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1.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65" windowWidth="15480" windowHeight="6780" activeTab="3"/>
  </bookViews>
  <sheets>
    <sheet name="Targets" sheetId="5" r:id="rId1"/>
    <sheet name="Values" sheetId="2" r:id="rId2"/>
    <sheet name="Census data" sheetId="3" r:id="rId3"/>
    <sheet name="Copyright" sheetId="6" r:id="rId4"/>
  </sheets>
  <calcPr calcId="145621"/>
</workbook>
</file>

<file path=xl/calcChain.xml><?xml version="1.0" encoding="utf-8"?>
<calcChain xmlns="http://schemas.openxmlformats.org/spreadsheetml/2006/main">
  <c r="D11" i="5" l="1"/>
  <c r="D10" i="5"/>
  <c r="D9" i="5"/>
  <c r="D8" i="5"/>
  <c r="J7" i="5"/>
  <c r="D7" i="5"/>
  <c r="J6" i="5"/>
  <c r="D6" i="5"/>
  <c r="D5" i="5"/>
  <c r="D4" i="5"/>
  <c r="J3" i="5"/>
  <c r="D3" i="5"/>
  <c r="D2" i="5"/>
  <c r="B15" i="2"/>
  <c r="B14" i="2"/>
  <c r="B13" i="2"/>
  <c r="B5" i="5" s="1"/>
  <c r="C5" i="5" s="1"/>
  <c r="B11" i="5" l="1"/>
  <c r="C11" i="5" s="1"/>
  <c r="B3" i="5"/>
  <c r="C3" i="5" s="1"/>
  <c r="B4" i="5"/>
  <c r="C4" i="5" s="1"/>
  <c r="B6" i="5"/>
  <c r="B7" i="5"/>
  <c r="B8" i="5"/>
  <c r="B9" i="5"/>
  <c r="B2" i="5"/>
  <c r="B10" i="5"/>
  <c r="C10" i="5" s="1"/>
  <c r="C6" i="5" l="1"/>
  <c r="C8" i="5"/>
  <c r="C9" i="5"/>
  <c r="C2" i="5"/>
  <c r="C7" i="5"/>
  <c r="C14" i="5" l="1"/>
  <c r="K11" i="5" l="1"/>
  <c r="K7" i="5"/>
  <c r="K3" i="5"/>
  <c r="K10" i="5"/>
  <c r="K6" i="5"/>
  <c r="K2" i="5"/>
  <c r="K9" i="5"/>
  <c r="K5" i="5"/>
  <c r="K8" i="5"/>
  <c r="K4" i="5"/>
</calcChain>
</file>

<file path=xl/sharedStrings.xml><?xml version="1.0" encoding="utf-8"?>
<sst xmlns="http://schemas.openxmlformats.org/spreadsheetml/2006/main" count="75" uniqueCount="68">
  <si>
    <t>Skilled attendance birth in an institutional setting</t>
  </si>
  <si>
    <t>Modern contraceptive prevalence rate</t>
  </si>
  <si>
    <t>ANC before 1st trimester</t>
  </si>
  <si>
    <t>Postnatal care within 7 days of delivery</t>
  </si>
  <si>
    <t xml:space="preserve">Prevalence of anemia in children 6-23 months </t>
  </si>
  <si>
    <t>MMR vaccination in children 12-59 months</t>
  </si>
  <si>
    <t>Prevalence of exclusive breastfeeding</t>
  </si>
  <si>
    <t>Total Cost</t>
  </si>
  <si>
    <t>2008 Level</t>
  </si>
  <si>
    <t>2011 level</t>
  </si>
  <si>
    <t>Trend</t>
  </si>
  <si>
    <t>Parasites treatment in children 12-59 months</t>
  </si>
  <si>
    <t>GNI per capita</t>
  </si>
  <si>
    <t>Source</t>
  </si>
  <si>
    <t>2009 World Bank</t>
  </si>
  <si>
    <t>GRUPOS DE EDAD</t>
  </si>
  <si>
    <t>TOTAL</t>
  </si>
  <si>
    <t>URBANA</t>
  </si>
  <si>
    <t>RURAL</t>
  </si>
  <si>
    <t>Total</t>
  </si>
  <si>
    <t>Hombres</t>
  </si>
  <si>
    <t>Mujeres</t>
  </si>
  <si>
    <t xml:space="preserve">   0-4</t>
  </si>
  <si>
    <t xml:space="preserve">   5-9</t>
  </si>
  <si>
    <t xml:space="preserve"> 10-14</t>
  </si>
  <si>
    <t xml:space="preserve"> 15-19</t>
  </si>
  <si>
    <t xml:space="preserve"> 20-24</t>
  </si>
  <si>
    <t xml:space="preserve"> 25-29</t>
  </si>
  <si>
    <t xml:space="preserve"> 30-34</t>
  </si>
  <si>
    <t xml:space="preserve"> 35-39</t>
  </si>
  <si>
    <t xml:space="preserve"> 40-44</t>
  </si>
  <si>
    <t xml:space="preserve"> 45-49</t>
  </si>
  <si>
    <t xml:space="preserve"> 50-54</t>
  </si>
  <si>
    <t xml:space="preserve"> 55-59</t>
  </si>
  <si>
    <t xml:space="preserve"> 60-64</t>
  </si>
  <si>
    <t xml:space="preserve"> 65-69</t>
  </si>
  <si>
    <t xml:space="preserve"> 70-74</t>
  </si>
  <si>
    <t xml:space="preserve"> 75-79</t>
  </si>
  <si>
    <t xml:space="preserve"> 80-84</t>
  </si>
  <si>
    <t xml:space="preserve"> 85-89</t>
  </si>
  <si>
    <t xml:space="preserve"> 90-94</t>
  </si>
  <si>
    <t xml:space="preserve"> 95-97</t>
  </si>
  <si>
    <t xml:space="preserve"> 98 y más</t>
  </si>
  <si>
    <t>1992 Census</t>
  </si>
  <si>
    <t>2004 WHO</t>
  </si>
  <si>
    <t>DALYs  Nutrition 0-14</t>
  </si>
  <si>
    <t>http://www.who.int/healthinfo/global_burden_disease/en/</t>
  </si>
  <si>
    <t>http://search.worldbank.org/data?qterm=GNI+per+capita+El+Salvador&amp;language=EN&amp;format=</t>
  </si>
  <si>
    <t>Value</t>
  </si>
  <si>
    <t>Total population: females 15-59 years old</t>
  </si>
  <si>
    <t>DALYs Maternal Conditions, women  15-59 years old</t>
  </si>
  <si>
    <t>DALYs Perinatal Conditions, children 0-14 years old</t>
  </si>
  <si>
    <t>Total population children 0-14</t>
  </si>
  <si>
    <t xml:space="preserve"> Target Population</t>
  </si>
  <si>
    <r>
      <rPr>
        <b/>
        <sz val="11"/>
        <color theme="1"/>
        <rFont val="Calibri"/>
        <family val="2"/>
        <scheme val="minor"/>
      </rPr>
      <t>v</t>
    </r>
    <r>
      <rPr>
        <sz val="11"/>
        <color theme="1"/>
        <rFont val="Calibri"/>
        <family val="2"/>
        <scheme val="minor"/>
      </rPr>
      <t xml:space="preserve"> maternal</t>
    </r>
  </si>
  <si>
    <r>
      <rPr>
        <b/>
        <sz val="11"/>
        <color theme="1"/>
        <rFont val="Calibri"/>
        <family val="2"/>
        <scheme val="minor"/>
      </rPr>
      <t>v</t>
    </r>
    <r>
      <rPr>
        <sz val="11"/>
        <color theme="1"/>
        <rFont val="Calibri"/>
        <family val="2"/>
        <scheme val="minor"/>
      </rPr>
      <t xml:space="preserve"> Perinatal</t>
    </r>
  </si>
  <si>
    <r>
      <rPr>
        <b/>
        <sz val="11"/>
        <color theme="1"/>
        <rFont val="Calibri"/>
        <family val="2"/>
        <scheme val="minor"/>
      </rPr>
      <t>v</t>
    </r>
    <r>
      <rPr>
        <sz val="11"/>
        <color theme="1"/>
        <rFont val="Calibri"/>
        <family val="2"/>
        <scheme val="minor"/>
      </rPr>
      <t xml:space="preserve"> nutrition</t>
    </r>
  </si>
  <si>
    <t>Unit Value (vi)</t>
  </si>
  <si>
    <t>Indicators</t>
  </si>
  <si>
    <t>Minimum 4 antenatal care visits</t>
  </si>
  <si>
    <t>d=</t>
  </si>
  <si>
    <t>Value 
 20 yrs horizon, 12% discount rate</t>
  </si>
  <si>
    <t>Estimated Targets</t>
  </si>
  <si>
    <t>Length of program 
(in years)</t>
  </si>
  <si>
    <t xml:space="preserve">Proportion of mothers who gave their children ORS and zinc during  last diarrhea episode </t>
  </si>
  <si>
    <t>2011 Level 95% CI</t>
  </si>
  <si>
    <t>[39.3-45.0]</t>
  </si>
  <si>
    <t xml:space="preserve">Copyright © 2016 Inter-American Development Bank. This work is licensed under a Creative Commons IGO 3.0 Attribution-NonCommercial-NoDerivatives license (http://creativecommons.org/licenses/by-nc-nd/3.0/igo/legalcode) and may be reproduced with attribution to the IDB and for any non-commercial purpose. No derivative work is allowed. 
Any dispute related to the use of the works of the IDB that cannot be settled amicably shall be submitted to arbitration pursuant to the UNCITRAL rules. The use of the IDB’s name for any purpose other than for attribution, and the use of IDB’s logo shall be subject to a separate written license agreement between the IDB and the user and is not authorized as part of this CC-IGO license. 
Note that link provided above includes additional terms and conditions of the license. 
The results offered in this database/dataset are those compiled by the authors and do not necessarily reflect the views of the Inter-American Development Bank, its Board of Directors, or the countries they represent.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</si>
</sst>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_);_(* \(#,##0\);_(* &quot;-&quot;??_);_(@_)"/>
    <numFmt numFmtId="165" formatCode="0.0000"/>
    <numFmt numFmtId="166" formatCode="0.000"/>
  </numFmts>
  <fonts count="8" x14ac:knownFonts="1">
    <font>
      <sz val="11"/>
      <color theme="1"/>
      <name val="Calibri"/>
      <family val="2"/>
      <scheme val="minor"/>
    </font>
    <font>
      <b/>
      <sz val="11"/>
      <color theme="1"/>
      <name val="Calibri"/>
      <family val="2"/>
      <scheme val="minor"/>
    </font>
    <font>
      <b/>
      <sz val="9"/>
      <name val="Arial"/>
      <family val="2"/>
    </font>
    <font>
      <sz val="8"/>
      <name val="Arial"/>
      <family val="2"/>
    </font>
    <font>
      <sz val="11"/>
      <color theme="1"/>
      <name val="Calibri"/>
      <family val="2"/>
      <scheme val="minor"/>
    </font>
    <font>
      <u/>
      <sz val="11"/>
      <color theme="10"/>
      <name val="Calibri"/>
      <family val="2"/>
      <scheme val="minor"/>
    </font>
    <font>
      <b/>
      <sz val="12"/>
      <color theme="1"/>
      <name val="Calibri"/>
      <family val="2"/>
      <scheme val="minor"/>
    </font>
    <font>
      <b/>
      <sz val="10"/>
      <color theme="1"/>
      <name val="Calibri"/>
      <family val="2"/>
      <scheme val="minor"/>
    </font>
  </fonts>
  <fills count="5">
    <fill>
      <patternFill patternType="none"/>
    </fill>
    <fill>
      <patternFill patternType="gray125"/>
    </fill>
    <fill>
      <patternFill patternType="solid">
        <fgColor rgb="FF99CCFF"/>
        <bgColor indexed="64"/>
      </patternFill>
    </fill>
    <fill>
      <patternFill patternType="solid">
        <fgColor rgb="FF99CC00"/>
        <bgColor indexed="64"/>
      </patternFill>
    </fill>
    <fill>
      <patternFill patternType="solid">
        <fgColor rgb="FF92D050"/>
        <bgColor indexed="64"/>
      </patternFill>
    </fill>
  </fills>
  <borders count="27">
    <border>
      <left/>
      <right/>
      <top/>
      <bottom/>
      <diagonal/>
    </border>
    <border>
      <left style="thick">
        <color auto="1"/>
      </left>
      <right/>
      <top/>
      <bottom/>
      <diagonal/>
    </border>
    <border>
      <left style="thick">
        <color auto="1"/>
      </left>
      <right/>
      <top/>
      <bottom style="thick">
        <color auto="1"/>
      </bottom>
      <diagonal/>
    </border>
    <border>
      <left/>
      <right/>
      <top/>
      <bottom style="thick">
        <color auto="1"/>
      </bottom>
      <diagonal/>
    </border>
    <border>
      <left style="thick">
        <color auto="1"/>
      </left>
      <right/>
      <top style="thick">
        <color auto="1"/>
      </top>
      <bottom style="double">
        <color auto="1"/>
      </bottom>
      <diagonal/>
    </border>
    <border>
      <left/>
      <right/>
      <top style="thick">
        <color auto="1"/>
      </top>
      <bottom style="double">
        <color auto="1"/>
      </bottom>
      <diagonal/>
    </border>
    <border>
      <left style="thin">
        <color auto="1"/>
      </left>
      <right/>
      <top style="thick">
        <color auto="1"/>
      </top>
      <bottom style="double">
        <color auto="1"/>
      </bottom>
      <diagonal/>
    </border>
    <border>
      <left style="thin">
        <color auto="1"/>
      </left>
      <right/>
      <top/>
      <bottom/>
      <diagonal/>
    </border>
    <border>
      <left style="thin">
        <color auto="1"/>
      </left>
      <right/>
      <top/>
      <bottom style="thick">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rgb="FF000000"/>
      </bottom>
      <diagonal/>
    </border>
    <border>
      <left/>
      <right style="thin">
        <color rgb="FF000000"/>
      </right>
      <top style="medium">
        <color indexed="64"/>
      </top>
      <bottom style="thin">
        <color indexed="64"/>
      </bottom>
      <diagonal/>
    </border>
    <border>
      <left/>
      <right/>
      <top style="medium">
        <color indexed="64"/>
      </top>
      <bottom style="thin">
        <color indexed="64"/>
      </bottom>
      <diagonal/>
    </border>
    <border>
      <left/>
      <right style="medium">
        <color rgb="FF000000"/>
      </right>
      <top style="medium">
        <color indexed="64"/>
      </top>
      <bottom style="thin">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indexed="64"/>
      </left>
      <right/>
      <top style="medium">
        <color indexed="64"/>
      </top>
      <bottom style="thin">
        <color indexed="64"/>
      </bottom>
      <diagonal/>
    </border>
    <border>
      <left style="thin">
        <color rgb="FF000000"/>
      </left>
      <right/>
      <top style="medium">
        <color indexed="64"/>
      </top>
      <bottom style="thin">
        <color indexed="64"/>
      </bottom>
      <diagonal/>
    </border>
    <border>
      <left style="medium">
        <color indexed="64"/>
      </left>
      <right style="medium">
        <color indexed="64"/>
      </right>
      <top/>
      <bottom style="medium">
        <color indexed="64"/>
      </bottom>
      <diagonal/>
    </border>
    <border>
      <left/>
      <right/>
      <top style="double">
        <color auto="1"/>
      </top>
      <bottom/>
      <diagonal/>
    </border>
    <border>
      <left style="medium">
        <color indexed="64"/>
      </left>
      <right style="medium">
        <color indexed="64"/>
      </right>
      <top style="medium">
        <color indexed="64"/>
      </top>
      <bottom style="double">
        <color auto="1"/>
      </bottom>
      <diagonal/>
    </border>
    <border>
      <left style="medium">
        <color indexed="64"/>
      </left>
      <right style="medium">
        <color indexed="64"/>
      </right>
      <top/>
      <bottom/>
      <diagonal/>
    </border>
  </borders>
  <cellStyleXfs count="3">
    <xf numFmtId="0" fontId="0" fillId="0" borderId="0"/>
    <xf numFmtId="43" fontId="4" fillId="0" borderId="0" applyFont="0" applyFill="0" applyBorder="0" applyAlignment="0" applyProtection="0"/>
    <xf numFmtId="0" fontId="5" fillId="0" borderId="0" applyNumberFormat="0" applyFill="0" applyBorder="0" applyAlignment="0" applyProtection="0"/>
  </cellStyleXfs>
  <cellXfs count="49">
    <xf numFmtId="0" fontId="0" fillId="0" borderId="0" xfId="0"/>
    <xf numFmtId="0" fontId="0" fillId="0" borderId="1" xfId="0" applyBorder="1"/>
    <xf numFmtId="0" fontId="0" fillId="0" borderId="0" xfId="0" applyBorder="1"/>
    <xf numFmtId="2" fontId="0" fillId="0" borderId="0" xfId="0" applyNumberFormat="1" applyBorder="1"/>
    <xf numFmtId="1" fontId="0" fillId="0" borderId="0" xfId="0" applyNumberFormat="1" applyBorder="1"/>
    <xf numFmtId="0" fontId="0" fillId="0" borderId="2" xfId="0" applyBorder="1"/>
    <xf numFmtId="0" fontId="0" fillId="0" borderId="3" xfId="0" applyBorder="1"/>
    <xf numFmtId="2" fontId="0" fillId="0" borderId="3" xfId="0" applyNumberFormat="1" applyBorder="1"/>
    <xf numFmtId="0" fontId="0" fillId="0" borderId="7" xfId="0" applyBorder="1"/>
    <xf numFmtId="0" fontId="0" fillId="0" borderId="8" xfId="0" applyBorder="1"/>
    <xf numFmtId="0" fontId="2" fillId="2" borderId="14" xfId="0" applyFont="1" applyFill="1" applyBorder="1" applyAlignment="1">
      <alignment horizontal="center"/>
    </xf>
    <xf numFmtId="0" fontId="2" fillId="2" borderId="15" xfId="0" applyFont="1" applyFill="1" applyBorder="1" applyAlignment="1">
      <alignment horizontal="center"/>
    </xf>
    <xf numFmtId="0" fontId="3" fillId="0" borderId="16" xfId="0" applyFont="1" applyBorder="1"/>
    <xf numFmtId="3" fontId="3" fillId="0" borderId="0" xfId="0" applyNumberFormat="1" applyFont="1" applyAlignment="1">
      <alignment horizontal="center"/>
    </xf>
    <xf numFmtId="3" fontId="3" fillId="0" borderId="17" xfId="0" applyNumberFormat="1" applyFont="1" applyBorder="1" applyAlignment="1">
      <alignment horizontal="center"/>
    </xf>
    <xf numFmtId="0" fontId="3" fillId="0" borderId="18" xfId="0" applyFont="1" applyBorder="1"/>
    <xf numFmtId="3" fontId="3" fillId="0" borderId="19" xfId="0" applyNumberFormat="1" applyFont="1" applyBorder="1" applyAlignment="1">
      <alignment horizontal="center"/>
    </xf>
    <xf numFmtId="3" fontId="3" fillId="0" borderId="20" xfId="0" applyNumberFormat="1" applyFont="1" applyBorder="1" applyAlignment="1">
      <alignment horizontal="center"/>
    </xf>
    <xf numFmtId="0" fontId="5" fillId="0" borderId="0" xfId="2"/>
    <xf numFmtId="0" fontId="1" fillId="0" borderId="0" xfId="0" applyFont="1" applyAlignment="1">
      <alignment horizontal="center"/>
    </xf>
    <xf numFmtId="0" fontId="0" fillId="0" borderId="0" xfId="0" applyFont="1" applyAlignment="1">
      <alignment horizontal="right"/>
    </xf>
    <xf numFmtId="0" fontId="0" fillId="3" borderId="0" xfId="0" applyFill="1"/>
    <xf numFmtId="164" fontId="0" fillId="0" borderId="0" xfId="1" applyNumberFormat="1" applyFont="1"/>
    <xf numFmtId="2" fontId="0" fillId="3" borderId="0" xfId="0" applyNumberFormat="1" applyFill="1"/>
    <xf numFmtId="164" fontId="0" fillId="0" borderId="0" xfId="1" applyNumberFormat="1" applyFont="1" applyBorder="1"/>
    <xf numFmtId="165" fontId="0" fillId="0" borderId="24" xfId="0" applyNumberFormat="1" applyBorder="1"/>
    <xf numFmtId="165" fontId="0" fillId="0" borderId="0" xfId="0" applyNumberFormat="1" applyBorder="1"/>
    <xf numFmtId="165" fontId="0" fillId="0" borderId="3" xfId="0" applyNumberFormat="1" applyBorder="1"/>
    <xf numFmtId="0" fontId="1" fillId="3" borderId="0" xfId="0" applyFont="1" applyFill="1" applyAlignment="1">
      <alignment horizontal="center"/>
    </xf>
    <xf numFmtId="0" fontId="7" fillId="0" borderId="5"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0" xfId="0" applyFont="1"/>
    <xf numFmtId="0" fontId="6" fillId="0" borderId="4" xfId="0" applyFont="1" applyBorder="1" applyAlignment="1">
      <alignment horizontal="left" vertical="center"/>
    </xf>
    <xf numFmtId="0" fontId="7" fillId="4" borderId="25" xfId="0" applyFont="1" applyFill="1" applyBorder="1" applyAlignment="1">
      <alignment horizontal="center" vertical="center"/>
    </xf>
    <xf numFmtId="2" fontId="1" fillId="4" borderId="26" xfId="0" applyNumberFormat="1" applyFont="1" applyFill="1" applyBorder="1" applyAlignment="1">
      <alignment horizontal="center"/>
    </xf>
    <xf numFmtId="2" fontId="1" fillId="4" borderId="23" xfId="0" applyNumberFormat="1" applyFont="1" applyFill="1" applyBorder="1" applyAlignment="1">
      <alignment horizontal="center"/>
    </xf>
    <xf numFmtId="166" fontId="0" fillId="0" borderId="0" xfId="0" applyNumberFormat="1" applyBorder="1"/>
    <xf numFmtId="166" fontId="0" fillId="0" borderId="3" xfId="0" applyNumberFormat="1" applyBorder="1"/>
    <xf numFmtId="0" fontId="0" fillId="0" borderId="0" xfId="0" applyAlignment="1">
      <alignment wrapText="1"/>
    </xf>
    <xf numFmtId="0" fontId="0" fillId="0" borderId="0" xfId="0" applyFont="1" applyAlignment="1">
      <alignment horizontal="center" vertical="center"/>
    </xf>
    <xf numFmtId="0" fontId="5" fillId="0" borderId="0" xfId="2" applyAlignment="1">
      <alignment horizontal="left" vertical="center"/>
    </xf>
    <xf numFmtId="0" fontId="2" fillId="2" borderId="9" xfId="0" applyFont="1" applyFill="1" applyBorder="1" applyAlignment="1">
      <alignment horizontal="center" vertical="justify" wrapText="1"/>
    </xf>
    <xf numFmtId="0" fontId="2" fillId="2" borderId="10" xfId="0" applyFont="1" applyFill="1" applyBorder="1" applyAlignment="1">
      <alignment horizontal="center" vertical="justify" wrapText="1"/>
    </xf>
    <xf numFmtId="0" fontId="2" fillId="2" borderId="21" xfId="0" applyFont="1" applyFill="1" applyBorder="1" applyAlignment="1">
      <alignment horizontal="center"/>
    </xf>
    <xf numFmtId="0" fontId="2" fillId="2" borderId="12" xfId="0" applyFont="1" applyFill="1" applyBorder="1" applyAlignment="1">
      <alignment horizontal="center"/>
    </xf>
    <xf numFmtId="0" fontId="2" fillId="2" borderId="11" xfId="0" applyFont="1" applyFill="1" applyBorder="1" applyAlignment="1">
      <alignment horizontal="center"/>
    </xf>
    <xf numFmtId="0" fontId="2" fillId="2" borderId="22" xfId="0" applyFont="1" applyFill="1" applyBorder="1" applyAlignment="1">
      <alignment horizontal="center"/>
    </xf>
    <xf numFmtId="0" fontId="2" fillId="2" borderId="13" xfId="0" applyFont="1" applyFill="1" applyBorder="1" applyAlignment="1">
      <alignment horizontal="center"/>
    </xf>
  </cellXfs>
  <cellStyles count="3">
    <cellStyle name="Comma" xfId="1" builtinId="3"/>
    <cellStyle name="Hyperlink" xfId="2" builtinId="8"/>
    <cellStyle name="Normal" xfId="0" builtinId="0"/>
  </cellStyles>
  <dxfs count="0"/>
  <tableStyles count="0" defaultTableStyle="TableStyleMedium9" defaultPivotStyle="PivotStyleLight16"/>
  <colors>
    <mruColors>
      <color rgb="FF99CC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 Id="rId14" Type="http://schemas.openxmlformats.org/officeDocument/2006/relationships/customXml" Target="../customXml/item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2562225</xdr:rowOff>
    </xdr:from>
    <xdr:to>
      <xdr:col>0</xdr:col>
      <xdr:colOff>1571625</xdr:colOff>
      <xdr:row>0</xdr:row>
      <xdr:rowOff>3067050</xdr:rowOff>
    </xdr:to>
    <xdr:pic>
      <xdr:nvPicPr>
        <xdr:cNvPr id="1025" name="Picture 1" descr="C:\Users\yyannuc\Desktop\Capture.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562225"/>
          <a:ext cx="1571625" cy="504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earch.worldbank.org/data?qterm=GNI+per+capita+El+Salvador&amp;language=EN&amp;format=" TargetMode="External"/><Relationship Id="rId1" Type="http://schemas.openxmlformats.org/officeDocument/2006/relationships/hyperlink" Target="http://www.who.int/healthinfo/global_burden_disease/en/"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topLeftCell="B1" workbookViewId="0">
      <selection activeCell="K15" sqref="K15"/>
    </sheetView>
  </sheetViews>
  <sheetFormatPr defaultRowHeight="15" x14ac:dyDescent="0.25"/>
  <cols>
    <col min="1" max="1" width="79.5703125" customWidth="1"/>
    <col min="2" max="2" width="10.7109375" customWidth="1"/>
    <col min="3" max="3" width="17.5703125" customWidth="1"/>
    <col min="4" max="4" width="11.7109375" customWidth="1"/>
    <col min="5" max="5" width="12" customWidth="1"/>
    <col min="6" max="6" width="13.140625" customWidth="1"/>
    <col min="7" max="7" width="11.42578125" customWidth="1"/>
    <col min="8" max="9" width="12.140625" customWidth="1"/>
    <col min="11" max="11" width="14.7109375" customWidth="1"/>
  </cols>
  <sheetData>
    <row r="1" spans="1:11" s="32" customFormat="1" ht="48" customHeight="1" thickTop="1" thickBot="1" x14ac:dyDescent="0.25">
      <c r="A1" s="33" t="s">
        <v>58</v>
      </c>
      <c r="B1" s="29" t="s">
        <v>57</v>
      </c>
      <c r="C1" s="29" t="s">
        <v>61</v>
      </c>
      <c r="D1" s="29" t="s">
        <v>53</v>
      </c>
      <c r="E1" s="29" t="s">
        <v>63</v>
      </c>
      <c r="F1" s="30" t="s">
        <v>7</v>
      </c>
      <c r="G1" s="31" t="s">
        <v>8</v>
      </c>
      <c r="H1" s="30" t="s">
        <v>9</v>
      </c>
      <c r="I1" s="29" t="s">
        <v>65</v>
      </c>
      <c r="J1" s="30" t="s">
        <v>10</v>
      </c>
      <c r="K1" s="34" t="s">
        <v>62</v>
      </c>
    </row>
    <row r="2" spans="1:11" ht="15.75" thickTop="1" x14ac:dyDescent="0.25">
      <c r="A2" s="1" t="s">
        <v>1</v>
      </c>
      <c r="B2" s="3">
        <f>Values!B13</f>
        <v>66.938356164383563</v>
      </c>
      <c r="C2" s="25">
        <f t="shared" ref="C2:C11" si="0">B2+B2/1.12+B2/(1.12^2)+B2/(1.12^3)+B2/(1.12^4)+B2/(1.12^5)+B2/(1.12^6)+B2/(1.12^7)+B2/(1.12^8)+B2/(1.12^9)+B2/(1.12^10)+B2/(1.12^11)+B2/(1.12^12)+B2/(1.12^13)+B2/(1.12^14)+B2/(1.12^15)+B2/(1.12^16)+B2/(1.12^17)+B2/(1.12^18)+B2/(1.12^19)</f>
        <v>559.99135099602734</v>
      </c>
      <c r="D2" s="2">
        <f>58119</f>
        <v>58119</v>
      </c>
      <c r="E2" s="2">
        <v>3</v>
      </c>
      <c r="F2" s="24">
        <v>19500000</v>
      </c>
      <c r="G2" s="8"/>
      <c r="H2" s="2">
        <v>0.42199999999999999</v>
      </c>
      <c r="I2" s="2" t="s">
        <v>66</v>
      </c>
      <c r="J2" s="37">
        <v>0.01</v>
      </c>
      <c r="K2" s="35">
        <f>H2+(J2*E2)+C14</f>
        <v>0.53184107636081213</v>
      </c>
    </row>
    <row r="3" spans="1:11" x14ac:dyDescent="0.25">
      <c r="A3" s="1" t="s">
        <v>2</v>
      </c>
      <c r="B3" s="3">
        <f>Values!B14</f>
        <v>120.84343434343434</v>
      </c>
      <c r="C3" s="26">
        <f t="shared" si="0"/>
        <v>1010.9492066222257</v>
      </c>
      <c r="D3" s="2">
        <f>4692</f>
        <v>4692</v>
      </c>
      <c r="E3" s="2"/>
      <c r="F3" s="2"/>
      <c r="G3" s="8">
        <v>0.76800000000000002</v>
      </c>
      <c r="H3" s="2">
        <v>0.85199999999999998</v>
      </c>
      <c r="I3" s="2"/>
      <c r="J3" s="37">
        <f>(H3-G3)/3</f>
        <v>2.7999999999999987E-2</v>
      </c>
      <c r="K3" s="35">
        <f>H3+(J3*E2)+C14</f>
        <v>1.0158410763608121</v>
      </c>
    </row>
    <row r="4" spans="1:11" x14ac:dyDescent="0.25">
      <c r="A4" s="1" t="s">
        <v>59</v>
      </c>
      <c r="B4" s="3">
        <f>Values!B14</f>
        <v>120.84343434343434</v>
      </c>
      <c r="C4" s="26">
        <f t="shared" si="0"/>
        <v>1010.9492066222257</v>
      </c>
      <c r="D4" s="2">
        <f>4692</f>
        <v>4692</v>
      </c>
      <c r="E4" s="2"/>
      <c r="F4" s="2"/>
      <c r="G4" s="8"/>
      <c r="H4" s="2">
        <v>0.48799999999999999</v>
      </c>
      <c r="I4" s="2"/>
      <c r="J4" s="37">
        <v>0.01</v>
      </c>
      <c r="K4" s="35">
        <f>H4+(J4*E2)+C14</f>
        <v>0.59784107636081218</v>
      </c>
    </row>
    <row r="5" spans="1:11" x14ac:dyDescent="0.25">
      <c r="A5" s="1" t="s">
        <v>3</v>
      </c>
      <c r="B5" s="3">
        <f>Values!B13</f>
        <v>66.938356164383563</v>
      </c>
      <c r="C5" s="26">
        <f t="shared" si="0"/>
        <v>559.99135099602734</v>
      </c>
      <c r="D5" s="2">
        <f>4692</f>
        <v>4692</v>
      </c>
      <c r="E5" s="2"/>
      <c r="F5" s="2"/>
      <c r="G5" s="8"/>
      <c r="H5" s="2">
        <v>0.753</v>
      </c>
      <c r="I5" s="2"/>
      <c r="J5" s="37">
        <v>0.01</v>
      </c>
      <c r="K5" s="35">
        <f>H5+(J5*E2)+C14</f>
        <v>0.8628410763608122</v>
      </c>
    </row>
    <row r="6" spans="1:11" x14ac:dyDescent="0.25">
      <c r="A6" s="1" t="s">
        <v>4</v>
      </c>
      <c r="B6" s="3">
        <f>Values!B15</f>
        <v>40.848484848484851</v>
      </c>
      <c r="C6" s="26">
        <f t="shared" si="0"/>
        <v>341.72930928075237</v>
      </c>
      <c r="D6" s="4">
        <f>9733*0.75</f>
        <v>7299.75</v>
      </c>
      <c r="E6" s="4"/>
      <c r="F6" s="2"/>
      <c r="G6" s="8">
        <v>0.44400000000000001</v>
      </c>
      <c r="H6" s="2">
        <v>0.42499999999999999</v>
      </c>
      <c r="I6" s="2"/>
      <c r="J6" s="37">
        <f>(H6-G6)/3</f>
        <v>-6.3333333333333392E-3</v>
      </c>
      <c r="K6" s="35">
        <f>H6+(J6*E2)-C14</f>
        <v>0.32615892363918775</v>
      </c>
    </row>
    <row r="7" spans="1:11" x14ac:dyDescent="0.25">
      <c r="A7" s="1" t="s">
        <v>5</v>
      </c>
      <c r="B7" s="3">
        <f>Values!B15</f>
        <v>40.848484848484851</v>
      </c>
      <c r="C7" s="26">
        <f t="shared" si="0"/>
        <v>341.72930928075237</v>
      </c>
      <c r="D7" s="2">
        <f>27224</f>
        <v>27224</v>
      </c>
      <c r="E7" s="2"/>
      <c r="F7" s="2"/>
      <c r="G7" s="8">
        <v>0.85599999999999998</v>
      </c>
      <c r="H7" s="2">
        <v>0.88800000000000001</v>
      </c>
      <c r="I7" s="2"/>
      <c r="J7" s="37">
        <f>(H7-G7)/3</f>
        <v>1.0666666666666677E-2</v>
      </c>
      <c r="K7" s="35">
        <f>H7+(J7*E2)+C14</f>
        <v>0.99984107636081221</v>
      </c>
    </row>
    <row r="8" spans="1:11" x14ac:dyDescent="0.25">
      <c r="A8" s="1" t="s">
        <v>11</v>
      </c>
      <c r="B8" s="3">
        <f>Values!B15</f>
        <v>40.848484848484851</v>
      </c>
      <c r="C8" s="26">
        <f t="shared" si="0"/>
        <v>341.72930928075237</v>
      </c>
      <c r="D8" s="2">
        <f>27224</f>
        <v>27224</v>
      </c>
      <c r="E8" s="2"/>
      <c r="F8" s="2"/>
      <c r="G8" s="8"/>
      <c r="H8" s="2">
        <v>0.38800000000000001</v>
      </c>
      <c r="I8" s="2"/>
      <c r="J8" s="37">
        <v>0.01</v>
      </c>
      <c r="K8" s="35">
        <f>H8+(J8*E2)+C14</f>
        <v>0.49784107636081226</v>
      </c>
    </row>
    <row r="9" spans="1:11" ht="17.25" customHeight="1" x14ac:dyDescent="0.25">
      <c r="A9" s="1" t="s">
        <v>64</v>
      </c>
      <c r="B9" s="3">
        <f>Values!B15</f>
        <v>40.848484848484851</v>
      </c>
      <c r="C9" s="26">
        <f t="shared" si="0"/>
        <v>341.72930928075237</v>
      </c>
      <c r="D9" s="2">
        <f>((4692*0.5)+27225)</f>
        <v>29571</v>
      </c>
      <c r="E9" s="2"/>
      <c r="F9" s="2"/>
      <c r="G9" s="8"/>
      <c r="H9" s="2">
        <v>7.0999999999999994E-2</v>
      </c>
      <c r="I9" s="2"/>
      <c r="J9" s="37">
        <v>0.01</v>
      </c>
      <c r="K9" s="35">
        <f>H9+(J9*E2)+C14</f>
        <v>0.1808410763608122</v>
      </c>
    </row>
    <row r="10" spans="1:11" x14ac:dyDescent="0.25">
      <c r="A10" s="1" t="s">
        <v>6</v>
      </c>
      <c r="B10" s="3">
        <f>Values!B15</f>
        <v>40.848484848484851</v>
      </c>
      <c r="C10" s="26">
        <f t="shared" si="0"/>
        <v>341.72930928075237</v>
      </c>
      <c r="D10" s="2">
        <f>4692*0.5</f>
        <v>2346</v>
      </c>
      <c r="E10" s="2"/>
      <c r="F10" s="2"/>
      <c r="G10" s="8"/>
      <c r="H10" s="2">
        <v>0.55400000000000005</v>
      </c>
      <c r="I10" s="2"/>
      <c r="J10" s="37">
        <v>0.01</v>
      </c>
      <c r="K10" s="35">
        <f>H10+(J10*E2)+C14</f>
        <v>0.66384107636081224</v>
      </c>
    </row>
    <row r="11" spans="1:11" ht="15.75" thickBot="1" x14ac:dyDescent="0.3">
      <c r="A11" s="5" t="s">
        <v>0</v>
      </c>
      <c r="B11" s="7">
        <f>Values!B14</f>
        <v>120.84343434343434</v>
      </c>
      <c r="C11" s="27">
        <f t="shared" si="0"/>
        <v>1010.9492066222257</v>
      </c>
      <c r="D11" s="6">
        <f>4692</f>
        <v>4692</v>
      </c>
      <c r="E11" s="6"/>
      <c r="F11" s="6"/>
      <c r="G11" s="9"/>
      <c r="H11" s="6">
        <v>0.82099999999999995</v>
      </c>
      <c r="I11" s="6"/>
      <c r="J11" s="38">
        <v>0.01</v>
      </c>
      <c r="K11" s="36">
        <f>H11+(J11*E2)+C14</f>
        <v>0.93084107636081215</v>
      </c>
    </row>
    <row r="12" spans="1:11" ht="15.75" thickTop="1" x14ac:dyDescent="0.25"/>
    <row r="14" spans="1:11" x14ac:dyDescent="0.25">
      <c r="B14" s="28" t="s">
        <v>60</v>
      </c>
      <c r="C14" s="28">
        <f>F2/((SUM((D2*C2),(D3*C3),(D4*C4),(D5*C5),(D6*C6),(D7*C7),(D8*C8),(D9*C9),(D10*C10),(D11*C11)))*(E2))</f>
        <v>7.984107636081221E-2</v>
      </c>
    </row>
  </sheetData>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workbookViewId="0">
      <selection activeCell="B13" sqref="B13"/>
    </sheetView>
  </sheetViews>
  <sheetFormatPr defaultRowHeight="15" x14ac:dyDescent="0.25"/>
  <cols>
    <col min="1" max="1" width="46.7109375" customWidth="1"/>
    <col min="2" max="2" width="13.28515625" bestFit="1" customWidth="1"/>
    <col min="3" max="3" width="17" style="19" customWidth="1"/>
    <col min="4" max="4" width="86.28515625" customWidth="1"/>
  </cols>
  <sheetData>
    <row r="1" spans="1:4" x14ac:dyDescent="0.25">
      <c r="B1" s="19" t="s">
        <v>48</v>
      </c>
      <c r="C1" s="19" t="s">
        <v>13</v>
      </c>
    </row>
    <row r="2" spans="1:4" x14ac:dyDescent="0.25">
      <c r="A2" t="s">
        <v>50</v>
      </c>
      <c r="B2" s="22">
        <v>29000</v>
      </c>
      <c r="C2" s="40" t="s">
        <v>44</v>
      </c>
      <c r="D2" s="41" t="s">
        <v>46</v>
      </c>
    </row>
    <row r="3" spans="1:4" x14ac:dyDescent="0.25">
      <c r="A3" t="s">
        <v>51</v>
      </c>
      <c r="B3" s="22">
        <v>71000</v>
      </c>
      <c r="C3" s="40"/>
      <c r="D3" s="41"/>
    </row>
    <row r="4" spans="1:4" x14ac:dyDescent="0.25">
      <c r="A4" t="s">
        <v>45</v>
      </c>
      <c r="B4" s="22">
        <v>24000</v>
      </c>
      <c r="C4" s="40"/>
      <c r="D4" s="41"/>
    </row>
    <row r="5" spans="1:4" ht="8.25" customHeight="1" x14ac:dyDescent="0.25"/>
    <row r="6" spans="1:4" x14ac:dyDescent="0.25">
      <c r="A6" t="s">
        <v>12</v>
      </c>
      <c r="B6" s="22">
        <v>3370</v>
      </c>
      <c r="C6" s="20" t="s">
        <v>14</v>
      </c>
      <c r="D6" s="18" t="s">
        <v>47</v>
      </c>
    </row>
    <row r="7" spans="1:4" ht="7.5" customHeight="1" x14ac:dyDescent="0.25">
      <c r="B7" s="22"/>
      <c r="C7" s="20"/>
      <c r="D7" s="18"/>
    </row>
    <row r="8" spans="1:4" x14ac:dyDescent="0.25">
      <c r="A8" t="s">
        <v>49</v>
      </c>
      <c r="B8" s="22">
        <v>1460000</v>
      </c>
      <c r="C8" s="40" t="s">
        <v>43</v>
      </c>
    </row>
    <row r="9" spans="1:4" x14ac:dyDescent="0.25">
      <c r="A9" t="s">
        <v>52</v>
      </c>
      <c r="B9" s="22">
        <v>1980000</v>
      </c>
      <c r="C9" s="40"/>
    </row>
    <row r="10" spans="1:4" ht="6.75" customHeight="1" x14ac:dyDescent="0.25">
      <c r="C10" s="20"/>
    </row>
    <row r="11" spans="1:4" x14ac:dyDescent="0.25">
      <c r="C11" s="20"/>
      <c r="D11" s="18"/>
    </row>
    <row r="12" spans="1:4" x14ac:dyDescent="0.25">
      <c r="C12" s="20"/>
      <c r="D12" s="18"/>
    </row>
    <row r="13" spans="1:4" x14ac:dyDescent="0.25">
      <c r="A13" s="21" t="s">
        <v>54</v>
      </c>
      <c r="B13" s="23">
        <f>B2*B6/B8</f>
        <v>66.938356164383563</v>
      </c>
      <c r="C13" s="20"/>
    </row>
    <row r="14" spans="1:4" x14ac:dyDescent="0.25">
      <c r="A14" s="21" t="s">
        <v>55</v>
      </c>
      <c r="B14" s="23">
        <f>B3*B6/B9</f>
        <v>120.84343434343434</v>
      </c>
      <c r="C14" s="20"/>
    </row>
    <row r="15" spans="1:4" x14ac:dyDescent="0.25">
      <c r="A15" s="21" t="s">
        <v>56</v>
      </c>
      <c r="B15" s="23">
        <f>B4*B6/B9</f>
        <v>40.848484848484851</v>
      </c>
      <c r="C15" s="20"/>
    </row>
  </sheetData>
  <mergeCells count="3">
    <mergeCell ref="C2:C4"/>
    <mergeCell ref="C8:C9"/>
    <mergeCell ref="D2:D4"/>
  </mergeCells>
  <hyperlinks>
    <hyperlink ref="D2" r:id="rId1"/>
    <hyperlink ref="D6" r:id="rId2"/>
  </hyperlinks>
  <pageMargins left="0.7" right="0.7" top="0.75" bottom="0.75" header="0.3" footer="0.3"/>
  <pageSetup orientation="portrait" verticalDpi="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workbookViewId="0">
      <selection activeCell="G32" sqref="G32"/>
    </sheetView>
  </sheetViews>
  <sheetFormatPr defaultRowHeight="15" x14ac:dyDescent="0.25"/>
  <sheetData>
    <row r="1" spans="1:10" ht="15.75" thickBot="1" x14ac:dyDescent="0.3"/>
    <row r="2" spans="1:10" x14ac:dyDescent="0.25">
      <c r="A2" s="42" t="s">
        <v>15</v>
      </c>
      <c r="B2" s="44" t="s">
        <v>16</v>
      </c>
      <c r="C2" s="45"/>
      <c r="D2" s="46"/>
      <c r="E2" s="47" t="s">
        <v>17</v>
      </c>
      <c r="F2" s="45"/>
      <c r="G2" s="46"/>
      <c r="H2" s="47" t="s">
        <v>18</v>
      </c>
      <c r="I2" s="45"/>
      <c r="J2" s="48"/>
    </row>
    <row r="3" spans="1:10" ht="15.75" thickBot="1" x14ac:dyDescent="0.3">
      <c r="A3" s="43"/>
      <c r="B3" s="10" t="s">
        <v>19</v>
      </c>
      <c r="C3" s="10" t="s">
        <v>20</v>
      </c>
      <c r="D3" s="10" t="s">
        <v>21</v>
      </c>
      <c r="E3" s="10" t="s">
        <v>19</v>
      </c>
      <c r="F3" s="10" t="s">
        <v>20</v>
      </c>
      <c r="G3" s="10" t="s">
        <v>21</v>
      </c>
      <c r="H3" s="10" t="s">
        <v>19</v>
      </c>
      <c r="I3" s="10" t="s">
        <v>20</v>
      </c>
      <c r="J3" s="11" t="s">
        <v>21</v>
      </c>
    </row>
    <row r="4" spans="1:10" x14ac:dyDescent="0.25">
      <c r="A4" s="12" t="s">
        <v>16</v>
      </c>
      <c r="B4" s="13">
        <v>5118599</v>
      </c>
      <c r="C4" s="13">
        <v>2485613</v>
      </c>
      <c r="D4" s="13">
        <v>2632986</v>
      </c>
      <c r="E4" s="13">
        <v>2581834</v>
      </c>
      <c r="F4" s="13">
        <v>1220024</v>
      </c>
      <c r="G4" s="13">
        <v>1361810</v>
      </c>
      <c r="H4" s="13">
        <v>2536765</v>
      </c>
      <c r="I4" s="13">
        <v>1265589</v>
      </c>
      <c r="J4" s="14">
        <v>1271176</v>
      </c>
    </row>
    <row r="5" spans="1:10" x14ac:dyDescent="0.25">
      <c r="A5" s="12"/>
      <c r="B5" s="13"/>
      <c r="C5" s="13"/>
      <c r="D5" s="13"/>
      <c r="E5" s="13"/>
      <c r="F5" s="13"/>
      <c r="G5" s="13"/>
      <c r="H5" s="13"/>
      <c r="I5" s="13"/>
      <c r="J5" s="14"/>
    </row>
    <row r="6" spans="1:10" x14ac:dyDescent="0.25">
      <c r="A6" s="12" t="s">
        <v>22</v>
      </c>
      <c r="B6" s="13">
        <v>658219</v>
      </c>
      <c r="C6" s="13">
        <v>334708</v>
      </c>
      <c r="D6" s="13">
        <v>323511</v>
      </c>
      <c r="E6" s="13">
        <v>289838</v>
      </c>
      <c r="F6" s="13">
        <v>147155</v>
      </c>
      <c r="G6" s="13">
        <v>142683</v>
      </c>
      <c r="H6" s="13">
        <v>368381</v>
      </c>
      <c r="I6" s="13">
        <v>187553</v>
      </c>
      <c r="J6" s="14">
        <v>180828</v>
      </c>
    </row>
    <row r="7" spans="1:10" x14ac:dyDescent="0.25">
      <c r="A7" s="12" t="s">
        <v>23</v>
      </c>
      <c r="B7" s="13">
        <v>646366</v>
      </c>
      <c r="C7" s="13">
        <v>330236</v>
      </c>
      <c r="D7" s="13">
        <v>316130</v>
      </c>
      <c r="E7" s="13">
        <v>282829</v>
      </c>
      <c r="F7" s="13">
        <v>144154</v>
      </c>
      <c r="G7" s="13">
        <v>138675</v>
      </c>
      <c r="H7" s="13">
        <v>363537</v>
      </c>
      <c r="I7" s="13">
        <v>186082</v>
      </c>
      <c r="J7" s="14">
        <v>177455</v>
      </c>
    </row>
    <row r="8" spans="1:10" x14ac:dyDescent="0.25">
      <c r="A8" s="12" t="s">
        <v>24</v>
      </c>
      <c r="B8" s="13">
        <v>675761</v>
      </c>
      <c r="C8" s="13">
        <v>345974</v>
      </c>
      <c r="D8" s="13">
        <v>329787</v>
      </c>
      <c r="E8" s="13">
        <v>307872</v>
      </c>
      <c r="F8" s="13">
        <v>155742</v>
      </c>
      <c r="G8" s="13">
        <v>152130</v>
      </c>
      <c r="H8" s="13">
        <v>367889</v>
      </c>
      <c r="I8" s="13">
        <v>190232</v>
      </c>
      <c r="J8" s="14">
        <v>177657</v>
      </c>
    </row>
    <row r="9" spans="1:10" x14ac:dyDescent="0.25">
      <c r="A9" s="12" t="s">
        <v>25</v>
      </c>
      <c r="B9" s="13">
        <v>590005</v>
      </c>
      <c r="C9" s="13">
        <v>289109</v>
      </c>
      <c r="D9" s="13">
        <v>300896</v>
      </c>
      <c r="E9" s="13">
        <v>294492</v>
      </c>
      <c r="F9" s="13">
        <v>139820</v>
      </c>
      <c r="G9" s="13">
        <v>154672</v>
      </c>
      <c r="H9" s="13">
        <v>295513</v>
      </c>
      <c r="I9" s="13">
        <v>149289</v>
      </c>
      <c r="J9" s="14">
        <v>146224</v>
      </c>
    </row>
    <row r="10" spans="1:10" x14ac:dyDescent="0.25">
      <c r="A10" s="12" t="s">
        <v>26</v>
      </c>
      <c r="B10" s="13">
        <v>483270</v>
      </c>
      <c r="C10" s="13">
        <v>222909</v>
      </c>
      <c r="D10" s="13">
        <v>260361</v>
      </c>
      <c r="E10" s="13">
        <v>263635</v>
      </c>
      <c r="F10" s="13">
        <v>118858</v>
      </c>
      <c r="G10" s="13">
        <v>144777</v>
      </c>
      <c r="H10" s="13">
        <v>219635</v>
      </c>
      <c r="I10" s="13">
        <v>104051</v>
      </c>
      <c r="J10" s="14">
        <v>115584</v>
      </c>
    </row>
    <row r="11" spans="1:10" x14ac:dyDescent="0.25">
      <c r="A11" s="12" t="s">
        <v>27</v>
      </c>
      <c r="B11" s="13">
        <v>394450</v>
      </c>
      <c r="C11" s="13">
        <v>182278</v>
      </c>
      <c r="D11" s="13">
        <v>212172</v>
      </c>
      <c r="E11" s="13">
        <v>227682</v>
      </c>
      <c r="F11" s="13">
        <v>103751</v>
      </c>
      <c r="G11" s="13">
        <v>123931</v>
      </c>
      <c r="H11" s="13">
        <v>166768</v>
      </c>
      <c r="I11" s="13">
        <v>78527</v>
      </c>
      <c r="J11" s="14">
        <v>88241</v>
      </c>
    </row>
    <row r="12" spans="1:10" x14ac:dyDescent="0.25">
      <c r="A12" s="12" t="s">
        <v>28</v>
      </c>
      <c r="B12" s="13">
        <v>325038</v>
      </c>
      <c r="C12" s="13">
        <v>152015</v>
      </c>
      <c r="D12" s="13">
        <v>173023</v>
      </c>
      <c r="E12" s="13">
        <v>184624</v>
      </c>
      <c r="F12" s="13">
        <v>84504</v>
      </c>
      <c r="G12" s="13">
        <v>100120</v>
      </c>
      <c r="H12" s="13">
        <v>140414</v>
      </c>
      <c r="I12" s="13">
        <v>67511</v>
      </c>
      <c r="J12" s="14">
        <v>72903</v>
      </c>
    </row>
    <row r="13" spans="1:10" x14ac:dyDescent="0.25">
      <c r="A13" s="12" t="s">
        <v>29</v>
      </c>
      <c r="B13" s="13">
        <v>265000</v>
      </c>
      <c r="C13" s="13">
        <v>123135</v>
      </c>
      <c r="D13" s="13">
        <v>141865</v>
      </c>
      <c r="E13" s="13">
        <v>147551</v>
      </c>
      <c r="F13" s="13">
        <v>67343</v>
      </c>
      <c r="G13" s="13">
        <v>80208</v>
      </c>
      <c r="H13" s="13">
        <v>117449</v>
      </c>
      <c r="I13" s="13">
        <v>55792</v>
      </c>
      <c r="J13" s="14">
        <v>61657</v>
      </c>
    </row>
    <row r="14" spans="1:10" x14ac:dyDescent="0.25">
      <c r="A14" s="12" t="s">
        <v>30</v>
      </c>
      <c r="B14" s="13">
        <v>229341</v>
      </c>
      <c r="C14" s="13">
        <v>108873</v>
      </c>
      <c r="D14" s="13">
        <v>120468</v>
      </c>
      <c r="E14" s="13">
        <v>124433</v>
      </c>
      <c r="F14" s="13">
        <v>57758</v>
      </c>
      <c r="G14" s="13">
        <v>66675</v>
      </c>
      <c r="H14" s="13">
        <v>104908</v>
      </c>
      <c r="I14" s="13">
        <v>51115</v>
      </c>
      <c r="J14" s="14">
        <v>53793</v>
      </c>
    </row>
    <row r="15" spans="1:10" x14ac:dyDescent="0.25">
      <c r="A15" s="12" t="s">
        <v>31</v>
      </c>
      <c r="B15" s="13">
        <v>183914</v>
      </c>
      <c r="C15" s="13">
        <v>87323</v>
      </c>
      <c r="D15" s="13">
        <v>96591</v>
      </c>
      <c r="E15" s="13">
        <v>98132</v>
      </c>
      <c r="F15" s="13">
        <v>45602</v>
      </c>
      <c r="G15" s="13">
        <v>52530</v>
      </c>
      <c r="H15" s="13">
        <v>85782</v>
      </c>
      <c r="I15" s="13">
        <v>41721</v>
      </c>
      <c r="J15" s="14">
        <v>44061</v>
      </c>
    </row>
    <row r="16" spans="1:10" x14ac:dyDescent="0.25">
      <c r="A16" s="12" t="s">
        <v>32</v>
      </c>
      <c r="B16" s="13">
        <v>163379</v>
      </c>
      <c r="C16" s="13">
        <v>76260</v>
      </c>
      <c r="D16" s="13">
        <v>87119</v>
      </c>
      <c r="E16" s="13">
        <v>86484</v>
      </c>
      <c r="F16" s="13">
        <v>38493</v>
      </c>
      <c r="G16" s="13">
        <v>47991</v>
      </c>
      <c r="H16" s="13">
        <v>76895</v>
      </c>
      <c r="I16" s="13">
        <v>37767</v>
      </c>
      <c r="J16" s="14">
        <v>39128</v>
      </c>
    </row>
    <row r="17" spans="1:10" x14ac:dyDescent="0.25">
      <c r="A17" s="12" t="s">
        <v>33</v>
      </c>
      <c r="B17" s="13">
        <v>125329</v>
      </c>
      <c r="C17" s="13">
        <v>57639</v>
      </c>
      <c r="D17" s="13">
        <v>67690</v>
      </c>
      <c r="E17" s="13">
        <v>67188</v>
      </c>
      <c r="F17" s="13">
        <v>29025</v>
      </c>
      <c r="G17" s="13">
        <v>38163</v>
      </c>
      <c r="H17" s="13">
        <v>58141</v>
      </c>
      <c r="I17" s="13">
        <v>28614</v>
      </c>
      <c r="J17" s="14">
        <v>29527</v>
      </c>
    </row>
    <row r="18" spans="1:10" x14ac:dyDescent="0.25">
      <c r="A18" s="12" t="s">
        <v>34</v>
      </c>
      <c r="B18" s="13">
        <v>122912</v>
      </c>
      <c r="C18" s="13">
        <v>58177</v>
      </c>
      <c r="D18" s="13">
        <v>64735</v>
      </c>
      <c r="E18" s="13">
        <v>65697</v>
      </c>
      <c r="F18" s="13">
        <v>28961</v>
      </c>
      <c r="G18" s="13">
        <v>36736</v>
      </c>
      <c r="H18" s="13">
        <v>57215</v>
      </c>
      <c r="I18" s="13">
        <v>29216</v>
      </c>
      <c r="J18" s="14">
        <v>27999</v>
      </c>
    </row>
    <row r="19" spans="1:10" x14ac:dyDescent="0.25">
      <c r="A19" s="12" t="s">
        <v>35</v>
      </c>
      <c r="B19" s="13">
        <v>86786</v>
      </c>
      <c r="C19" s="13">
        <v>40044</v>
      </c>
      <c r="D19" s="13">
        <v>46742</v>
      </c>
      <c r="E19" s="13">
        <v>47169</v>
      </c>
      <c r="F19" s="13">
        <v>20234</v>
      </c>
      <c r="G19" s="13">
        <v>26935</v>
      </c>
      <c r="H19" s="13">
        <v>39617</v>
      </c>
      <c r="I19" s="13">
        <v>19810</v>
      </c>
      <c r="J19" s="14">
        <v>19807</v>
      </c>
    </row>
    <row r="20" spans="1:10" x14ac:dyDescent="0.25">
      <c r="A20" s="12" t="s">
        <v>36</v>
      </c>
      <c r="B20" s="13">
        <v>69169</v>
      </c>
      <c r="C20" s="13">
        <v>32672</v>
      </c>
      <c r="D20" s="13">
        <v>36497</v>
      </c>
      <c r="E20" s="13">
        <v>37299</v>
      </c>
      <c r="F20" s="13">
        <v>16000</v>
      </c>
      <c r="G20" s="13">
        <v>21299</v>
      </c>
      <c r="H20" s="13">
        <v>31870</v>
      </c>
      <c r="I20" s="13">
        <v>16672</v>
      </c>
      <c r="J20" s="14">
        <v>15198</v>
      </c>
    </row>
    <row r="21" spans="1:10" x14ac:dyDescent="0.25">
      <c r="A21" s="12" t="s">
        <v>37</v>
      </c>
      <c r="B21" s="13">
        <v>44174</v>
      </c>
      <c r="C21" s="13">
        <v>20274</v>
      </c>
      <c r="D21" s="13">
        <v>23900</v>
      </c>
      <c r="E21" s="13">
        <v>24408</v>
      </c>
      <c r="F21" s="13">
        <v>10146</v>
      </c>
      <c r="G21" s="13">
        <v>14262</v>
      </c>
      <c r="H21" s="13">
        <v>19766</v>
      </c>
      <c r="I21" s="13">
        <v>10128</v>
      </c>
      <c r="J21" s="14">
        <v>9638</v>
      </c>
    </row>
    <row r="22" spans="1:10" x14ac:dyDescent="0.25">
      <c r="A22" s="12" t="s">
        <v>38</v>
      </c>
      <c r="B22" s="13">
        <v>30137</v>
      </c>
      <c r="C22" s="13">
        <v>13477</v>
      </c>
      <c r="D22" s="13">
        <v>16660</v>
      </c>
      <c r="E22" s="13">
        <v>17301</v>
      </c>
      <c r="F22" s="13">
        <v>6894</v>
      </c>
      <c r="G22" s="13">
        <v>10407</v>
      </c>
      <c r="H22" s="13">
        <v>12836</v>
      </c>
      <c r="I22" s="13">
        <v>6583</v>
      </c>
      <c r="J22" s="14">
        <v>6253</v>
      </c>
    </row>
    <row r="23" spans="1:10" x14ac:dyDescent="0.25">
      <c r="A23" s="12" t="s">
        <v>39</v>
      </c>
      <c r="B23" s="13">
        <v>16090</v>
      </c>
      <c r="C23" s="13">
        <v>6863</v>
      </c>
      <c r="D23" s="13">
        <v>9227</v>
      </c>
      <c r="E23" s="13">
        <v>9650</v>
      </c>
      <c r="F23" s="13">
        <v>3603</v>
      </c>
      <c r="G23" s="13">
        <v>6047</v>
      </c>
      <c r="H23" s="13">
        <v>6440</v>
      </c>
      <c r="I23" s="13">
        <v>3260</v>
      </c>
      <c r="J23" s="14">
        <v>3180</v>
      </c>
    </row>
    <row r="24" spans="1:10" x14ac:dyDescent="0.25">
      <c r="A24" s="12" t="s">
        <v>40</v>
      </c>
      <c r="B24" s="13">
        <v>6234</v>
      </c>
      <c r="C24" s="13">
        <v>2544</v>
      </c>
      <c r="D24" s="13">
        <v>3690</v>
      </c>
      <c r="E24" s="13">
        <v>3814</v>
      </c>
      <c r="F24" s="13">
        <v>1389</v>
      </c>
      <c r="G24" s="13">
        <v>2425</v>
      </c>
      <c r="H24" s="13">
        <v>2420</v>
      </c>
      <c r="I24" s="13">
        <v>1155</v>
      </c>
      <c r="J24" s="14">
        <v>1265</v>
      </c>
    </row>
    <row r="25" spans="1:10" x14ac:dyDescent="0.25">
      <c r="A25" s="12" t="s">
        <v>41</v>
      </c>
      <c r="B25" s="13">
        <v>3025</v>
      </c>
      <c r="C25" s="13">
        <v>1103</v>
      </c>
      <c r="D25" s="13">
        <v>1922</v>
      </c>
      <c r="E25" s="13">
        <v>1736</v>
      </c>
      <c r="F25" s="13">
        <v>592</v>
      </c>
      <c r="G25" s="13">
        <v>1144</v>
      </c>
      <c r="H25" s="13">
        <v>1289</v>
      </c>
      <c r="I25" s="13">
        <v>511</v>
      </c>
      <c r="J25" s="14">
        <v>778</v>
      </c>
    </row>
    <row r="26" spans="1:10" ht="15.75" thickBot="1" x14ac:dyDescent="0.3">
      <c r="A26" s="15" t="s">
        <v>42</v>
      </c>
      <c r="B26" s="16">
        <v>1666</v>
      </c>
      <c r="C26" s="16">
        <v>625</v>
      </c>
      <c r="D26" s="16">
        <v>1041</v>
      </c>
      <c r="E26" s="16">
        <v>936</v>
      </c>
      <c r="F26" s="16">
        <v>331</v>
      </c>
      <c r="G26" s="16">
        <v>605</v>
      </c>
      <c r="H26" s="16">
        <v>730</v>
      </c>
      <c r="I26" s="16">
        <v>294</v>
      </c>
      <c r="J26" s="17">
        <v>436</v>
      </c>
    </row>
  </sheetData>
  <mergeCells count="4">
    <mergeCell ref="A2:A3"/>
    <mergeCell ref="B2:D2"/>
    <mergeCell ref="E2:G2"/>
    <mergeCell ref="H2:J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A9" sqref="A9"/>
    </sheetView>
  </sheetViews>
  <sheetFormatPr defaultRowHeight="15" x14ac:dyDescent="0.25"/>
  <cols>
    <col min="1" max="1" width="116.28515625" customWidth="1"/>
  </cols>
  <sheetData>
    <row r="1" spans="1:1" ht="243" customHeight="1" x14ac:dyDescent="0.25">
      <c r="A1" s="39" t="s">
        <v>67</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Corporate" ma:contentTypeID="0x0101000308A27134084F4AA40781B2DCA498A5007306CE4DFB86784D8623B3B5BB4440C6" ma:contentTypeVersion="11" ma:contentTypeDescription="The corporate content type from which other content types in the corporate content type track inherit their information." ma:contentTypeScope="" ma:versionID="fecac3bfb7b6a226ff57f85d1956cb3e">
  <xsd:schema xmlns:xsd="http://www.w3.org/2001/XMLSchema" xmlns:xs="http://www.w3.org/2001/XMLSchema" xmlns:p="http://schemas.microsoft.com/office/2006/metadata/properties" xmlns:ns2="cdc7663a-08f0-4737-9e8c-148ce897a09c" targetNamespace="http://schemas.microsoft.com/office/2006/metadata/properties" ma:root="true" ma:fieldsID="40f3f09a16fdc1a0c2aad79db86f5c22" ns2:_="">
    <xsd:import namespace="cdc7663a-08f0-4737-9e8c-148ce897a09c"/>
    <xsd:element name="properties">
      <xsd:complexType>
        <xsd:sequence>
          <xsd:element name="documentManagement">
            <xsd:complexType>
              <xsd:all>
                <xsd:element ref="ns2:Access_x0020_to_x0020_Information_x00a0_Policy"/>
                <xsd:element ref="ns2:Document_x0020_Author" minOccurs="0"/>
                <xsd:element ref="ns2:Other_x0020_Author" minOccurs="0"/>
                <xsd:element ref="ns2:Division_x0020_or_x0020_Unit" minOccurs="0"/>
                <xsd:element ref="ns2:Document_x0020_Language_x0020_IDB" minOccurs="0"/>
                <xsd:element ref="ns2:From_x003a_" minOccurs="0"/>
                <xsd:element ref="ns2:To_x003a_" minOccurs="0"/>
                <xsd:element ref="ns2:Identifier" minOccurs="0"/>
                <xsd:element ref="ns2:IDBDocs_x0020_Number" minOccurs="0"/>
                <xsd:element ref="ns2:Migration_x0020_Info" minOccurs="0"/>
                <xsd:element ref="ns2:ic46d7e087fd4a108fb86518ca413cc6" minOccurs="0"/>
                <xsd:element ref="ns2:_dlc_DocId" minOccurs="0"/>
                <xsd:element ref="ns2:_dlc_DocIdUrl" minOccurs="0"/>
                <xsd:element ref="ns2:_dlc_DocIdPersistId" minOccurs="0"/>
                <xsd:element ref="ns2:cf0f1ca6d90e4583ad80995bcde0e58a" minOccurs="0"/>
                <xsd:element ref="ns2:TaxCatchAll" minOccurs="0"/>
                <xsd:element ref="ns2:TaxCatchAllLabel" minOccurs="0"/>
                <xsd:element ref="ns2:j65ec2e3a7e44c39a1acebfd2a19200a" minOccurs="0"/>
                <xsd:element ref="ns2:SISCOR_x0020_Number"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Access_x0020_to_x0020_Information_x00a0_Policy" ma:index="2"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Document_x0020_Author" ma:index="5" nillable="true" ma:displayName="Document Author" ma:internalName="Document_x0020_Author">
      <xsd:simpleType>
        <xsd:restriction base="dms:Text">
          <xsd:maxLength value="255"/>
        </xsd:restriction>
      </xsd:simpleType>
    </xsd:element>
    <xsd:element name="Other_x0020_Author" ma:index="6" nillable="true" ma:displayName="Other Author" ma:internalName="Other_x0020_Author">
      <xsd:simpleType>
        <xsd:restriction base="dms:Text">
          <xsd:maxLength value="255"/>
        </xsd:restriction>
      </xsd:simpleType>
    </xsd:element>
    <xsd:element name="Division_x0020_or_x0020_Unit" ma:index="8" nillable="true" ma:displayName="Division or Unit" ma:internalName="Division_x0020_or_x0020_Unit">
      <xsd:simpleType>
        <xsd:restriction base="dms:Text">
          <xsd:maxLength value="255"/>
        </xsd:restriction>
      </xsd:simpleType>
    </xsd:element>
    <xsd:element name="Document_x0020_Language_x0020_IDB" ma:index="9"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10" nillable="true" ma:displayName="From:" ma:description="Sender name from email message" ma:internalName="From_x003A_">
      <xsd:simpleType>
        <xsd:restriction base="dms:Text">
          <xsd:maxLength value="255"/>
        </xsd:restriction>
      </xsd:simpleType>
    </xsd:element>
    <xsd:element name="To_x003a_" ma:index="11" nillable="true" ma:displayName="To:" ma:description="Addressee names from email message&#10;" ma:internalName="To_x003A_">
      <xsd:simpleType>
        <xsd:restriction base="dms:Text">
          <xsd:maxLength value="255"/>
        </xsd:restriction>
      </xsd:simpleType>
    </xsd:element>
    <xsd:element name="Identifier" ma:index="12" nillable="true" ma:displayName="Identifier" ma:internalName="Identifier">
      <xsd:simpleType>
        <xsd:restriction base="dms:Text">
          <xsd:maxLength value="255"/>
        </xsd:restriction>
      </xsd:simpleType>
    </xsd:element>
    <xsd:element name="IDBDocs_x0020_Number" ma:index="13" nillable="true" ma:displayName="IDBDocs Number" ma:description="Brought over as part of Migration" ma:internalName="IDBDocs_x0020_Number" ma:readOnly="false">
      <xsd:simpleType>
        <xsd:restriction base="dms:Text">
          <xsd:maxLength value="255"/>
        </xsd:restriction>
      </xsd:simpleType>
    </xsd:element>
    <xsd:element name="Migration_x0020_Info" ma:index="14" nillable="true" ma:displayName="Migration Info" ma:internalName="Migration_x0020_Info" ma:readOnly="false">
      <xsd:simpleType>
        <xsd:restriction base="dms:Note"/>
      </xsd:simpleType>
    </xsd:element>
    <xsd:element name="ic46d7e087fd4a108fb86518ca413cc6" ma:index="1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_dlc_DocId" ma:index="20" nillable="true" ma:displayName="Document ID Value" ma:description="The value of the document ID assigned to this item." ma:internalName="_dlc_DocId" ma:readOnly="true">
      <xsd:simpleType>
        <xsd:restriction base="dms:Text"/>
      </xsd:simpleType>
    </xsd:element>
    <xsd:element name="_dlc_DocIdUrl" ma:index="2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cf0f1ca6d90e4583ad80995bcde0e58a" ma:index="23" ma:taxonomy="true" ma:internalName="cf0f1ca6d90e4583ad80995bcde0e58a" ma:taxonomyFieldName="Function_x0020_Corporate_x0020_IDB" ma:displayName="Function Corporate IDB" ma:readOnly="false" ma:default="" ma:fieldId="{cf0f1ca6-d90e-4583-ad80-995bcde0e58a}" ma:sspId="ae61f9b1-e23d-4f49-b3d7-56b991556c4b" ma:termSetId="87c2acd2-4473-4e75-9749-843c35148602" ma:anchorId="00000000-0000-0000-0000-000000000000" ma:open="false" ma:isKeyword="false">
      <xsd:complexType>
        <xsd:sequence>
          <xsd:element ref="pc:Terms" minOccurs="0" maxOccurs="1"/>
        </xsd:sequence>
      </xsd:complexType>
    </xsd:element>
    <xsd:element name="TaxCatchAll" ma:index="24" nillable="true" ma:displayName="Taxonomy Catch All Column" ma:description="" ma:hidden="true" ma:list="{3c588f23-1e2d-45ba-a9b1-ef249f9a459b}" ma:internalName="TaxCatchAll" ma:showField="CatchAllData"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TaxCatchAllLabel" ma:index="25" nillable="true" ma:displayName="Taxonomy Catch All Column1" ma:description="" ma:hidden="true" ma:list="{3c588f23-1e2d-45ba-a9b1-ef249f9a459b}" ma:internalName="TaxCatchAllLabel" ma:readOnly="true" ma:showField="CatchAllDataLabel"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j65ec2e3a7e44c39a1acebfd2a19200a" ma:index="27" ma:taxonomy="true" ma:internalName="j65ec2e3a7e44c39a1acebfd2a19200a" ma:taxonomyFieldName="Series_x0020_Corporate_x0020_IDB" ma:displayName="Series Corporate IDB" ma:readOnly="false" ma:default="" ma:fieldId="{365ec2e3-a7e4-4c39-a1ac-ebfd2a19200a}" ma:sspId="ae61f9b1-e23d-4f49-b3d7-56b991556c4b" ma:termSetId="309dd783-e737-4304-818f-f24bd2ff36bb" ma:anchorId="00000000-0000-0000-0000-000000000000" ma:open="false" ma:isKeyword="false">
      <xsd:complexType>
        <xsd:sequence>
          <xsd:element ref="pc:Terms" minOccurs="0" maxOccurs="1"/>
        </xsd:sequence>
      </xsd:complexType>
    </xsd:element>
    <xsd:element name="SISCOR_x0020_Number" ma:index="29" nillable="true" ma:displayName="SISCOR Number" ma:internalName="SISCOR_x0020_Number" ma:readOnly="false">
      <xsd:simpleType>
        <xsd:restriction base="dms:Text">
          <xsd:maxLength value="255"/>
        </xsd:restriction>
      </xsd:simpleType>
    </xsd:element>
    <xsd:element name="Fiscal_x0020_Year_x0020_IDB" ma:index="30" nillable="true" ma:displayName="Fiscal Year IDB" ma:default="=TEXT(TODAY(),&quot;yyyy&quot;)" ma:internalName="Fiscal_x0020_Year_x0020_IDB" ma:readOnly="fals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0308A27134084F4AA40781B2DCA498A5"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_catalogs/masterpage/ECMForms/CorporateCT/View.aspx</Display>
  <Edit>_catalogs/masterpage/ECMForms/CorporateCT/Edit.aspx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IDBDocs_x0020_Number xmlns="cdc7663a-08f0-4737-9e8c-148ce897a09c" xsi:nil="true"/>
    <ic46d7e087fd4a108fb86518ca413cc6 xmlns="cdc7663a-08f0-4737-9e8c-148ce897a09c">
      <Terms xmlns="http://schemas.microsoft.com/office/infopath/2007/PartnerControls"/>
    </ic46d7e087fd4a108fb86518ca413cc6>
    <Division_x0020_or_x0020_Unit xmlns="cdc7663a-08f0-4737-9e8c-148ce897a09c">KNL/FHL</Division_x0020_or_x0020_Unit>
    <From_x003a_ xmlns="cdc7663a-08f0-4737-9e8c-148ce897a09c" xsi:nil="true"/>
    <Fiscal_x0020_Year_x0020_IDB xmlns="cdc7663a-08f0-4737-9e8c-148ce897a09c">2017</Fiscal_x0020_Year_x0020_IDB>
    <Other_x0020_Author xmlns="cdc7663a-08f0-4737-9e8c-148ce897a09c" xsi:nil="true"/>
    <Migration_x0020_Info xmlns="cdc7663a-08f0-4737-9e8c-148ce897a09c" xsi:nil="true"/>
    <j65ec2e3a7e44c39a1acebfd2a19200a xmlns="cdc7663a-08f0-4737-9e8c-148ce897a09c">
      <Terms xmlns="http://schemas.microsoft.com/office/infopath/2007/PartnerControls">
        <TermInfo xmlns="http://schemas.microsoft.com/office/infopath/2007/PartnerControls">
          <TermName xmlns="http://schemas.microsoft.com/office/infopath/2007/PartnerControls">Bank Publication</TermName>
          <TermId xmlns="http://schemas.microsoft.com/office/infopath/2007/PartnerControls">fc6345be-1db9-4725-8b96-f5e295384842</TermId>
        </TermInfo>
      </Terms>
    </j65ec2e3a7e44c39a1acebfd2a19200a>
    <Document_x0020_Author xmlns="cdc7663a-08f0-4737-9e8c-148ce897a09c">Hyppolite,Sebastien Raschid</Document_x0020_Author>
    <Document_x0020_Language_x0020_IDB xmlns="cdc7663a-08f0-4737-9e8c-148ce897a09c">English</Document_x0020_Language_x0020_IDB>
    <TaxCatchAll xmlns="cdc7663a-08f0-4737-9e8c-148ce897a09c">
      <Value>32</Value>
      <Value>31</Value>
    </TaxCatchAll>
    <To_x003a_ xmlns="cdc7663a-08f0-4737-9e8c-148ce897a09c" xsi:nil="true"/>
    <Identifier xmlns="cdc7663a-08f0-4737-9e8c-148ce897a09c" xsi:nil="true"/>
    <cf0f1ca6d90e4583ad80995bcde0e58a xmlns="cdc7663a-08f0-4737-9e8c-148ce897a09c">
      <Terms xmlns="http://schemas.microsoft.com/office/infopath/2007/PartnerControls">
        <TermInfo xmlns="http://schemas.microsoft.com/office/infopath/2007/PartnerControls">
          <TermName xmlns="http://schemas.microsoft.com/office/infopath/2007/PartnerControls">Public Relations</TermName>
          <TermId xmlns="http://schemas.microsoft.com/office/infopath/2007/PartnerControls">3421ef45-bcc2-4a37-b651-0e4af6c06c72</TermId>
        </TermInfo>
      </Terms>
    </cf0f1ca6d90e4583ad80995bcde0e58a>
    <_dlc_DocId xmlns="cdc7663a-08f0-4737-9e8c-148ce897a09c">EZSHARE-1728116555-2907</_dlc_DocId>
    <_dlc_DocIdUrl xmlns="cdc7663a-08f0-4737-9e8c-148ce897a09c">
      <Url>https://idbg.sharepoint.com/teams/ez-VPS/Pub/IDBPub/_layouts/15/DocIdRedir.aspx?ID=EZSHARE-1728116555-2907</Url>
      <Description>EZSHARE-1728116555-2907</Description>
    </_dlc_DocIdUrl>
  </documentManagement>
</p:properties>
</file>

<file path=customXml/itemProps1.xml><?xml version="1.0" encoding="utf-8"?>
<ds:datastoreItem xmlns:ds="http://schemas.openxmlformats.org/officeDocument/2006/customXml" ds:itemID="{F590B979-916C-4FAE-A883-AF5199FCE648}"/>
</file>

<file path=customXml/itemProps2.xml><?xml version="1.0" encoding="utf-8"?>
<ds:datastoreItem xmlns:ds="http://schemas.openxmlformats.org/officeDocument/2006/customXml" ds:itemID="{F16D6F61-957B-40B8-87C9-F6668ADD1677}"/>
</file>

<file path=customXml/itemProps3.xml><?xml version="1.0" encoding="utf-8"?>
<ds:datastoreItem xmlns:ds="http://schemas.openxmlformats.org/officeDocument/2006/customXml" ds:itemID="{BF93FD66-1F88-4ACA-A902-A531C28CA222}"/>
</file>

<file path=customXml/itemProps4.xml><?xml version="1.0" encoding="utf-8"?>
<ds:datastoreItem xmlns:ds="http://schemas.openxmlformats.org/officeDocument/2006/customXml" ds:itemID="{F29C70DF-7E0A-4199-88C5-61A7E3275492}"/>
</file>

<file path=customXml/itemProps5.xml><?xml version="1.0" encoding="utf-8"?>
<ds:datastoreItem xmlns:ds="http://schemas.openxmlformats.org/officeDocument/2006/customXml" ds:itemID="{5657C3B9-05AB-40FA-817B-FD237F867F3A}"/>
</file>

<file path=customXml/itemProps6.xml><?xml version="1.0" encoding="utf-8"?>
<ds:datastoreItem xmlns:ds="http://schemas.openxmlformats.org/officeDocument/2006/customXml" ds:itemID="{391E46AF-7967-4807-B45B-7FEF36D6BFA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Targets</vt:lpstr>
      <vt:lpstr>Values</vt:lpstr>
      <vt:lpstr>Census data</vt:lpstr>
      <vt:lpstr>Copyright</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IADB</dc:creator>
  <cp:keywords/>
  <cp:lastModifiedBy>IADB</cp:lastModifiedBy>
  <dcterms:created xsi:type="dcterms:W3CDTF">2011-05-10T10:36:29Z</dcterms:created>
  <dcterms:modified xsi:type="dcterms:W3CDTF">2016-04-19T16:45:32Z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0x0101000308A27134084F4AA40781B2DCA498A5007306CE4DFB86784D8623B3B5BB4440C6</vt:lpwstr>
  </property>
  <property fmtid="{D5CDD505-2E9C-101B-9397-08002B2CF9AE}" pid="3" name="_dlc_DocIdItemGuid">
    <vt:lpwstr>861b0b59-4077-4664-94ce-c15cc32354d5</vt:lpwstr>
  </property>
  <property fmtid="{D5CDD505-2E9C-101B-9397-08002B2CF9AE}" pid="4" name="TaxKeyword">
    <vt:lpwstr/>
  </property>
  <property fmtid="{D5CDD505-2E9C-101B-9397-08002B2CF9AE}" pid="5" name="Series Corporate IDB">
    <vt:lpwstr>32;#Bank Publication|fc6345be-1db9-4725-8b96-f5e295384842</vt:lpwstr>
  </property>
  <property fmtid="{D5CDD505-2E9C-101B-9397-08002B2CF9AE}" pid="6" name="Function Corporate IDB">
    <vt:lpwstr>31;#Public Relations|3421ef45-bcc2-4a37-b651-0e4af6c06c72</vt:lpwstr>
  </property>
  <property fmtid="{D5CDD505-2E9C-101B-9397-08002B2CF9AE}" pid="7" name="TaxKeywordTaxHTField">
    <vt:lpwstr/>
  </property>
  <property fmtid="{D5CDD505-2E9C-101B-9397-08002B2CF9AE}" pid="8" name="Country">
    <vt:lpwstr/>
  </property>
</Properties>
</file>