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ANWARM\Downloads\"/>
    </mc:Choice>
  </mc:AlternateContent>
  <xr:revisionPtr revIDLastSave="0" documentId="8_{C2FA8702-DBE1-4832-B25F-BB915B432870}" xr6:coauthVersionLast="47" xr6:coauthVersionMax="47" xr10:uidLastSave="{00000000-0000-0000-0000-000000000000}"/>
  <bookViews>
    <workbookView xWindow="-105" yWindow="0" windowWidth="26010" windowHeight="20985" xr2:uid="{55B530FF-C518-4CC4-A314-FFC3ABB143FE}"/>
  </bookViews>
  <sheets>
    <sheet name="Intro" sheetId="35" r:id="rId1"/>
    <sheet name="Methodology" sheetId="36" r:id="rId2"/>
    <sheet name="Overview" sheetId="37" r:id="rId3"/>
    <sheet name="By Country" sheetId="42" r:id="rId4"/>
    <sheet name="By Category" sheetId="44" r:id="rId5"/>
    <sheet name="IDB Project-level Data" sheetId="43" r:id="rId6"/>
    <sheet name="Definitions" sheetId="48" r:id="rId7"/>
    <sheet name="Data1" sheetId="40" state="hidden" r:id="rId8"/>
  </sheets>
  <definedNames>
    <definedName name="_xlnm._FilterDatabase" localSheetId="4" hidden="1">'By Category'!$B$37:$C$48</definedName>
    <definedName name="_xlnm._FilterDatabase" localSheetId="3" hidden="1">'By Country'!$B$3:$H$30</definedName>
    <definedName name="_xlnm._FilterDatabase" localSheetId="5">'IDB Project-level Data'!$B$2:$W$251</definedName>
    <definedName name="_Key1" localSheetId="3" hidden="1">#REF!</definedName>
    <definedName name="_Key1" localSheetId="7" hidden="1">#REF!</definedName>
    <definedName name="_Key1" localSheetId="0" hidden="1">#REF!</definedName>
    <definedName name="_Key1" localSheetId="1" hidden="1">#REF!</definedName>
    <definedName name="_Key1" localSheetId="2" hidden="1">#REF!</definedName>
    <definedName name="_Key1" hidden="1">#REF!</definedName>
    <definedName name="_key2" localSheetId="3" hidden="1">#REF!</definedName>
    <definedName name="_key2" localSheetId="7" hidden="1">#REF!</definedName>
    <definedName name="_key2" localSheetId="0" hidden="1">#REF!</definedName>
    <definedName name="_key2" localSheetId="1" hidden="1">#REF!</definedName>
    <definedName name="_key2" localSheetId="2" hidden="1">#REF!</definedName>
    <definedName name="_key2" hidden="1">#REF!</definedName>
    <definedName name="_Order1" hidden="1">255</definedName>
    <definedName name="_qk2">#N/A</definedName>
    <definedName name="_Sort" localSheetId="3" hidden="1">#REF!</definedName>
    <definedName name="_Sort" localSheetId="7" hidden="1">#REF!</definedName>
    <definedName name="_Sort" localSheetId="0" hidden="1">#REF!</definedName>
    <definedName name="_Sort" localSheetId="1" hidden="1">#REF!</definedName>
    <definedName name="_Sort" localSheetId="2" hidden="1">#REF!</definedName>
    <definedName name="_Sort" hidden="1">#REF!</definedName>
    <definedName name="Adaptation_Sector">#REF!</definedName>
    <definedName name="AdaptationSector">#REF!</definedName>
    <definedName name="AdaptationSubSector">#REF!</definedName>
    <definedName name="BASE">#REF!</definedName>
    <definedName name="bdgfy1" localSheetId="3">#REF!</definedName>
    <definedName name="bdgfy1" localSheetId="7">#REF!</definedName>
    <definedName name="bdgfy1" localSheetId="0">#REF!</definedName>
    <definedName name="bdgfy1" localSheetId="1">#REF!</definedName>
    <definedName name="bdgfy1" localSheetId="2">#REF!</definedName>
    <definedName name="bdgfy1">#REF!</definedName>
    <definedName name="bdgfy2" localSheetId="3">#REF!</definedName>
    <definedName name="bdgfy2" localSheetId="7">#REF!</definedName>
    <definedName name="bdgfy2" localSheetId="0">#REF!</definedName>
    <definedName name="bdgfy2" localSheetId="1">#REF!</definedName>
    <definedName name="bdgfy2" localSheetId="2">#REF!</definedName>
    <definedName name="bdgfy2">#REF!</definedName>
    <definedName name="bdgfy3" localSheetId="3">#REF!</definedName>
    <definedName name="bdgfy3" localSheetId="7">#REF!</definedName>
    <definedName name="bdgfy3" localSheetId="0">#REF!</definedName>
    <definedName name="bdgfy3" localSheetId="1">#REF!</definedName>
    <definedName name="bdgfy3" localSheetId="2">#REF!</definedName>
    <definedName name="bdgfy3">#REF!</definedName>
    <definedName name="brdfy" localSheetId="3">#REF!</definedName>
    <definedName name="brdfy" localSheetId="7">#REF!</definedName>
    <definedName name="brdfy" localSheetId="0">#REF!</definedName>
    <definedName name="brdfy" localSheetId="1">#REF!</definedName>
    <definedName name="brdfy" localSheetId="2">#REF!</definedName>
    <definedName name="brdfy">#REF!</definedName>
    <definedName name="CC" localSheetId="3">#REF!</definedName>
    <definedName name="CC" localSheetId="7">#REF!</definedName>
    <definedName name="CC" localSheetId="0">#REF!</definedName>
    <definedName name="CC" localSheetId="1">#REF!</definedName>
    <definedName name="CC" localSheetId="2">#REF!</definedName>
    <definedName name="CC">#REF!</definedName>
    <definedName name="cd">#N/A</definedName>
    <definedName name="chart">#N/A</definedName>
    <definedName name="Countries">Data1!$B$15:$B$41</definedName>
    <definedName name="darn">#N/A</definedName>
    <definedName name="data" localSheetId="3">#REF!</definedName>
    <definedName name="data" localSheetId="7">#REF!</definedName>
    <definedName name="data" localSheetId="0">#REF!</definedName>
    <definedName name="data" localSheetId="1">#REF!</definedName>
    <definedName name="data" localSheetId="2">#REF!</definedName>
    <definedName name="data">#REF!</definedName>
    <definedName name="data2" localSheetId="3">#REF!</definedName>
    <definedName name="data2" localSheetId="7">#REF!</definedName>
    <definedName name="data2" localSheetId="0">#REF!</definedName>
    <definedName name="data2" localSheetId="1">#REF!</definedName>
    <definedName name="data2" localSheetId="2">#REF!</definedName>
    <definedName name="data2">#REF!</definedName>
    <definedName name="EO" localSheetId="3">#REF!</definedName>
    <definedName name="EO" localSheetId="7">#REF!</definedName>
    <definedName name="EO" localSheetId="0">#REF!</definedName>
    <definedName name="EO" localSheetId="1">#REF!</definedName>
    <definedName name="EO" localSheetId="2">#REF!</definedName>
    <definedName name="EO">#REF!</definedName>
    <definedName name="ess">#N/A</definedName>
    <definedName name="EU" localSheetId="3">#REF!</definedName>
    <definedName name="EU" localSheetId="7">#REF!</definedName>
    <definedName name="EU" localSheetId="0">#REF!</definedName>
    <definedName name="EU" localSheetId="1">#REF!</definedName>
    <definedName name="EU" localSheetId="2">#REF!</definedName>
    <definedName name="EU">#REF!</definedName>
    <definedName name="EY" localSheetId="3">#REF!</definedName>
    <definedName name="EY" localSheetId="7">#REF!</definedName>
    <definedName name="EY" localSheetId="0">#REF!</definedName>
    <definedName name="EY" localSheetId="1">#REF!</definedName>
    <definedName name="EY" localSheetId="2">#REF!</definedName>
    <definedName name="EY">#REF!</definedName>
    <definedName name="FindActuals" localSheetId="3">OFFSET(#REF!,0,0,MATCH("*",#REF!, -1))</definedName>
    <definedName name="FindActuals" localSheetId="7">OFFSET(#REF!,0,0,MATCH("*",#REF!, -1))</definedName>
    <definedName name="FindActuals" localSheetId="0">OFFSET(#REF!,0,0,MATCH("*",#REF!, -1))</definedName>
    <definedName name="FindActuals" localSheetId="1">OFFSET(#REF!,0,0,MATCH("*",#REF!, -1))</definedName>
    <definedName name="FindActuals" localSheetId="2">OFFSET(#REF!,0,0,MATCH("*",#REF!, -1))</definedName>
    <definedName name="FindActuals">OFFSET(#REF!,0,0,MATCH("*",#REF!, -1))</definedName>
    <definedName name="FindCD">#N/A</definedName>
    <definedName name="FindESSD">#N/A</definedName>
    <definedName name="FindFPSI">#N/A</definedName>
    <definedName name="FindHD">#N/A</definedName>
    <definedName name="FindPREM">#N/A</definedName>
    <definedName name="FindQK">#N/A</definedName>
    <definedName name="fy_1" localSheetId="3">#REF!</definedName>
    <definedName name="fy_1" localSheetId="7">#REF!</definedName>
    <definedName name="fy_1" localSheetId="0">#REF!</definedName>
    <definedName name="fy_1" localSheetId="1">#REF!</definedName>
    <definedName name="fy_1" localSheetId="2">#REF!</definedName>
    <definedName name="fy_1">#REF!</definedName>
    <definedName name="fy_2" localSheetId="3">#REF!</definedName>
    <definedName name="fy_2" localSheetId="7">#REF!</definedName>
    <definedName name="fy_2" localSheetId="0">#REF!</definedName>
    <definedName name="fy_2" localSheetId="1">#REF!</definedName>
    <definedName name="fy_2" localSheetId="2">#REF!</definedName>
    <definedName name="fy_2">#REF!</definedName>
    <definedName name="fy_3" localSheetId="3">#REF!</definedName>
    <definedName name="fy_3" localSheetId="7">#REF!</definedName>
    <definedName name="fy_3" localSheetId="0">#REF!</definedName>
    <definedName name="fy_3" localSheetId="1">#REF!</definedName>
    <definedName name="fy_3" localSheetId="2">#REF!</definedName>
    <definedName name="fy_3">#REF!</definedName>
    <definedName name="FY97_99_LAR" localSheetId="3">#REF!</definedName>
    <definedName name="FY97_99_LAR" localSheetId="7">#REF!</definedName>
    <definedName name="FY97_99_LAR" localSheetId="0">#REF!</definedName>
    <definedName name="FY97_99_LAR" localSheetId="1">#REF!</definedName>
    <definedName name="FY97_99_LAR" localSheetId="2">#REF!</definedName>
    <definedName name="FY97_99_LAR">#REF!</definedName>
    <definedName name="Guarantee" localSheetId="3">OFFSET(#REF!,0,0,MATCH("*",#REF!,-1))</definedName>
    <definedName name="Guarantee" localSheetId="7">OFFSET(#REF!,0,0,MATCH("*",#REF!,-1))</definedName>
    <definedName name="Guarantee" localSheetId="0">OFFSET(#REF!,0,0,MATCH("*",#REF!,-1))</definedName>
    <definedName name="Guarantee" localSheetId="1">OFFSET(#REF!,0,0,MATCH("*",#REF!,-1))</definedName>
    <definedName name="Guarantee" localSheetId="2">OFFSET(#REF!,0,0,MATCH("*",#REF!,-1))</definedName>
    <definedName name="Guarantee">OFFSET(#REF!,0,0,MATCH("*",#REF!,-1))</definedName>
    <definedName name="hlHome" localSheetId="3" hidden="1">#REF!</definedName>
    <definedName name="hlHome" localSheetId="7" hidden="1">#REF!</definedName>
    <definedName name="hlHome" localSheetId="0" hidden="1">#REF!</definedName>
    <definedName name="hlHome" localSheetId="1" hidden="1">#REF!</definedName>
    <definedName name="hlHome" localSheetId="2" hidden="1">#REF!</definedName>
    <definedName name="hlHome" hidden="1">#REF!</definedName>
    <definedName name="key" localSheetId="3" hidden="1">#REF!</definedName>
    <definedName name="key" localSheetId="7" hidden="1">#REF!</definedName>
    <definedName name="key" localSheetId="0" hidden="1">#REF!</definedName>
    <definedName name="key" localSheetId="1" hidden="1">#REF!</definedName>
    <definedName name="key" localSheetId="2" hidden="1">#REF!</definedName>
    <definedName name="key" hidden="1">#REF!</definedName>
    <definedName name="Lending" localSheetId="3">OFFSET(#REF!,0,0,MATCH("*",#REF!, -1))</definedName>
    <definedName name="Lending" localSheetId="7">OFFSET(#REF!,0,0,MATCH("*",#REF!, -1))</definedName>
    <definedName name="Lending" localSheetId="0">OFFSET(#REF!,0,0,MATCH("*",#REF!, -1))</definedName>
    <definedName name="Lending" localSheetId="1">OFFSET(#REF!,0,0,MATCH("*",#REF!, -1))</definedName>
    <definedName name="Lending" localSheetId="2">OFFSET(#REF!,0,0,MATCH("*",#REF!, -1))</definedName>
    <definedName name="Lending">OFFSET(#REF!,0,0,MATCH("*",#REF!, -1))</definedName>
    <definedName name="LendingMain" localSheetId="3">OFFSET(#REF!,0,0,MATCH("*",#REF!, -1))</definedName>
    <definedName name="LendingMain" localSheetId="7">OFFSET(#REF!,0,0,MATCH("*",#REF!, -1))</definedName>
    <definedName name="LendingMain" localSheetId="0">OFFSET(#REF!,0,0,MATCH("*",#REF!, -1))</definedName>
    <definedName name="LendingMain" localSheetId="1">OFFSET(#REF!,0,0,MATCH("*",#REF!, -1))</definedName>
    <definedName name="LendingMain" localSheetId="2">OFFSET(#REF!,0,0,MATCH("*",#REF!, -1))</definedName>
    <definedName name="LendingMain">OFFSET(#REF!,0,0,MATCH("*",#REF!, -1))</definedName>
    <definedName name="lu_DataCode" hidden="1">#REF!</definedName>
    <definedName name="MajorMitSector">#REF!</definedName>
    <definedName name="MDBorExternal">#REF!</definedName>
    <definedName name="Mitigation_Category">#REF!</definedName>
    <definedName name="Mitigation_Sectors">#REF!</definedName>
    <definedName name="Mitigation_Sub_sectors" localSheetId="3">#REF!</definedName>
    <definedName name="Mitigation_Sub_sectors" localSheetId="7">#REF!</definedName>
    <definedName name="Mitigation_Sub_sectors" localSheetId="0">#REF!</definedName>
    <definedName name="Mitigation_Sub_sectors" localSheetId="1">#REF!</definedName>
    <definedName name="Mitigation_Sub_sectors" localSheetId="2">#REF!</definedName>
    <definedName name="Mitigation_Sub_sectors">#REF!</definedName>
    <definedName name="qryGUCosts" localSheetId="3">#REF!</definedName>
    <definedName name="qryGUCosts" localSheetId="7">#REF!</definedName>
    <definedName name="qryGUCosts" localSheetId="0">#REF!</definedName>
    <definedName name="qryGUCosts" localSheetId="1">#REF!</definedName>
    <definedName name="qryGUCosts" localSheetId="2">#REF!</definedName>
    <definedName name="qryGUCosts">#REF!</definedName>
    <definedName name="qryPEQ1" localSheetId="3">#REF!</definedName>
    <definedName name="qryPEQ1" localSheetId="7">#REF!</definedName>
    <definedName name="qryPEQ1" localSheetId="0">#REF!</definedName>
    <definedName name="qryPEQ1" localSheetId="1">#REF!</definedName>
    <definedName name="qryPEQ1" localSheetId="2">#REF!</definedName>
    <definedName name="qryPEQ1">#REF!</definedName>
    <definedName name="qryPEQ2" localSheetId="3">#REF!</definedName>
    <definedName name="qryPEQ2" localSheetId="7">#REF!</definedName>
    <definedName name="qryPEQ2" localSheetId="0">#REF!</definedName>
    <definedName name="qryPEQ2" localSheetId="1">#REF!</definedName>
    <definedName name="qryPEQ2" localSheetId="2">#REF!</definedName>
    <definedName name="qryPEQ2">#REF!</definedName>
    <definedName name="qryPEQ3" localSheetId="3">#REF!</definedName>
    <definedName name="qryPEQ3" localSheetId="7">#REF!</definedName>
    <definedName name="qryPEQ3" localSheetId="0">#REF!</definedName>
    <definedName name="qryPEQ3" localSheetId="1">#REF!</definedName>
    <definedName name="qryPEQ3" localSheetId="2">#REF!</definedName>
    <definedName name="qryPEQ3">#REF!</definedName>
    <definedName name="qryPEQ4" localSheetId="3">#REF!</definedName>
    <definedName name="qryPEQ4" localSheetId="7">#REF!</definedName>
    <definedName name="qryPEQ4" localSheetId="0">#REF!</definedName>
    <definedName name="qryPEQ4" localSheetId="1">#REF!</definedName>
    <definedName name="qryPEQ4" localSheetId="2">#REF!</definedName>
    <definedName name="qryPEQ4">#REF!</definedName>
    <definedName name="qryPESector" localSheetId="3">#REF!</definedName>
    <definedName name="qryPESector" localSheetId="7">#REF!</definedName>
    <definedName name="qryPESector" localSheetId="0">#REF!</definedName>
    <definedName name="qryPESector" localSheetId="1">#REF!</definedName>
    <definedName name="qryPESector" localSheetId="2">#REF!</definedName>
    <definedName name="qryPESector">#REF!</definedName>
    <definedName name="qrySTI" localSheetId="3">#REF!</definedName>
    <definedName name="qrySTI" localSheetId="7">#REF!</definedName>
    <definedName name="qrySTI" localSheetId="0">#REF!</definedName>
    <definedName name="qrySTI" localSheetId="1">#REF!</definedName>
    <definedName name="qrySTI" localSheetId="2">#REF!</definedName>
    <definedName name="qrySTI">#REF!</definedName>
    <definedName name="Quarter1" localSheetId="3">OFFSET(#REF!,0,0,MATCH("*",#REF!,-1))</definedName>
    <definedName name="Quarter1" localSheetId="7">OFFSET(#REF!,0,0,MATCH("*",#REF!,-1))</definedName>
    <definedName name="Quarter1" localSheetId="0">OFFSET(#REF!,0,0,MATCH("*",#REF!,-1))</definedName>
    <definedName name="Quarter1" localSheetId="1">OFFSET(#REF!,0,0,MATCH("*",#REF!,-1))</definedName>
    <definedName name="Quarter1" localSheetId="2">OFFSET(#REF!,0,0,MATCH("*",#REF!,-1))</definedName>
    <definedName name="Quarter1">OFFSET(#REF!,0,0,MATCH("*",#REF!,-1))</definedName>
    <definedName name="Quarter2" localSheetId="3">OFFSET(#REF!,0,0,MATCH("*",#REF!,-1))</definedName>
    <definedName name="Quarter2" localSheetId="7">OFFSET(#REF!,0,0,MATCH("*",#REF!,-1))</definedName>
    <definedName name="Quarter2" localSheetId="0">OFFSET(#REF!,0,0,MATCH("*",#REF!,-1))</definedName>
    <definedName name="Quarter2" localSheetId="1">OFFSET(#REF!,0,0,MATCH("*",#REF!,-1))</definedName>
    <definedName name="Quarter2" localSheetId="2">OFFSET(#REF!,0,0,MATCH("*",#REF!,-1))</definedName>
    <definedName name="Quarter2">OFFSET(#REF!,0,0,MATCH("*",#REF!,-1))</definedName>
    <definedName name="Quarter3" localSheetId="3">OFFSET(#REF!,0,0,MATCH("*",#REF!,-1))</definedName>
    <definedName name="Quarter3" localSheetId="7">OFFSET(#REF!,0,0,MATCH("*",#REF!,-1))</definedName>
    <definedName name="Quarter3" localSheetId="0">OFFSET(#REF!,0,0,MATCH("*",#REF!,-1))</definedName>
    <definedName name="Quarter3" localSheetId="1">OFFSET(#REF!,0,0,MATCH("*",#REF!,-1))</definedName>
    <definedName name="Quarter3" localSheetId="2">OFFSET(#REF!,0,0,MATCH("*",#REF!,-1))</definedName>
    <definedName name="Quarter3">OFFSET(#REF!,0,0,MATCH("*",#REF!,-1))</definedName>
    <definedName name="Quarter4" localSheetId="3">OFFSET(#REF!,0,0,MATCH("*",#REF!,-1))</definedName>
    <definedName name="Quarter4" localSheetId="7">OFFSET(#REF!,0,0,MATCH("*",#REF!,-1))</definedName>
    <definedName name="Quarter4" localSheetId="0">OFFSET(#REF!,0,0,MATCH("*",#REF!,-1))</definedName>
    <definedName name="Quarter4" localSheetId="1">OFFSET(#REF!,0,0,MATCH("*",#REF!,-1))</definedName>
    <definedName name="Quarter4" localSheetId="2">OFFSET(#REF!,0,0,MATCH("*",#REF!,-1))</definedName>
    <definedName name="Quarter4">OFFSET(#REF!,0,0,MATCH("*",#REF!,-1))</definedName>
    <definedName name="QuarterName">#REF!</definedName>
    <definedName name="SAPBEXrevision" hidden="1">1</definedName>
    <definedName name="SAPBEXsysID" hidden="1">"BWP"</definedName>
    <definedName name="SAPBEXwbID" hidden="1">"3ZZECIQV75UGMYWY4L2ARY2AP"</definedName>
    <definedName name="sctr" localSheetId="3">#REF!</definedName>
    <definedName name="sctr" localSheetId="7">#REF!</definedName>
    <definedName name="sctr" localSheetId="0">#REF!</definedName>
    <definedName name="sctr" localSheetId="1">#REF!</definedName>
    <definedName name="sctr" localSheetId="2">#REF!</definedName>
    <definedName name="sctr">#REF!</definedName>
    <definedName name="sectorboard">#REF!</definedName>
    <definedName name="Standby" localSheetId="3">OFFSET(#REF!,0,0,MATCH("*",#REF!,-1))</definedName>
    <definedName name="Standby" localSheetId="7">OFFSET(#REF!,0,0,MATCH("*",#REF!,-1))</definedName>
    <definedName name="Standby" localSheetId="0">OFFSET(#REF!,0,0,MATCH("*",#REF!,-1))</definedName>
    <definedName name="Standby" localSheetId="1">OFFSET(#REF!,0,0,MATCH("*",#REF!,-1))</definedName>
    <definedName name="Standby" localSheetId="2">OFFSET(#REF!,0,0,MATCH("*",#REF!,-1))</definedName>
    <definedName name="Standby">OFFSET(#REF!,0,0,MATCH("*",#REF!,-1))</definedName>
    <definedName name="Sub_Category_Adaptation" localSheetId="3">#REF!</definedName>
    <definedName name="Sub_Category_Adaptation" localSheetId="7">#REF!</definedName>
    <definedName name="Sub_Category_Adaptation" localSheetId="0">#REF!</definedName>
    <definedName name="Sub_Category_Adaptation" localSheetId="1">#REF!</definedName>
    <definedName name="Sub_Category_Adaptation" localSheetId="2">#REF!</definedName>
    <definedName name="Sub_Category_Adaptation">#REF!</definedName>
    <definedName name="Sub_Category_Mitigation" localSheetId="3">#REF!</definedName>
    <definedName name="Sub_Category_Mitigation" localSheetId="7">#REF!</definedName>
    <definedName name="Sub_Category_Mitigation" localSheetId="0">#REF!</definedName>
    <definedName name="Sub_Category_Mitigation" localSheetId="1">#REF!</definedName>
    <definedName name="Sub_Category_Mitigation" localSheetId="2">#REF!</definedName>
    <definedName name="Sub_Category_Mitigation">#REF!</definedName>
    <definedName name="Subcategory_Mitigation">#REF!</definedName>
    <definedName name="SubSector">#REF!,#REF!,#REF!,#REF!,#REF!,#REF!,#REF!,#REF!,#REF!,#REF!,#REF!,#REF!,#REF!,#REF!,#REF!,#REF!,#REF!,#REF!,#REF!,#REF!,#REF!,#REF!,#REF!,#REF!,#REF!,#REF!,#REF!,#REF!,#REF!,#REF!,#REF!,#REF!</definedName>
    <definedName name="SubSector1">#REF!</definedName>
    <definedName name="SubSector2">#REF!</definedName>
    <definedName name="tblCountry" localSheetId="3">#REF!</definedName>
    <definedName name="tblCountry" localSheetId="7">#REF!</definedName>
    <definedName name="tblCountry" localSheetId="0">#REF!</definedName>
    <definedName name="tblCountry" localSheetId="1">#REF!</definedName>
    <definedName name="tblCountry" localSheetId="2">#REF!</definedName>
    <definedName name="tblCountry">#REF!</definedName>
    <definedName name="totvpubud" localSheetId="3">#REF!</definedName>
    <definedName name="totvpubud" localSheetId="7">#REF!</definedName>
    <definedName name="totvpubud" localSheetId="0">#REF!</definedName>
    <definedName name="totvpubud" localSheetId="1">#REF!</definedName>
    <definedName name="totvpubud" localSheetId="2">#REF!</definedName>
    <definedName name="totvpubud">#REF!</definedName>
    <definedName name="totvpubudy1" localSheetId="3">#REF!</definedName>
    <definedName name="totvpubudy1" localSheetId="7">#REF!</definedName>
    <definedName name="totvpubudy1" localSheetId="0">#REF!</definedName>
    <definedName name="totvpubudy1" localSheetId="1">#REF!</definedName>
    <definedName name="totvpubudy1" localSheetId="2">#REF!</definedName>
    <definedName name="totvpubudy1">#REF!</definedName>
    <definedName name="YearValu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4" l="1"/>
  <c r="H14" i="44"/>
  <c r="H13" i="44"/>
  <c r="H12" i="44"/>
  <c r="H11" i="44"/>
  <c r="H10" i="44"/>
  <c r="H9" i="44"/>
  <c r="H8" i="44"/>
  <c r="H7" i="44"/>
  <c r="H6" i="44"/>
  <c r="D16" i="44"/>
  <c r="D15" i="44"/>
  <c r="D14" i="44"/>
  <c r="D13" i="44"/>
  <c r="D12" i="44"/>
  <c r="D11" i="44"/>
  <c r="D10" i="44"/>
  <c r="D9" i="44"/>
  <c r="D8" i="44"/>
  <c r="D7" i="44"/>
  <c r="D6" i="44"/>
  <c r="H231" i="43" l="1"/>
  <c r="H232" i="43"/>
  <c r="H233" i="43"/>
  <c r="H238" i="43"/>
  <c r="H239" i="43"/>
  <c r="H235" i="43"/>
  <c r="H236" i="43"/>
  <c r="H234" i="43"/>
  <c r="H237" i="43"/>
  <c r="H240" i="43"/>
  <c r="H241" i="43"/>
  <c r="H242" i="43"/>
  <c r="H249" i="43"/>
  <c r="H250" i="43"/>
  <c r="H243" i="43"/>
  <c r="H244" i="43"/>
  <c r="H245" i="43"/>
  <c r="H246" i="43"/>
  <c r="H247" i="43"/>
  <c r="H248" i="43"/>
  <c r="H251" i="43"/>
  <c r="H207" i="43"/>
  <c r="H208" i="43"/>
  <c r="H209" i="43"/>
  <c r="H212" i="43"/>
  <c r="H210" i="43"/>
  <c r="H213" i="43"/>
  <c r="H211" i="43"/>
  <c r="H215" i="43"/>
  <c r="H216" i="43"/>
  <c r="H214" i="43"/>
  <c r="H217" i="43"/>
  <c r="H218" i="43"/>
  <c r="H219" i="43"/>
  <c r="H220" i="43"/>
  <c r="H221" i="43"/>
  <c r="H225" i="43"/>
  <c r="H222" i="43"/>
  <c r="H223" i="43"/>
  <c r="H224" i="43"/>
  <c r="H226" i="43"/>
  <c r="H227" i="43"/>
  <c r="H228" i="43"/>
  <c r="H229" i="43"/>
  <c r="H230" i="43"/>
  <c r="H199" i="43"/>
  <c r="H200" i="43"/>
  <c r="H198" i="43"/>
  <c r="H201" i="43"/>
  <c r="H202" i="43"/>
  <c r="H203" i="43"/>
  <c r="H205" i="43"/>
  <c r="H206" i="43"/>
  <c r="H204" i="43"/>
  <c r="H190" i="43"/>
  <c r="H189" i="43"/>
  <c r="H191" i="43"/>
  <c r="H192" i="43"/>
  <c r="H195" i="43"/>
  <c r="H193" i="43"/>
  <c r="H196" i="43"/>
  <c r="H197" i="43"/>
  <c r="H194" i="43"/>
  <c r="H178" i="43"/>
  <c r="H180" i="43"/>
  <c r="H179" i="43"/>
  <c r="H181" i="43"/>
  <c r="H183" i="43"/>
  <c r="H182" i="43"/>
  <c r="H184" i="43"/>
  <c r="H186" i="43"/>
  <c r="H185" i="43"/>
  <c r="H187" i="43"/>
  <c r="H188" i="43"/>
  <c r="H177" i="43"/>
  <c r="H153" i="43"/>
  <c r="H154" i="43"/>
  <c r="H156" i="43"/>
  <c r="H158" i="43"/>
  <c r="H159" i="43"/>
  <c r="H157" i="43"/>
  <c r="H155" i="43"/>
  <c r="H160" i="43"/>
  <c r="H161" i="43"/>
  <c r="H164" i="43"/>
  <c r="H163" i="43"/>
  <c r="H162" i="43"/>
  <c r="H165" i="43"/>
  <c r="H166" i="43"/>
  <c r="H167" i="43"/>
  <c r="H168" i="43"/>
  <c r="H169" i="43"/>
  <c r="H171" i="43"/>
  <c r="H173" i="43"/>
  <c r="H174" i="43"/>
  <c r="H172" i="43"/>
  <c r="H170" i="43"/>
  <c r="H176" i="43"/>
  <c r="H175" i="43"/>
  <c r="H150" i="43"/>
  <c r="H151" i="43"/>
  <c r="H152" i="43"/>
  <c r="H143" i="43"/>
  <c r="H146" i="43"/>
  <c r="H144" i="43"/>
  <c r="H145" i="43"/>
  <c r="H147" i="43"/>
  <c r="H148" i="43"/>
  <c r="H149" i="43"/>
  <c r="H124" i="43"/>
  <c r="H125" i="43"/>
  <c r="H126" i="43"/>
  <c r="H128" i="43"/>
  <c r="H127" i="43"/>
  <c r="H129" i="43"/>
  <c r="H130" i="43"/>
  <c r="H131" i="43"/>
  <c r="H132" i="43"/>
  <c r="H133" i="43"/>
  <c r="H134" i="43"/>
  <c r="H135" i="43"/>
  <c r="H136" i="43"/>
  <c r="H137" i="43"/>
  <c r="H138" i="43"/>
  <c r="H139" i="43"/>
  <c r="H142" i="43"/>
  <c r="H140" i="43"/>
  <c r="H141" i="43"/>
  <c r="H119" i="43"/>
  <c r="H120" i="43"/>
  <c r="H118" i="43"/>
  <c r="H121" i="43"/>
  <c r="H122" i="43"/>
  <c r="H123" i="43"/>
  <c r="H114" i="43"/>
  <c r="H115" i="43"/>
  <c r="H116" i="43"/>
  <c r="H117" i="43"/>
  <c r="H102" i="43"/>
  <c r="H103" i="43"/>
  <c r="H104" i="43"/>
  <c r="H105" i="43"/>
  <c r="H106" i="43"/>
  <c r="H107" i="43"/>
  <c r="H108" i="43"/>
  <c r="H112" i="43"/>
  <c r="H109" i="43"/>
  <c r="H110" i="43"/>
  <c r="H111" i="43"/>
  <c r="H113" i="43"/>
  <c r="H93" i="43"/>
  <c r="H94" i="43"/>
  <c r="H95" i="43"/>
  <c r="H96" i="43"/>
  <c r="H97" i="43"/>
  <c r="H98" i="43"/>
  <c r="H99" i="43"/>
  <c r="H100" i="43"/>
  <c r="H101" i="43"/>
  <c r="H47" i="43"/>
  <c r="H48" i="43"/>
  <c r="H49" i="43"/>
  <c r="H50" i="43"/>
  <c r="H51" i="43"/>
  <c r="H56" i="43"/>
  <c r="H52" i="43"/>
  <c r="H57" i="43"/>
  <c r="H55" i="43"/>
  <c r="H53" i="43"/>
  <c r="H54" i="43"/>
  <c r="H58" i="43"/>
  <c r="H59" i="43"/>
  <c r="H60" i="43"/>
  <c r="H61" i="43"/>
  <c r="H62" i="43"/>
  <c r="H63" i="43"/>
  <c r="H64" i="43"/>
  <c r="H65" i="43"/>
  <c r="H67" i="43"/>
  <c r="H68" i="43"/>
  <c r="H66" i="43"/>
  <c r="H69" i="43"/>
  <c r="H71" i="43"/>
  <c r="H72" i="43"/>
  <c r="H70" i="43"/>
  <c r="H73" i="43"/>
  <c r="H74" i="43"/>
  <c r="H77" i="43"/>
  <c r="H75" i="43"/>
  <c r="H76" i="43"/>
  <c r="H78" i="43"/>
  <c r="H79" i="43"/>
  <c r="H80" i="43"/>
  <c r="H81" i="43"/>
  <c r="H82" i="43"/>
  <c r="H87" i="43"/>
  <c r="H83" i="43"/>
  <c r="H84" i="43"/>
  <c r="H85" i="43"/>
  <c r="H86" i="43"/>
  <c r="H90" i="43"/>
  <c r="H88" i="43"/>
  <c r="H89" i="43"/>
  <c r="H91" i="43"/>
  <c r="H92" i="43"/>
  <c r="H38" i="43"/>
  <c r="H39" i="43"/>
  <c r="H40" i="43"/>
  <c r="H41" i="43"/>
  <c r="H44" i="43"/>
  <c r="H42" i="43"/>
  <c r="H43" i="43"/>
  <c r="H45" i="43"/>
  <c r="H46" i="43"/>
  <c r="H27" i="43"/>
  <c r="H28" i="43"/>
  <c r="H29" i="43"/>
  <c r="H32" i="43"/>
  <c r="H33" i="43"/>
  <c r="H34" i="43"/>
  <c r="H35" i="43"/>
  <c r="H30" i="43"/>
  <c r="H31" i="43"/>
  <c r="H36" i="43"/>
  <c r="H37" i="43"/>
  <c r="H18" i="43"/>
  <c r="H19" i="43"/>
  <c r="H20" i="43"/>
  <c r="H21" i="43"/>
  <c r="H22" i="43"/>
  <c r="H17" i="43"/>
  <c r="H23" i="43"/>
  <c r="H24" i="43"/>
  <c r="H25" i="43"/>
  <c r="H26" i="43"/>
  <c r="H11" i="43"/>
  <c r="H12" i="43"/>
  <c r="H13" i="43"/>
  <c r="H14" i="43"/>
  <c r="H15" i="43"/>
  <c r="H16" i="43"/>
  <c r="H3" i="43"/>
  <c r="H4" i="43"/>
  <c r="H6" i="43"/>
  <c r="H5" i="43"/>
  <c r="H7" i="43"/>
  <c r="H8" i="43"/>
  <c r="H9" i="43"/>
  <c r="H10" i="43"/>
  <c r="E5" i="42"/>
  <c r="E6" i="42"/>
  <c r="E7" i="42"/>
  <c r="E8" i="42"/>
  <c r="E9" i="42"/>
  <c r="E10" i="42"/>
  <c r="E11" i="42"/>
  <c r="E12" i="42"/>
  <c r="E13" i="42"/>
  <c r="E14" i="42"/>
  <c r="E15" i="42"/>
  <c r="E17" i="42"/>
  <c r="E18" i="42"/>
  <c r="E19" i="42"/>
  <c r="E21" i="42"/>
  <c r="E23" i="42"/>
  <c r="E24" i="42"/>
  <c r="E25" i="42"/>
  <c r="E27" i="42"/>
  <c r="E29" i="42"/>
  <c r="E4" i="42"/>
  <c r="B10" i="40" l="1"/>
  <c r="B92" i="40"/>
  <c r="C91" i="40" s="1"/>
  <c r="C86" i="40"/>
  <c r="F79" i="40"/>
  <c r="E79" i="40"/>
  <c r="D79" i="40"/>
  <c r="C79" i="40"/>
  <c r="B79" i="40"/>
  <c r="F78" i="40"/>
  <c r="E78" i="40"/>
  <c r="D78" i="40"/>
  <c r="C78" i="40"/>
  <c r="B78" i="40"/>
  <c r="F77" i="40"/>
  <c r="E77" i="40"/>
  <c r="D77" i="40"/>
  <c r="C77" i="40"/>
  <c r="B77" i="40"/>
  <c r="F76" i="40"/>
  <c r="E76" i="40"/>
  <c r="D76" i="40"/>
  <c r="C76" i="40"/>
  <c r="B76" i="40"/>
  <c r="F75" i="40"/>
  <c r="E75" i="40"/>
  <c r="E83" i="40" s="1"/>
  <c r="D75" i="40"/>
  <c r="D83" i="40" s="1"/>
  <c r="C75" i="40"/>
  <c r="B75" i="40"/>
  <c r="B9" i="40"/>
  <c r="B8" i="40"/>
  <c r="B7" i="40"/>
  <c r="B6" i="40"/>
  <c r="B5" i="40"/>
  <c r="B4" i="40"/>
  <c r="B3" i="40"/>
  <c r="B2" i="40"/>
  <c r="C87" i="40" l="1"/>
  <c r="B83" i="40"/>
  <c r="C89" i="40"/>
  <c r="F83" i="40"/>
  <c r="C83" i="40"/>
  <c r="C85" i="40"/>
  <c r="C88" i="40"/>
  <c r="C90" i="40"/>
  <c r="E20" i="37" l="1"/>
  <c r="J20" i="37"/>
  <c r="I20" i="37"/>
  <c r="H20" i="37"/>
  <c r="F20" i="37"/>
  <c r="J43" i="37"/>
  <c r="I43" i="37"/>
  <c r="H43" i="37"/>
  <c r="G43" i="37"/>
  <c r="F43" i="37"/>
  <c r="G18" i="37" l="1"/>
  <c r="G19" i="37"/>
  <c r="G20" i="37"/>
</calcChain>
</file>

<file path=xl/sharedStrings.xml><?xml version="1.0" encoding="utf-8"?>
<sst xmlns="http://schemas.openxmlformats.org/spreadsheetml/2006/main" count="3059" uniqueCount="471">
  <si>
    <t>Mitigation</t>
  </si>
  <si>
    <t>Adaptation</t>
  </si>
  <si>
    <t>Grand Total</t>
  </si>
  <si>
    <t>Dual</t>
  </si>
  <si>
    <t>AR-L1377</t>
  </si>
  <si>
    <t>LON</t>
  </si>
  <si>
    <t>INV</t>
  </si>
  <si>
    <t>Program to Support the Federal Policy for Enhancing Early Literacy</t>
  </si>
  <si>
    <t>AR</t>
  </si>
  <si>
    <t>SCL/EDU</t>
  </si>
  <si>
    <t>Thu Oct 31 00:00:00  2024</t>
  </si>
  <si>
    <t>SDL</t>
  </si>
  <si>
    <t>IFD/FMM</t>
  </si>
  <si>
    <t>AR-L1404</t>
  </si>
  <si>
    <t>PBL</t>
  </si>
  <si>
    <t>Fiscal Policy Strengthening Program</t>
  </si>
  <si>
    <t>Wed Nov 20 00:00:00  2024</t>
  </si>
  <si>
    <t>AR-L1405</t>
  </si>
  <si>
    <t>Federal Fiscal Management Strengthening Program</t>
  </si>
  <si>
    <t>Fri Dec 06 00:00:00  2024</t>
  </si>
  <si>
    <t>AR-L1406</t>
  </si>
  <si>
    <t>Support for the Transition Towards a Sustainable Electricity Sector in Argentina</t>
  </si>
  <si>
    <t>INE/ENE</t>
  </si>
  <si>
    <t>AR-L1408</t>
  </si>
  <si>
    <t>Digital Health Agenda of the Health System of the Autonomous City of Buenos Aires</t>
  </si>
  <si>
    <t>SCL/SPH</t>
  </si>
  <si>
    <t>Wed Nov 06 00:00:00  2024</t>
  </si>
  <si>
    <t>AR-L1409</t>
  </si>
  <si>
    <t>Comprehensive Early Childhood Development Program</t>
  </si>
  <si>
    <t>TCP</t>
  </si>
  <si>
    <t>IFD/ICS</t>
  </si>
  <si>
    <t>SCL/LMK</t>
  </si>
  <si>
    <t>Wed Jun 12 00:00:00  2024</t>
  </si>
  <si>
    <t>INE/TSP</t>
  </si>
  <si>
    <t>Wed Nov 27 00:00:00  2024</t>
  </si>
  <si>
    <t>CSD/RND</t>
  </si>
  <si>
    <t>IFD/CMF</t>
  </si>
  <si>
    <t>Tue Dec 10 00:00:00  2024</t>
  </si>
  <si>
    <t>Thu Dec 12 00:00:00  2024</t>
  </si>
  <si>
    <t>BA-L1059</t>
  </si>
  <si>
    <t>Climate Resilient and Sustainable Integrated Coastal Zone Management</t>
  </si>
  <si>
    <t>BA</t>
  </si>
  <si>
    <t>Wed Jan 10 00:00:00  2024</t>
  </si>
  <si>
    <t>BA-L1061</t>
  </si>
  <si>
    <t>Sustainable Development Policy Program III</t>
  </si>
  <si>
    <t>CSD/HUD</t>
  </si>
  <si>
    <t>Wed Feb 07 00:00:00  2024</t>
  </si>
  <si>
    <t>BA-L1063</t>
  </si>
  <si>
    <t>Barbados Climate Resilient South Coast Water Reclamation Project</t>
  </si>
  <si>
    <t>INE/WSA</t>
  </si>
  <si>
    <t>Fri Jul 26 00:00:00  2024</t>
  </si>
  <si>
    <t>Fri Nov 01 00:00:00  2024</t>
  </si>
  <si>
    <t>IFD/CTI</t>
  </si>
  <si>
    <t>BA-U0002</t>
  </si>
  <si>
    <t>GUA</t>
  </si>
  <si>
    <t>Program to Enhance Climate and Financial Resilience in Barbados</t>
  </si>
  <si>
    <t>Wed Jul 24 00:00:00  2024</t>
  </si>
  <si>
    <t>BH-L1058</t>
  </si>
  <si>
    <t>Local Sustainable Development in the Blue Economy</t>
  </si>
  <si>
    <t>BH</t>
  </si>
  <si>
    <t>Wed Apr 03 00:00:00  2024</t>
  </si>
  <si>
    <t>BH-L1061</t>
  </si>
  <si>
    <t>The Bahamas Water Supply and Sanitation Systems Upgrade Program</t>
  </si>
  <si>
    <t>Mon Dec 09 00:00:00  2024</t>
  </si>
  <si>
    <t>BL-J0007</t>
  </si>
  <si>
    <t>GRF</t>
  </si>
  <si>
    <t>Sustainable and Inclusive Urban Development Program</t>
  </si>
  <si>
    <t>BL</t>
  </si>
  <si>
    <t>SCL/MIG</t>
  </si>
  <si>
    <t>Wed May 29 00:00:00  2024</t>
  </si>
  <si>
    <t>BL-J0008</t>
  </si>
  <si>
    <t>Improving efficiency, quality, and access in Belize's health system</t>
  </si>
  <si>
    <t>BL-L1046</t>
  </si>
  <si>
    <t>BL-L1048</t>
  </si>
  <si>
    <t>Improving Efficiency, Quality, and Access in Belize’s Health System</t>
  </si>
  <si>
    <t>Fri Nov 08 00:00:00  2024</t>
  </si>
  <si>
    <t>Wed Nov 13 00:00:00  2024</t>
  </si>
  <si>
    <t>BO-L1230</t>
  </si>
  <si>
    <t>Program for the Development of Energy Efficiency in Street Lighting Systems in Bolivia</t>
  </si>
  <si>
    <t>BO</t>
  </si>
  <si>
    <t>Fri Feb 09 00:00:00  2024</t>
  </si>
  <si>
    <t>BO-L1234</t>
  </si>
  <si>
    <t>Bolivian Land Management Program for Sustainable Rural Development</t>
  </si>
  <si>
    <t>BO-O0010</t>
  </si>
  <si>
    <t>CON</t>
  </si>
  <si>
    <t>Contingent Loan for Natural Disaster and Public Health Emergencies</t>
  </si>
  <si>
    <t>Wed May 01 00:00:00  2024</t>
  </si>
  <si>
    <t>Wed Apr 24 00:00:00  2024</t>
  </si>
  <si>
    <t>Fri Sep 27 00:00:00  2024</t>
  </si>
  <si>
    <t>Thu Sep 26 00:00:00  2024</t>
  </si>
  <si>
    <t>Thu Dec 05 00:00:00  2024</t>
  </si>
  <si>
    <t>BR-L1580</t>
  </si>
  <si>
    <t>Program Education of the city of Sao Paulo can do better</t>
  </si>
  <si>
    <t>BR</t>
  </si>
  <si>
    <t>BR-L1588</t>
  </si>
  <si>
    <t>State Housing Program - State of Paraná - Vida Nova Project</t>
  </si>
  <si>
    <t>Wed Apr 10 00:00:00  2024</t>
  </si>
  <si>
    <t>BR-L1590</t>
  </si>
  <si>
    <t>Florianopolis/SC Urban Development Program - Floripa for All</t>
  </si>
  <si>
    <t>Wed Jul 10 00:00:00  2024</t>
  </si>
  <si>
    <t>BR-L1602</t>
  </si>
  <si>
    <t>SUS Strengthening Program in the State of Bahia - PROSUS II</t>
  </si>
  <si>
    <t>BR-L1604</t>
  </si>
  <si>
    <t>Financing Program for the Productive and Sustainable Recovery of MSMEs in Santa Catarina</t>
  </si>
  <si>
    <t>Fri Jan 12 00:00:00  2024</t>
  </si>
  <si>
    <t>BR-L1612</t>
  </si>
  <si>
    <t>Support of Social Reforms in Ceara - PROARES III- Phase II</t>
  </si>
  <si>
    <t>BR-L1614</t>
  </si>
  <si>
    <t>Fiscal Management Modernization Project for the State of Tocantins - PROFISCO II TO</t>
  </si>
  <si>
    <t>Fri Apr 05 00:00:00  2024</t>
  </si>
  <si>
    <t>BR-L1615</t>
  </si>
  <si>
    <t>Parintins Integrated Sanitation Program - PROSAI Parintins</t>
  </si>
  <si>
    <t>BR-L1616</t>
  </si>
  <si>
    <t>CAESB Environmental Sanitation Program II</t>
  </si>
  <si>
    <t>Fri Jun 21 00:00:00  2024</t>
  </si>
  <si>
    <t>BR-L1617</t>
  </si>
  <si>
    <t>Sustainable Development Project for Bahia's Atlantic Forest</t>
  </si>
  <si>
    <t>BR-L1618</t>
  </si>
  <si>
    <t>Project for Digital Transformation of the Judicial Branch of the State of Pernambuco</t>
  </si>
  <si>
    <t>BR-L1619</t>
  </si>
  <si>
    <t>Credit Expansion Program for Investments in Telecommunications Networks</t>
  </si>
  <si>
    <t>BR-L1620</t>
  </si>
  <si>
    <t>Program for the Modernization of the Judiciary of Espírito Santo - PROMOJUES</t>
  </si>
  <si>
    <t>Fri Jun 14 00:00:00  2024</t>
  </si>
  <si>
    <t>BR-L1621</t>
  </si>
  <si>
    <t>New Program to Accelerate Educational Progress in Amazonas State - PADEAM II</t>
  </si>
  <si>
    <t>Thu Apr 11 00:00:00  2024</t>
  </si>
  <si>
    <t>BR-L1623</t>
  </si>
  <si>
    <t>Sustainable Rural Development Project of the State of Paraiba (PROCASE II)</t>
  </si>
  <si>
    <t>BR-L1625</t>
  </si>
  <si>
    <t>PRO-AMAZÔNIA - BID-BNDES Access to Credit Program for MSMEs and Small Entrepreneurs.</t>
  </si>
  <si>
    <t>Fri Dec 13 00:00:00  2024</t>
  </si>
  <si>
    <t>BR-L1626</t>
  </si>
  <si>
    <t>Bahia Mais Digital Program - Digital Transformation of the Government of the State of Bahia</t>
  </si>
  <si>
    <t>Wed Sep 04 00:00:00  2024</t>
  </si>
  <si>
    <t>Fri May 31 00:00:00  2024</t>
  </si>
  <si>
    <t>CSD/CCS</t>
  </si>
  <si>
    <t>INT/TIN</t>
  </si>
  <si>
    <t>Thu Jun 20 00:00:00  2024</t>
  </si>
  <si>
    <t>Wed Jun 26 00:00:00  2024</t>
  </si>
  <si>
    <t>CH-L1171</t>
  </si>
  <si>
    <t>Innovation and Institutional Strengthening for Food Security</t>
  </si>
  <si>
    <t>CH</t>
  </si>
  <si>
    <t>CH-L1176</t>
  </si>
  <si>
    <t>Program to Strengthen Regional Governments for the Management of Infrastructure and Urban Services at the Metropolitan Scale</t>
  </si>
  <si>
    <t>CH-L1178</t>
  </si>
  <si>
    <t>Program to Improve the Quality of Expenditure in Public Procurement</t>
  </si>
  <si>
    <t>Tue Mar 19 00:00:00  2024</t>
  </si>
  <si>
    <t>CH-L1179</t>
  </si>
  <si>
    <t>Transition Program towards a Carbon Neutral and Resilient Economy</t>
  </si>
  <si>
    <t>CH-L1181</t>
  </si>
  <si>
    <t>Chile Global Export Services Program II</t>
  </si>
  <si>
    <t>IGR</t>
  </si>
  <si>
    <t>CO</t>
  </si>
  <si>
    <t>CO-G1046</t>
  </si>
  <si>
    <t>Strengthening Environmental, Social, and Economic Sustainability in the Forestry Development and Biodiversity Cluster Yaguará II</t>
  </si>
  <si>
    <t>Wed Jan 24 00:00:00  2024</t>
  </si>
  <si>
    <t>CO-J0018</t>
  </si>
  <si>
    <t>IDB CLIMA Non-Refundable Financing: Energy transition support program</t>
  </si>
  <si>
    <t>CO-L1287</t>
  </si>
  <si>
    <t>IDB CLIMA: Energy Transition Support Program</t>
  </si>
  <si>
    <t>CO-L1299</t>
  </si>
  <si>
    <t>Territorial Public Investment Strengthening Program</t>
  </si>
  <si>
    <t>Thu Aug 01 00:00:00  2024</t>
  </si>
  <si>
    <t>Fri Oct 04 00:00:00  2024</t>
  </si>
  <si>
    <t>CR-J0003</t>
  </si>
  <si>
    <t>Improving the quality of the Educational System in Costa Rica</t>
  </si>
  <si>
    <t>CR</t>
  </si>
  <si>
    <t>CR-L1152</t>
  </si>
  <si>
    <t>DR-L1165</t>
  </si>
  <si>
    <t>Universal Sanitation Program in Coastal and Tourist Cities II</t>
  </si>
  <si>
    <t>DR</t>
  </si>
  <si>
    <t>DR-L1166</t>
  </si>
  <si>
    <t>Climate Resilience Program for Bridge Infrastructure in the Dominican Republic</t>
  </si>
  <si>
    <t>Wed Jul 17 00:00:00  2024</t>
  </si>
  <si>
    <t>DR-L1167</t>
  </si>
  <si>
    <t>Strengthening the Health System to Prevent and Manage Chronic Noncommunicable Diseases: Diabetes and Cardiovascular Diseases</t>
  </si>
  <si>
    <t>Wed Sep 11 00:00:00  2024</t>
  </si>
  <si>
    <t>DR-O0011</t>
  </si>
  <si>
    <t>Contingent Loan for Natural Disaster and Public Health Emergencies. Modification Proposal to Resolution DE-115/16 and Contract of Loan DR-X1011</t>
  </si>
  <si>
    <t>Wed Oct 30 00:00:00  2024</t>
  </si>
  <si>
    <t>EC</t>
  </si>
  <si>
    <t>BASE Program - Biobusiness Financing for a Sustainable Amazon in Ecuador</t>
  </si>
  <si>
    <t>EC-J0009</t>
  </si>
  <si>
    <t>Program for Prevention and Response to Violence and Criminality in Ecuador (PREVIC)</t>
  </si>
  <si>
    <t>Wed Oct 16 00:00:00  2024</t>
  </si>
  <si>
    <t>EC-L1286</t>
  </si>
  <si>
    <t>EC-L1290</t>
  </si>
  <si>
    <t>Financing of Housing Solutions for the Popular and Solidarity Economy Population (EPS)</t>
  </si>
  <si>
    <t>Wed Aug 07 00:00:00  2024</t>
  </si>
  <si>
    <t>EC-L1293</t>
  </si>
  <si>
    <t>Support for Energy Transition and Promotion of Investments in the Energy Sector of Ecuador – II</t>
  </si>
  <si>
    <t>EC-L1294</t>
  </si>
  <si>
    <t>EC-L1295</t>
  </si>
  <si>
    <t>Border Integration Project - Axis Road No. 4 Bellavista-Zumba-La Balza Zamora-Chinchipe Province</t>
  </si>
  <si>
    <t>Wed Oct 02 00:00:00  2024</t>
  </si>
  <si>
    <t>EC-L1298</t>
  </si>
  <si>
    <t>EC-U0007</t>
  </si>
  <si>
    <t>Guarantee for the Sustainable Development and Biodiversity Program in Ecuador II</t>
  </si>
  <si>
    <t>ES-L1157</t>
  </si>
  <si>
    <t>Trade Facilitation and Port Operation Modernization Program in El Salvador</t>
  </si>
  <si>
    <t>ES</t>
  </si>
  <si>
    <t>ES-L1160</t>
  </si>
  <si>
    <t>Smart and Comprehensive Health Program</t>
  </si>
  <si>
    <t>Thu May 16 00:00:00  2024</t>
  </si>
  <si>
    <t>ES-L1162</t>
  </si>
  <si>
    <t>Financing Program for Energy Efficiency and Renewable Energies in Salvadoran MSMEs</t>
  </si>
  <si>
    <t>ES-L1165</t>
  </si>
  <si>
    <t>Financing Program for Sustainable, Inclusive, Low-income Housing</t>
  </si>
  <si>
    <t>ES-L1168</t>
  </si>
  <si>
    <t>Program for the Development of El Salvador's Data Infrastructure</t>
  </si>
  <si>
    <t>HA</t>
  </si>
  <si>
    <t>HA-J0008</t>
  </si>
  <si>
    <t>Community-based Program to Foster Human Security in Haiti</t>
  </si>
  <si>
    <t>Wed May 22 00:00:00  2024</t>
  </si>
  <si>
    <t>HA-J0010</t>
  </si>
  <si>
    <t>Strengthening the Foundations of Digital Transformation of Public Management to Improve Government Effectiveness</t>
  </si>
  <si>
    <t>Low-carbon, Climate-Resilient and Inclusive Development in El Cajón and Yojoa Lake watersheds in Honduras</t>
  </si>
  <si>
    <t>HO</t>
  </si>
  <si>
    <t>BID CLIMA: Decarbonization of the National Electric Power Company (ENEE) and Support for Financial Sustainability</t>
  </si>
  <si>
    <t>HO-J0001</t>
  </si>
  <si>
    <t>Support Program for Labor Insertion in Honduras</t>
  </si>
  <si>
    <t>HO-J0003</t>
  </si>
  <si>
    <t>Non-Reimbursable Financing BID CLIMA: Decarbonization of the National Electric Power Company (ENEE) and Support for Financial Sustainability</t>
  </si>
  <si>
    <t>HO-L1237</t>
  </si>
  <si>
    <t>HO-L1243</t>
  </si>
  <si>
    <t>HO-L1244</t>
  </si>
  <si>
    <t>Program to increase flood resilience in the Sula Valley in Honduras</t>
  </si>
  <si>
    <t>HO-L1245</t>
  </si>
  <si>
    <t>HO-L1248</t>
  </si>
  <si>
    <t>Transparency and Integrity Program for Sustainable Development II</t>
  </si>
  <si>
    <t>Thu Nov 14 00:00:00  2024</t>
  </si>
  <si>
    <t>ME-L1332</t>
  </si>
  <si>
    <t>Program to reduce the economic vulnerability of Older Adults in Mexico</t>
  </si>
  <si>
    <t>ME</t>
  </si>
  <si>
    <t>PE</t>
  </si>
  <si>
    <t>Wed Sep 25 00:00:00  2024</t>
  </si>
  <si>
    <t>PE-J0001</t>
  </si>
  <si>
    <t>Improvement of the Services of the Oficina de Normalizacion Previsional (ONP) in Peru</t>
  </si>
  <si>
    <t>PE-L1270</t>
  </si>
  <si>
    <t>Project to Improve the Innovation, Technology Transfer, and Agricultural Technology Extension Services Network in the INIA's Six Agricultural Experimental Stations</t>
  </si>
  <si>
    <t>PE-L1278</t>
  </si>
  <si>
    <t>Improvement of Subnational Public Finance Management for Fiscal Sustainability</t>
  </si>
  <si>
    <t>PE-L1280</t>
  </si>
  <si>
    <t>Improving SENASA's Agri-Food Safety Service</t>
  </si>
  <si>
    <t>PE-L1288</t>
  </si>
  <si>
    <t>Program to Support Fiscal and Economic Recovery in Peru II</t>
  </si>
  <si>
    <t>PE-L1290</t>
  </si>
  <si>
    <t>Improvement of the Services of the Pension Standardization Office</t>
  </si>
  <si>
    <t>PE-L1293</t>
  </si>
  <si>
    <t>Program to promote Social Housing in Peru</t>
  </si>
  <si>
    <t>PN-G1012</t>
  </si>
  <si>
    <t>Integrated Project for Electromobility and Increased Resilience in Panama City’s Public Transportation Infrastructure</t>
  </si>
  <si>
    <t>PN</t>
  </si>
  <si>
    <t>PN-L1178</t>
  </si>
  <si>
    <t>Program to Support the Strengthening of the Social Protection System</t>
  </si>
  <si>
    <t>PN-L1185</t>
  </si>
  <si>
    <t>PR-J0001</t>
  </si>
  <si>
    <t>IDB CLIMA - Sanitation Program for the Lake Ypacaraí Watershed</t>
  </si>
  <si>
    <t>PR</t>
  </si>
  <si>
    <t>PR-L1188</t>
  </si>
  <si>
    <t>Reform program to strengthen logistics and trade integration in Paraguay</t>
  </si>
  <si>
    <t>PR-L1192</t>
  </si>
  <si>
    <t>Program for Consolidation of the National Income Tax Office (DNIT)</t>
  </si>
  <si>
    <t>PR-L1193</t>
  </si>
  <si>
    <t>Financing Program for Productive and Sustainable Development in Suriname</t>
  </si>
  <si>
    <t>SU</t>
  </si>
  <si>
    <t>Fri Feb 16 00:00:00  2024</t>
  </si>
  <si>
    <t>SU-L1066</t>
  </si>
  <si>
    <t>Fiscal Sustainability Program for Economic Development II</t>
  </si>
  <si>
    <t>SU-L1067</t>
  </si>
  <si>
    <t>Strengthening Spatial Planning and Environmental Management in Suriname</t>
  </si>
  <si>
    <t>SU-L1068</t>
  </si>
  <si>
    <t>Paramaribo Urban Rehabilitation Program (PURP) II</t>
  </si>
  <si>
    <t>SU-L1069</t>
  </si>
  <si>
    <t>SU-L1071</t>
  </si>
  <si>
    <t>Support to the Air Transport Sector in Suriname</t>
  </si>
  <si>
    <t>SU-L1072</t>
  </si>
  <si>
    <t>Skills for Growth: Improving Education Opportunities and Competitiveness</t>
  </si>
  <si>
    <t>SU-L1073</t>
  </si>
  <si>
    <t>Support to Safety Nets for Vulnerable Populations in Suriname</t>
  </si>
  <si>
    <t>SU-L1076</t>
  </si>
  <si>
    <t>Bio-economy Empowerment in Suriname's Indigenous Communities through Access to Water, Energy and Telecommunications (Bio-SWEET)</t>
  </si>
  <si>
    <t>UR-J0003</t>
  </si>
  <si>
    <t>Program to support the strengthening and sustainability of the national care system</t>
  </si>
  <si>
    <t>UR</t>
  </si>
  <si>
    <t>UR-L1188</t>
  </si>
  <si>
    <t>Program for the Social and Urban Integration in Uruguay</t>
  </si>
  <si>
    <t>UR-L1196</t>
  </si>
  <si>
    <t>UR-L1197</t>
  </si>
  <si>
    <t>Uruguay Global II: Promoting advanced digital skills for internationalization</t>
  </si>
  <si>
    <t>UR-L1198</t>
  </si>
  <si>
    <t>Digital Transformation for a Smart Nation I</t>
  </si>
  <si>
    <t>UR-L1199</t>
  </si>
  <si>
    <t>Innovation to Support the Energy Transition and Climate Action in Uruguay</t>
  </si>
  <si>
    <t>UR-O1166</t>
  </si>
  <si>
    <t>Contingent Loan for Natural Disaster and Public Health Emergencies (UR-O1166). (Amendment of Resolution DE-165/20 and Loan Contract No. UR-O1157)</t>
  </si>
  <si>
    <t>Cross-Sectoral Activities</t>
  </si>
  <si>
    <t>Institutional capacity support or technical assistance</t>
  </si>
  <si>
    <t>Information and Communications Technology (ICT) and Digital Technologies</t>
  </si>
  <si>
    <t>Buildings, Public Installations and End-Use Energy Efficiency</t>
  </si>
  <si>
    <t>Energy</t>
  </si>
  <si>
    <t>Other sectors</t>
  </si>
  <si>
    <t>Agricultural and ecological resources</t>
  </si>
  <si>
    <t>Coastal and riverine infrastructure (including built flood-protection infrastructure)</t>
  </si>
  <si>
    <t>Water Supply and Wastewater</t>
  </si>
  <si>
    <t>Water and wastewater systems</t>
  </si>
  <si>
    <t>Transport</t>
  </si>
  <si>
    <t>Research, Development and Innovation</t>
  </si>
  <si>
    <t>Agriculture, Forestry, Land Use and Fisheries</t>
  </si>
  <si>
    <t>Energy, transport and other built environment infrastructure</t>
  </si>
  <si>
    <t>Solid Waste Management</t>
  </si>
  <si>
    <t>Financial services</t>
  </si>
  <si>
    <t>Industry, manufacturing and trade</t>
  </si>
  <si>
    <t>Crop production and food production</t>
  </si>
  <si>
    <t>Information and communications technology</t>
  </si>
  <si>
    <t>Mining and Metal Production for Climate Action</t>
  </si>
  <si>
    <t>Contents</t>
  </si>
  <si>
    <t xml:space="preserve"> - Methodology </t>
  </si>
  <si>
    <t xml:space="preserve"> - IDB Climate Finance by Country </t>
  </si>
  <si>
    <t xml:space="preserve"> - IDB Climate Finance by Category</t>
  </si>
  <si>
    <t xml:space="preserve"> - IDB Project Level Data</t>
  </si>
  <si>
    <t>IDB Climate Finance 2024</t>
  </si>
  <si>
    <t>METHODOLOGY</t>
  </si>
  <si>
    <t>IDB</t>
  </si>
  <si>
    <t>Approved Amount 
(US$ million)</t>
  </si>
  <si>
    <t>Climate Finance
(US$ million)</t>
  </si>
  <si>
    <t>Climate Finance
(% of approved amount)</t>
  </si>
  <si>
    <t>Climate Finance according to Use (US$ million)</t>
  </si>
  <si>
    <t>Mitigation Finance</t>
  </si>
  <si>
    <t>Adaptation Finance</t>
  </si>
  <si>
    <r>
      <t xml:space="preserve">Dual Finance </t>
    </r>
    <r>
      <rPr>
        <b/>
        <i/>
        <vertAlign val="superscript"/>
        <sz val="12"/>
        <color theme="1"/>
        <rFont val="Aptos Narrow"/>
        <family val="2"/>
        <scheme val="minor"/>
      </rPr>
      <t>(a)</t>
    </r>
  </si>
  <si>
    <r>
      <t xml:space="preserve">Internal Fund </t>
    </r>
    <r>
      <rPr>
        <sz val="8"/>
        <color theme="1"/>
        <rFont val="Aptos Narrow"/>
        <family val="2"/>
        <scheme val="minor"/>
      </rPr>
      <t>(b)</t>
    </r>
  </si>
  <si>
    <t>External Funds</t>
  </si>
  <si>
    <t xml:space="preserve">Total </t>
  </si>
  <si>
    <r>
      <rPr>
        <vertAlign val="superscript"/>
        <sz val="11"/>
        <color theme="1" tint="0.14996795556505021"/>
        <rFont val="Aptos Narrow"/>
        <family val="2"/>
        <scheme val="minor"/>
      </rPr>
      <t>(a)</t>
    </r>
    <r>
      <rPr>
        <sz val="11"/>
        <color theme="1" tint="0.14999847407452621"/>
        <rFont val="Aptos Narrow"/>
        <family val="2"/>
        <scheme val="minor"/>
      </rPr>
      <t xml:space="preserve"> Climate finance is considered "dual finance" when such specific activities have simultaneous mitigation and adaptation benefits </t>
    </r>
  </si>
  <si>
    <r>
      <rPr>
        <vertAlign val="superscript"/>
        <sz val="11"/>
        <rFont val="Aptos Narrow"/>
        <family val="2"/>
        <scheme val="minor"/>
      </rPr>
      <t>(b)</t>
    </r>
    <r>
      <rPr>
        <sz val="11"/>
        <rFont val="Aptos Narrow"/>
        <family val="2"/>
        <scheme val="minor"/>
      </rPr>
      <t xml:space="preserve"> Internal funds referes to IDB ordinary capital and external funds managed by the IDB </t>
    </r>
  </si>
  <si>
    <t>Instruments</t>
  </si>
  <si>
    <t>Mitigation Finance
(US$ million)</t>
  </si>
  <si>
    <t>Adaptation Finance
(US$ million)</t>
  </si>
  <si>
    <t>Dual Finance
(US$ million)</t>
  </si>
  <si>
    <t>Investment Loan</t>
  </si>
  <si>
    <t>Policy-based loan</t>
  </si>
  <si>
    <t>Other instruments</t>
  </si>
  <si>
    <t>Advisory Services</t>
  </si>
  <si>
    <t>Investment Grant</t>
  </si>
  <si>
    <t>2024 IDB Climate Finance</t>
  </si>
  <si>
    <t>2024 IDB Climate Finance by Financial Instrument</t>
  </si>
  <si>
    <t>Approval Date</t>
  </si>
  <si>
    <t>Fund Currency</t>
  </si>
  <si>
    <t>US$ Mitigation</t>
  </si>
  <si>
    <t>Country</t>
  </si>
  <si>
    <t>Row Labels</t>
  </si>
  <si>
    <t>Sum of US$ Only Adaptation</t>
  </si>
  <si>
    <t>Sum of US$ Dual</t>
  </si>
  <si>
    <t xml:space="preserve">2024 IDB CLIMATE FINANCE </t>
  </si>
  <si>
    <t>NonCF%</t>
  </si>
  <si>
    <t>CF%</t>
  </si>
  <si>
    <t>COUNTRIES</t>
  </si>
  <si>
    <t>&lt;None&gt;</t>
  </si>
  <si>
    <t>Argentina</t>
  </si>
  <si>
    <t>Bahamas</t>
  </si>
  <si>
    <t>Barbados</t>
  </si>
  <si>
    <t>Belize</t>
  </si>
  <si>
    <t>Bolivia</t>
  </si>
  <si>
    <t>Brazil</t>
  </si>
  <si>
    <t>Chile</t>
  </si>
  <si>
    <t>Colombia</t>
  </si>
  <si>
    <t>Costa Rica</t>
  </si>
  <si>
    <t>Dominican Republic</t>
  </si>
  <si>
    <t>Ecuador</t>
  </si>
  <si>
    <t>El Salvador</t>
  </si>
  <si>
    <t>Guatemala</t>
  </si>
  <si>
    <t>Guyana</t>
  </si>
  <si>
    <t>Haiti</t>
  </si>
  <si>
    <t>Honduras</t>
  </si>
  <si>
    <t>Jamaica</t>
  </si>
  <si>
    <t>Mexico</t>
  </si>
  <si>
    <t>Nicaragua</t>
  </si>
  <si>
    <t>Panama</t>
  </si>
  <si>
    <t>Paraguay</t>
  </si>
  <si>
    <t>Peru</t>
  </si>
  <si>
    <t>Regional</t>
  </si>
  <si>
    <t>Suriname</t>
  </si>
  <si>
    <t>Trinidad and Tobago</t>
  </si>
  <si>
    <t>Uruguay</t>
  </si>
  <si>
    <t>Venezuela</t>
  </si>
  <si>
    <t>COUNTRIESv2</t>
  </si>
  <si>
    <t>Approved amount
 (US$ million)</t>
  </si>
  <si>
    <t>Climate Finance
 (US$ million)</t>
  </si>
  <si>
    <t>Equity</t>
  </si>
  <si>
    <t>Guarantee</t>
  </si>
  <si>
    <t>Sum of Original Approved Amount</t>
  </si>
  <si>
    <t>Sum of $ Total climate finance</t>
  </si>
  <si>
    <t>Sum of US$ Only Mitigation</t>
  </si>
  <si>
    <t>EFC</t>
  </si>
  <si>
    <t>Mitigation Sector</t>
  </si>
  <si>
    <t>Manufacturing</t>
  </si>
  <si>
    <t>Adaptation Sector</t>
  </si>
  <si>
    <t>Guarantees</t>
  </si>
  <si>
    <t>Grant Financing Products</t>
  </si>
  <si>
    <t>Climate Finance %
(%)</t>
  </si>
  <si>
    <t>2024 IDB CLIMATE FINANCE BY COUNTRY</t>
  </si>
  <si>
    <t>Country (ISO code)</t>
  </si>
  <si>
    <t>BB</t>
  </si>
  <si>
    <t>BS</t>
  </si>
  <si>
    <t>BZ</t>
  </si>
  <si>
    <t>CL</t>
  </si>
  <si>
    <t>DO</t>
  </si>
  <si>
    <t>SV</t>
  </si>
  <si>
    <t>HT</t>
  </si>
  <si>
    <t>HN</t>
  </si>
  <si>
    <t>MX</t>
  </si>
  <si>
    <t>PA</t>
  </si>
  <si>
    <t>PY</t>
  </si>
  <si>
    <t>SR</t>
  </si>
  <si>
    <t>UY</t>
  </si>
  <si>
    <t>Project Number</t>
  </si>
  <si>
    <t>Project Name</t>
  </si>
  <si>
    <t>Instrument Type</t>
  </si>
  <si>
    <t>Lending Instrument</t>
  </si>
  <si>
    <t>Department</t>
  </si>
  <si>
    <t>Division</t>
  </si>
  <si>
    <t>Approval Year</t>
  </si>
  <si>
    <t>USD</t>
  </si>
  <si>
    <t>Use</t>
  </si>
  <si>
    <t>% Only Adaptation</t>
  </si>
  <si>
    <t>US$ Adaptation</t>
  </si>
  <si>
    <t>% Only Dual-use</t>
  </si>
  <si>
    <t>US$ Dual-use</t>
  </si>
  <si>
    <t>% Only Mitigation</t>
  </si>
  <si>
    <t>Climate Finance Amount</t>
  </si>
  <si>
    <r>
      <t xml:space="preserve">Mitigation and Adaptation Categories </t>
    </r>
    <r>
      <rPr>
        <b/>
        <vertAlign val="superscript"/>
        <sz val="14"/>
        <color theme="0"/>
        <rFont val="Aptos Narrow"/>
        <family val="2"/>
        <scheme val="minor"/>
      </rPr>
      <t>(*)</t>
    </r>
  </si>
  <si>
    <t>(*) This section excludes IDB Climate Finance categorized as Dual. Disaggregated data on projects with Dual Finance is available in the project-level data.</t>
  </si>
  <si>
    <t>2024 IDB CLIMATE FINANCE BY CATEGORY</t>
  </si>
  <si>
    <t>2024 IDB Mitigation Finance by Category
(US$ million)</t>
  </si>
  <si>
    <t>% of Total Mitigation Finance</t>
  </si>
  <si>
    <t>% of Total Adaptation Finance</t>
  </si>
  <si>
    <t>2024 IDB Adaptation Finance by Category
(US$ million)</t>
  </si>
  <si>
    <t>Contingent Credit Facility for Natural Disasters (CCF)</t>
  </si>
  <si>
    <t>Operation number to identify operation</t>
  </si>
  <si>
    <t xml:space="preserve">Name of the Operation </t>
  </si>
  <si>
    <t>Instrument type</t>
  </si>
  <si>
    <t xml:space="preserve">This code defines the loan beneficiary country </t>
  </si>
  <si>
    <t>This code defines the loan beneficiary country based on the ISO standard</t>
  </si>
  <si>
    <t>Official organizational code of the preparation responsible Deparment</t>
  </si>
  <si>
    <t>Official organizational code of the preparation responsible Division</t>
  </si>
  <si>
    <t>US dollars</t>
  </si>
  <si>
    <t>Original Approved Amount</t>
  </si>
  <si>
    <t>IDB Financial amount for this operation</t>
  </si>
  <si>
    <t>Adaptation/Mitigation/Dual</t>
  </si>
  <si>
    <t>Mitigation sector</t>
  </si>
  <si>
    <t>Main mitigation category associated to CF%</t>
  </si>
  <si>
    <t>Adaptation sector</t>
  </si>
  <si>
    <t>Main adaptation category associated to CF%</t>
  </si>
  <si>
    <t>% Only mitigation</t>
  </si>
  <si>
    <t>% Only adaptation</t>
  </si>
  <si>
    <t>% Only dual-use</t>
  </si>
  <si>
    <t xml:space="preserve"> US$ Only Mitigation </t>
  </si>
  <si>
    <t xml:space="preserve"> US$ Only Adaptation </t>
  </si>
  <si>
    <t xml:space="preserve"> US$ Dual-use</t>
  </si>
  <si>
    <t>Climate Finance percentage assigned according to MDBs methodology for Mitigation category</t>
  </si>
  <si>
    <t>Climate Finance percentage assigned according to MDBs methodology for Adaptation category</t>
  </si>
  <si>
    <t>Climate Finance percentage assigned according to MDBs methodology for Dual category</t>
  </si>
  <si>
    <t>Climate Finance amount assigned according to MDBs methodology for Mitigation category</t>
  </si>
  <si>
    <t>Climate Finance amount assigned according to MDBs methodology for Adaptation category</t>
  </si>
  <si>
    <t>Climate Finance amount assigned according to MDBs methodology for Dual category</t>
  </si>
  <si>
    <t>Climate Finance amount assigned according to MDBs methodology</t>
  </si>
  <si>
    <t xml:space="preserve"> - Overview of 2024 IDB Climate Finance </t>
  </si>
  <si>
    <t>Column name</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</si>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</sst>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0.0%"/>
    <numFmt numFmtId="165" formatCode="#,###.0,,"/>
    <numFmt numFmtId="166" formatCode="##,##0.0,,"/>
    <numFmt numFmtId="167" formatCode="##,##0.00000,,"/>
  </numFmts>
  <fonts count="41"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Calibri"/>
      <family val="2"/>
    </font>
    <font>
      <b/>
      <sz val="24"/>
      <color theme="0"/>
      <name val="Aptos Narrow"/>
      <family val="2"/>
      <scheme val="minor"/>
    </font>
    <font>
      <sz val="14"/>
      <name val="Calibri"/>
      <family val="2"/>
    </font>
    <font>
      <b/>
      <u/>
      <sz val="20"/>
      <name val="Aptos Narrow"/>
      <family val="2"/>
      <scheme val="minor"/>
    </font>
    <font>
      <sz val="14"/>
      <name val="Aptos Narrow"/>
      <family val="2"/>
      <scheme val="minor"/>
    </font>
    <font>
      <u/>
      <sz val="10"/>
      <color theme="10"/>
      <name val="Tahoma"/>
      <family val="2"/>
    </font>
    <font>
      <sz val="14"/>
      <color rgb="FF0070C0"/>
      <name val="Aptos Narrow"/>
      <family val="2"/>
      <scheme val="minor"/>
    </font>
    <font>
      <sz val="10"/>
      <color theme="1"/>
      <name val="Tahoma"/>
      <family val="2"/>
    </font>
    <font>
      <b/>
      <sz val="18"/>
      <color theme="1"/>
      <name val="Aptos Narrow"/>
      <family val="2"/>
      <scheme val="minor"/>
    </font>
    <font>
      <sz val="10"/>
      <color theme="1"/>
      <name val="Aptos Narrow"/>
      <family val="2"/>
      <scheme val="minor"/>
    </font>
    <font>
      <b/>
      <sz val="20"/>
      <color theme="1"/>
      <name val="Aptos Narrow"/>
      <family val="2"/>
      <scheme val="minor"/>
    </font>
    <font>
      <i/>
      <sz val="10"/>
      <color theme="1"/>
      <name val="Aptos Narrow"/>
      <family val="2"/>
      <scheme val="minor"/>
    </font>
    <font>
      <b/>
      <sz val="16"/>
      <color theme="0"/>
      <name val="Aptos Narrow"/>
      <family val="2"/>
      <scheme val="minor"/>
    </font>
    <font>
      <b/>
      <sz val="12"/>
      <color theme="1"/>
      <name val="Aptos Narrow"/>
      <family val="2"/>
      <scheme val="minor"/>
    </font>
    <font>
      <b/>
      <i/>
      <sz val="12"/>
      <color theme="1"/>
      <name val="Aptos Narrow"/>
      <family val="2"/>
      <scheme val="minor"/>
    </font>
    <font>
      <b/>
      <i/>
      <vertAlign val="superscript"/>
      <sz val="12"/>
      <color theme="1"/>
      <name val="Aptos Narrow"/>
      <family val="2"/>
      <scheme val="minor"/>
    </font>
    <font>
      <sz val="12"/>
      <color theme="1"/>
      <name val="Aptos Narrow"/>
      <family val="2"/>
      <scheme val="minor"/>
    </font>
    <font>
      <sz val="8"/>
      <color theme="1"/>
      <name val="Aptos Narrow"/>
      <family val="2"/>
      <scheme val="minor"/>
    </font>
    <font>
      <sz val="10"/>
      <name val="Arial"/>
      <family val="2"/>
    </font>
    <font>
      <sz val="12"/>
      <name val="Aptos Narrow"/>
      <family val="2"/>
      <scheme val="minor"/>
    </font>
    <font>
      <sz val="11"/>
      <color theme="1" tint="0.14999847407452621"/>
      <name val="Aptos Narrow"/>
      <family val="2"/>
      <scheme val="minor"/>
    </font>
    <font>
      <vertAlign val="superscript"/>
      <sz val="11"/>
      <color theme="1" tint="0.14996795556505021"/>
      <name val="Aptos Narrow"/>
      <family val="2"/>
      <scheme val="minor"/>
    </font>
    <font>
      <sz val="11"/>
      <name val="Aptos Narrow"/>
      <family val="2"/>
      <scheme val="minor"/>
    </font>
    <font>
      <vertAlign val="superscript"/>
      <sz val="11"/>
      <name val="Aptos Narrow"/>
      <family val="2"/>
      <scheme val="minor"/>
    </font>
    <font>
      <b/>
      <sz val="12"/>
      <name val="Aptos Narrow"/>
      <family val="2"/>
      <scheme val="minor"/>
    </font>
    <font>
      <sz val="10"/>
      <color theme="0" tint="-0.499984740745262"/>
      <name val="Aptos Narrow"/>
      <family val="2"/>
      <scheme val="minor"/>
    </font>
    <font>
      <b/>
      <sz val="10"/>
      <color theme="0" tint="-0.499984740745262"/>
      <name val="Aptos Narrow"/>
      <family val="2"/>
      <scheme val="minor"/>
    </font>
    <font>
      <b/>
      <sz val="10"/>
      <color theme="1" tint="0.14999847407452621"/>
      <name val="Aptos Narrow"/>
      <family val="2"/>
      <scheme val="minor"/>
    </font>
    <font>
      <sz val="10"/>
      <color theme="1" tint="0.14999847407452621"/>
      <name val="Aptos Narrow"/>
      <family val="2"/>
      <scheme val="minor"/>
    </font>
    <font>
      <sz val="10"/>
      <color theme="0" tint="-0.34998626667073579"/>
      <name val="Aptos Narrow"/>
      <family val="2"/>
      <scheme val="minor"/>
    </font>
    <font>
      <b/>
      <sz val="11"/>
      <color theme="0"/>
      <name val="Aptos Narrow"/>
      <family val="2"/>
      <scheme val="minor"/>
    </font>
    <font>
      <b/>
      <sz val="14"/>
      <color theme="0"/>
      <name val="Aptos Narrow"/>
      <family val="2"/>
      <scheme val="minor"/>
    </font>
    <font>
      <b/>
      <vertAlign val="superscript"/>
      <sz val="14"/>
      <color theme="0"/>
      <name val="Aptos Narrow"/>
      <family val="2"/>
      <scheme val="minor"/>
    </font>
    <font>
      <b/>
      <sz val="12"/>
      <color theme="0"/>
      <name val="Aptos Narrow"/>
      <family val="2"/>
      <scheme val="minor"/>
    </font>
    <font>
      <sz val="13"/>
      <color theme="1"/>
      <name val="Aptos Narrow"/>
      <family val="2"/>
      <scheme val="minor"/>
    </font>
    <font>
      <sz val="9"/>
      <color theme="1"/>
      <name val="Aptos Narrow"/>
      <family val="2"/>
      <scheme val="minor"/>
    </font>
    <font>
      <u/>
      <sz val="11"/>
      <color theme="10"/>
      <name val="Aptos Narrow"/>
      <family val="2"/>
      <scheme val="minor"/>
    </font>
    <font>
      <sz val="14"/>
      <color theme="7" tint="-0.249977111117893"/>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3" tint="9.9978637043366805E-2"/>
        <bgColor indexed="64"/>
      </patternFill>
    </fill>
    <fill>
      <patternFill patternType="solid">
        <fgColor theme="3" tint="0.79998168889431442"/>
        <bgColor indexed="64"/>
      </patternFill>
    </fill>
    <fill>
      <patternFill patternType="solid">
        <fgColor rgb="FFE9F2FB"/>
        <bgColor indexed="64"/>
      </patternFill>
    </fill>
    <fill>
      <patternFill patternType="solid">
        <fgColor theme="6" tint="-0.249977111117893"/>
        <bgColor indexed="64"/>
      </patternFill>
    </fill>
    <fill>
      <patternFill patternType="solid">
        <fgColor theme="7"/>
        <bgColor indexed="64"/>
      </patternFill>
    </fill>
    <fill>
      <patternFill patternType="solid">
        <fgColor rgb="FF00B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applyNumberFormat="0" applyFill="0" applyBorder="0" applyAlignment="0" applyProtection="0"/>
    <xf numFmtId="0" fontId="10" fillId="0" borderId="0"/>
    <xf numFmtId="0" fontId="21" fillId="0" borderId="0">
      <alignment vertical="top"/>
    </xf>
    <xf numFmtId="9" fontId="10" fillId="0" borderId="0" applyFont="0" applyFill="0" applyBorder="0" applyAlignment="0" applyProtection="0"/>
    <xf numFmtId="0" fontId="39" fillId="0" borderId="0" applyNumberFormat="0" applyFill="0" applyBorder="0" applyAlignment="0" applyProtection="0"/>
  </cellStyleXfs>
  <cellXfs count="115">
    <xf numFmtId="0" fontId="0" fillId="0" borderId="0" xfId="0"/>
    <xf numFmtId="0" fontId="0" fillId="2" borderId="0" xfId="0" applyFill="1"/>
    <xf numFmtId="0" fontId="0" fillId="2" borderId="1" xfId="0" applyFill="1" applyBorder="1"/>
    <xf numFmtId="44" fontId="0" fillId="2" borderId="1" xfId="1" applyFont="1" applyFill="1" applyBorder="1"/>
    <xf numFmtId="9" fontId="0" fillId="2" borderId="1" xfId="2" applyFont="1" applyFill="1" applyBorder="1"/>
    <xf numFmtId="0" fontId="3" fillId="2" borderId="0" xfId="3" applyFill="1"/>
    <xf numFmtId="0" fontId="5" fillId="2" borderId="0" xfId="3" applyFont="1" applyFill="1"/>
    <xf numFmtId="0" fontId="6" fillId="2" borderId="0" xfId="3" applyFont="1" applyFill="1" applyAlignment="1">
      <alignment horizontal="center" vertical="center"/>
    </xf>
    <xf numFmtId="0" fontId="7" fillId="2" borderId="0" xfId="3" applyFont="1" applyFill="1" applyAlignment="1">
      <alignment horizontal="left" indent="1"/>
    </xf>
    <xf numFmtId="0" fontId="9" fillId="2" borderId="0" xfId="4" applyFont="1" applyFill="1" applyAlignment="1">
      <alignment horizontal="left" indent="1"/>
    </xf>
    <xf numFmtId="0" fontId="9" fillId="2" borderId="0" xfId="3" applyFont="1" applyFill="1" applyAlignment="1">
      <alignment horizontal="left" indent="1"/>
    </xf>
    <xf numFmtId="0" fontId="3" fillId="2" borderId="0" xfId="3" applyFill="1" applyAlignment="1">
      <alignment vertical="top" wrapText="1"/>
    </xf>
    <xf numFmtId="0" fontId="9" fillId="2" borderId="0" xfId="3" applyFont="1" applyFill="1" applyAlignment="1">
      <alignment horizontal="left" vertical="top" wrapText="1" indent="1"/>
    </xf>
    <xf numFmtId="0" fontId="3" fillId="2" borderId="0" xfId="3" applyFill="1" applyAlignment="1">
      <alignment horizontal="center"/>
    </xf>
    <xf numFmtId="0" fontId="9" fillId="2" borderId="0" xfId="3" applyFont="1" applyFill="1"/>
    <xf numFmtId="0" fontId="10" fillId="0" borderId="0" xfId="5"/>
    <xf numFmtId="0" fontId="12" fillId="0" borderId="0" xfId="5" applyFont="1"/>
    <xf numFmtId="0" fontId="1" fillId="0" borderId="0" xfId="5" applyFont="1" applyAlignment="1">
      <alignment vertical="center"/>
    </xf>
    <xf numFmtId="0" fontId="14" fillId="0" borderId="0" xfId="5" applyFont="1" applyAlignment="1">
      <alignment vertical="center"/>
    </xf>
    <xf numFmtId="0" fontId="17" fillId="2" borderId="7" xfId="5" applyFont="1" applyFill="1" applyBorder="1" applyAlignment="1">
      <alignment horizontal="center" vertical="center" wrapText="1"/>
    </xf>
    <xf numFmtId="0" fontId="19" fillId="2" borderId="7" xfId="5" applyFont="1" applyFill="1" applyBorder="1" applyAlignment="1">
      <alignment horizontal="center" vertical="center"/>
    </xf>
    <xf numFmtId="165" fontId="22" fillId="2" borderId="7" xfId="6" applyNumberFormat="1" applyFont="1" applyFill="1" applyBorder="1" applyAlignment="1">
      <alignment horizontal="center" vertical="center"/>
    </xf>
    <xf numFmtId="164" fontId="19" fillId="2" borderId="7" xfId="7" applyNumberFormat="1" applyFont="1" applyFill="1" applyBorder="1" applyAlignment="1">
      <alignment horizontal="center" vertical="center"/>
    </xf>
    <xf numFmtId="0" fontId="16" fillId="2" borderId="7" xfId="5" applyFont="1" applyFill="1" applyBorder="1" applyAlignment="1">
      <alignment horizontal="center" vertical="center"/>
    </xf>
    <xf numFmtId="165" fontId="16" fillId="2" borderId="7" xfId="6" applyNumberFormat="1" applyFont="1" applyFill="1" applyBorder="1" applyAlignment="1">
      <alignment horizontal="center" vertical="center"/>
    </xf>
    <xf numFmtId="164" fontId="16" fillId="2" borderId="7" xfId="7" applyNumberFormat="1" applyFont="1" applyFill="1" applyBorder="1" applyAlignment="1">
      <alignment horizontal="center" vertical="center"/>
    </xf>
    <xf numFmtId="0" fontId="19" fillId="0" borderId="0" xfId="5" applyFont="1" applyAlignment="1">
      <alignment vertical="center"/>
    </xf>
    <xf numFmtId="0" fontId="27" fillId="2" borderId="7" xfId="5" applyFont="1" applyFill="1" applyBorder="1" applyAlignment="1">
      <alignment horizontal="center" vertical="center" wrapText="1"/>
    </xf>
    <xf numFmtId="165" fontId="22" fillId="0" borderId="7" xfId="6" applyNumberFormat="1" applyFont="1" applyBorder="1" applyAlignment="1">
      <alignment horizontal="center" vertical="center"/>
    </xf>
    <xf numFmtId="166" fontId="22" fillId="0" borderId="7" xfId="6" applyNumberFormat="1" applyFont="1" applyBorder="1" applyAlignment="1">
      <alignment horizontal="center" vertical="center"/>
    </xf>
    <xf numFmtId="165" fontId="16" fillId="6" borderId="7" xfId="6" applyNumberFormat="1" applyFont="1" applyFill="1" applyBorder="1" applyAlignment="1">
      <alignment horizontal="center" vertical="center"/>
    </xf>
    <xf numFmtId="0" fontId="0" fillId="2" borderId="13" xfId="0" applyFill="1" applyBorder="1"/>
    <xf numFmtId="44" fontId="0" fillId="2" borderId="14" xfId="1" applyFont="1" applyFill="1" applyBorder="1"/>
    <xf numFmtId="165" fontId="16" fillId="2" borderId="7" xfId="1" applyNumberFormat="1" applyFont="1" applyFill="1" applyBorder="1" applyAlignment="1">
      <alignment horizontal="center" vertical="center"/>
    </xf>
    <xf numFmtId="165" fontId="1" fillId="0" borderId="0" xfId="5" applyNumberFormat="1" applyFont="1" applyAlignment="1">
      <alignment vertical="center"/>
    </xf>
    <xf numFmtId="165" fontId="22" fillId="2" borderId="7" xfId="1" applyNumberFormat="1" applyFont="1" applyFill="1" applyBorder="1" applyAlignment="1">
      <alignment horizontal="center" vertical="center"/>
    </xf>
    <xf numFmtId="0" fontId="28" fillId="0" borderId="0" xfId="5" applyFont="1" applyAlignment="1">
      <alignment horizontal="center" vertical="center" wrapText="1"/>
    </xf>
    <xf numFmtId="0" fontId="28" fillId="0" borderId="0" xfId="5" applyFont="1" applyAlignment="1">
      <alignment vertical="center" wrapText="1"/>
    </xf>
    <xf numFmtId="0" fontId="28" fillId="0" borderId="0" xfId="5" applyFont="1" applyAlignment="1">
      <alignment horizontal="center" vertical="center"/>
    </xf>
    <xf numFmtId="9" fontId="28" fillId="0" borderId="0" xfId="7" applyFont="1" applyAlignment="1">
      <alignment horizontal="center" vertical="center"/>
    </xf>
    <xf numFmtId="10" fontId="28" fillId="0" borderId="0" xfId="7" applyNumberFormat="1" applyFont="1" applyAlignment="1">
      <alignment horizontal="center" vertical="center"/>
    </xf>
    <xf numFmtId="0" fontId="28" fillId="0" borderId="0" xfId="5" applyFont="1" applyAlignment="1">
      <alignment vertical="center"/>
    </xf>
    <xf numFmtId="0" fontId="30" fillId="0" borderId="17" xfId="5" applyFont="1" applyBorder="1" applyAlignment="1">
      <alignment horizontal="center" vertical="center"/>
    </xf>
    <xf numFmtId="0" fontId="30" fillId="0" borderId="17" xfId="5" applyFont="1" applyBorder="1" applyAlignment="1">
      <alignment horizontal="center" vertical="center" wrapText="1"/>
    </xf>
    <xf numFmtId="0" fontId="31" fillId="0" borderId="17" xfId="5" applyFont="1" applyBorder="1" applyAlignment="1">
      <alignment horizontal="center" vertical="center"/>
    </xf>
    <xf numFmtId="3" fontId="31" fillId="0" borderId="17" xfId="5" applyNumberFormat="1" applyFont="1" applyBorder="1" applyAlignment="1">
      <alignment horizontal="center" vertical="center"/>
    </xf>
    <xf numFmtId="0" fontId="32" fillId="0" borderId="0" xfId="5" applyFont="1" applyAlignment="1">
      <alignment vertical="center"/>
    </xf>
    <xf numFmtId="3" fontId="32" fillId="0" borderId="0" xfId="5" applyNumberFormat="1" applyFont="1" applyAlignment="1">
      <alignment vertical="center"/>
    </xf>
    <xf numFmtId="165" fontId="31" fillId="0" borderId="17" xfId="6" applyNumberFormat="1" applyFont="1" applyBorder="1" applyAlignment="1">
      <alignment horizontal="center" vertical="center"/>
    </xf>
    <xf numFmtId="164" fontId="31" fillId="0" borderId="17" xfId="7" applyNumberFormat="1" applyFont="1" applyBorder="1" applyAlignment="1">
      <alignment horizontal="center" vertical="center"/>
    </xf>
    <xf numFmtId="10" fontId="31" fillId="0" borderId="17" xfId="7" applyNumberFormat="1" applyFont="1" applyBorder="1" applyAlignment="1">
      <alignment horizontal="center" vertical="center"/>
    </xf>
    <xf numFmtId="165" fontId="32" fillId="0" borderId="0" xfId="6" applyNumberFormat="1" applyFont="1" applyAlignment="1">
      <alignment horizontal="center" vertical="center"/>
    </xf>
    <xf numFmtId="0" fontId="32" fillId="0" borderId="0" xfId="5" applyFont="1" applyAlignment="1">
      <alignment horizontal="center" vertical="center"/>
    </xf>
    <xf numFmtId="164" fontId="28" fillId="0" borderId="0" xfId="7" applyNumberFormat="1" applyFont="1" applyAlignment="1">
      <alignment horizontal="center" vertical="center"/>
    </xf>
    <xf numFmtId="0" fontId="33" fillId="3" borderId="7" xfId="5" applyFont="1" applyFill="1" applyBorder="1" applyAlignment="1">
      <alignment horizontal="center" vertical="center" wrapText="1"/>
    </xf>
    <xf numFmtId="0" fontId="1" fillId="0" borderId="7" xfId="5" applyFont="1" applyBorder="1" applyAlignment="1">
      <alignment horizontal="center" vertical="center"/>
    </xf>
    <xf numFmtId="166" fontId="25" fillId="0" borderId="7" xfId="6" applyNumberFormat="1" applyFont="1" applyBorder="1" applyAlignment="1">
      <alignment horizontal="center" vertical="center"/>
    </xf>
    <xf numFmtId="164" fontId="1" fillId="0" borderId="7" xfId="7" applyNumberFormat="1" applyFont="1" applyBorder="1" applyAlignment="1">
      <alignment horizontal="center" vertical="center"/>
    </xf>
    <xf numFmtId="166" fontId="1" fillId="0" borderId="0" xfId="5" applyNumberFormat="1" applyFont="1" applyAlignment="1">
      <alignment vertical="center"/>
    </xf>
    <xf numFmtId="167" fontId="1" fillId="0" borderId="0" xfId="5" applyNumberFormat="1" applyFont="1" applyAlignment="1">
      <alignment vertical="center"/>
    </xf>
    <xf numFmtId="7" fontId="0" fillId="2" borderId="1" xfId="0" applyNumberFormat="1" applyFill="1" applyBorder="1"/>
    <xf numFmtId="44" fontId="1" fillId="0" borderId="0" xfId="1" applyFont="1" applyAlignment="1">
      <alignment vertical="center"/>
    </xf>
    <xf numFmtId="0" fontId="37" fillId="0" borderId="0" xfId="5" applyFont="1" applyAlignment="1">
      <alignment vertical="center"/>
    </xf>
    <xf numFmtId="0" fontId="1" fillId="0" borderId="7" xfId="5" applyFont="1" applyBorder="1" applyAlignment="1">
      <alignment horizontal="left" vertical="center" indent="1"/>
    </xf>
    <xf numFmtId="0" fontId="1" fillId="0" borderId="0" xfId="5" applyFont="1" applyAlignment="1">
      <alignment horizontal="left" vertical="center" indent="1"/>
    </xf>
    <xf numFmtId="165" fontId="25" fillId="0" borderId="0" xfId="6" applyNumberFormat="1" applyFont="1" applyAlignment="1">
      <alignment horizontal="center" vertical="center"/>
    </xf>
    <xf numFmtId="0" fontId="38" fillId="0" borderId="0" xfId="5" applyFont="1"/>
    <xf numFmtId="9" fontId="1" fillId="0" borderId="0" xfId="2" applyFont="1" applyAlignment="1">
      <alignment vertical="center"/>
    </xf>
    <xf numFmtId="9" fontId="25" fillId="0" borderId="7" xfId="2" applyFont="1" applyBorder="1" applyAlignment="1">
      <alignment horizontal="center" vertical="center"/>
    </xf>
    <xf numFmtId="0" fontId="36" fillId="3" borderId="0" xfId="5" applyFont="1" applyFill="1" applyAlignment="1">
      <alignment horizontal="center" vertical="center" wrapText="1"/>
    </xf>
    <xf numFmtId="0" fontId="0" fillId="0" borderId="0" xfId="5" applyFont="1" applyAlignment="1">
      <alignment vertical="center"/>
    </xf>
    <xf numFmtId="0" fontId="0" fillId="0" borderId="1" xfId="0" applyBorder="1"/>
    <xf numFmtId="44" fontId="0" fillId="0" borderId="1" xfId="1" applyFont="1" applyFill="1" applyBorder="1"/>
    <xf numFmtId="44" fontId="0" fillId="0" borderId="0" xfId="1" applyFont="1" applyFill="1"/>
    <xf numFmtId="9" fontId="0" fillId="0" borderId="1" xfId="2" applyFont="1" applyFill="1" applyBorder="1"/>
    <xf numFmtId="0" fontId="0" fillId="0" borderId="13" xfId="0" applyBorder="1"/>
    <xf numFmtId="7" fontId="0" fillId="0" borderId="1" xfId="0" applyNumberFormat="1" applyBorder="1"/>
    <xf numFmtId="44" fontId="0" fillId="0" borderId="14" xfId="1" applyFont="1" applyFill="1" applyBorder="1"/>
    <xf numFmtId="0" fontId="33" fillId="8" borderId="15" xfId="0" applyFont="1" applyFill="1" applyBorder="1" applyAlignment="1">
      <alignment horizontal="center" vertical="center" wrapText="1"/>
    </xf>
    <xf numFmtId="0" fontId="33" fillId="8" borderId="2" xfId="0" applyFont="1" applyFill="1" applyBorder="1" applyAlignment="1">
      <alignment horizontal="center" vertical="center" wrapText="1"/>
    </xf>
    <xf numFmtId="0" fontId="33" fillId="9" borderId="2" xfId="0" applyFont="1" applyFill="1" applyBorder="1" applyAlignment="1">
      <alignment horizontal="center" vertical="center"/>
    </xf>
    <xf numFmtId="44" fontId="33" fillId="9" borderId="2" xfId="1" applyFont="1" applyFill="1" applyBorder="1" applyAlignment="1">
      <alignment horizontal="center" vertical="center"/>
    </xf>
    <xf numFmtId="44" fontId="33" fillId="9" borderId="16" xfId="1" applyFont="1" applyFill="1" applyBorder="1" applyAlignment="1">
      <alignment horizontal="center" vertical="center"/>
    </xf>
    <xf numFmtId="0" fontId="1" fillId="0" borderId="0" xfId="2" applyNumberFormat="1" applyFont="1" applyAlignment="1">
      <alignment vertical="center"/>
    </xf>
    <xf numFmtId="0" fontId="0" fillId="0" borderId="7" xfId="5" applyFont="1" applyBorder="1" applyAlignment="1">
      <alignment horizontal="left" vertical="center" indent="1"/>
    </xf>
    <xf numFmtId="9" fontId="1" fillId="0" borderId="0" xfId="5" applyNumberFormat="1" applyFont="1" applyAlignment="1">
      <alignment vertical="center"/>
    </xf>
    <xf numFmtId="0" fontId="40" fillId="2" borderId="0" xfId="8" applyFont="1" applyFill="1" applyAlignment="1">
      <alignment horizontal="left" indent="1"/>
    </xf>
    <xf numFmtId="0" fontId="0" fillId="0" borderId="0" xfId="0" applyAlignment="1">
      <alignment wrapText="1"/>
    </xf>
    <xf numFmtId="0" fontId="2" fillId="0" borderId="0" xfId="0" applyFont="1" applyAlignment="1">
      <alignment wrapText="1"/>
    </xf>
    <xf numFmtId="0" fontId="4" fillId="4" borderId="3" xfId="3" applyFont="1" applyFill="1" applyBorder="1" applyAlignment="1">
      <alignment horizontal="center" vertical="center" wrapText="1"/>
    </xf>
    <xf numFmtId="0" fontId="4" fillId="4" borderId="0" xfId="3" applyFont="1" applyFill="1" applyAlignment="1">
      <alignment horizontal="center" vertical="center" wrapText="1"/>
    </xf>
    <xf numFmtId="0" fontId="11" fillId="5" borderId="0" xfId="5" applyFont="1" applyFill="1" applyAlignment="1">
      <alignment horizontal="left" vertical="center" wrapText="1" indent="2"/>
    </xf>
    <xf numFmtId="0" fontId="19" fillId="0" borderId="4" xfId="5" applyFont="1" applyBorder="1" applyAlignment="1">
      <alignment horizontal="center" vertical="center"/>
    </xf>
    <xf numFmtId="0" fontId="0" fillId="0" borderId="6" xfId="0" applyBorder="1" applyAlignment="1">
      <alignment horizontal="center" vertical="center"/>
    </xf>
    <xf numFmtId="0" fontId="19" fillId="0" borderId="6" xfId="5" applyFont="1" applyBorder="1" applyAlignment="1">
      <alignment horizontal="center" vertical="center"/>
    </xf>
    <xf numFmtId="0" fontId="16" fillId="6" borderId="7" xfId="5" applyFont="1" applyFill="1" applyBorder="1" applyAlignment="1">
      <alignment horizontal="center" vertical="center"/>
    </xf>
    <xf numFmtId="0" fontId="23" fillId="0" borderId="10" xfId="5" applyFont="1" applyBorder="1" applyAlignment="1">
      <alignment horizontal="left" vertical="center" wrapText="1"/>
    </xf>
    <xf numFmtId="0" fontId="25" fillId="0" borderId="0" xfId="5" applyFont="1" applyAlignment="1">
      <alignment horizontal="left" vertical="center" wrapText="1"/>
    </xf>
    <xf numFmtId="0" fontId="27" fillId="2" borderId="7" xfId="5" applyFont="1" applyFill="1" applyBorder="1" applyAlignment="1">
      <alignment horizontal="center" vertical="center" wrapText="1"/>
    </xf>
    <xf numFmtId="0" fontId="15" fillId="3" borderId="11" xfId="5" applyFont="1" applyFill="1" applyBorder="1" applyAlignment="1">
      <alignment horizontal="center" vertical="center" wrapText="1"/>
    </xf>
    <xf numFmtId="0" fontId="0" fillId="0" borderId="12" xfId="0" applyBorder="1" applyAlignment="1">
      <alignment horizontal="center" vertical="center" wrapText="1"/>
    </xf>
    <xf numFmtId="0" fontId="13" fillId="5" borderId="0" xfId="5" applyFont="1" applyFill="1" applyAlignment="1">
      <alignment horizontal="center" vertical="center" wrapText="1"/>
    </xf>
    <xf numFmtId="0" fontId="15" fillId="3" borderId="4" xfId="5" applyFont="1" applyFill="1" applyBorder="1" applyAlignment="1">
      <alignment horizontal="center" vertical="center"/>
    </xf>
    <xf numFmtId="0" fontId="15" fillId="3" borderId="5" xfId="5" applyFont="1" applyFill="1" applyBorder="1" applyAlignment="1">
      <alignment horizontal="center" vertical="center"/>
    </xf>
    <xf numFmtId="0" fontId="15" fillId="3" borderId="6" xfId="5" applyFont="1" applyFill="1" applyBorder="1" applyAlignment="1">
      <alignment horizontal="center" vertical="center"/>
    </xf>
    <xf numFmtId="0" fontId="16" fillId="2" borderId="7" xfId="5" applyFont="1" applyFill="1" applyBorder="1" applyAlignment="1">
      <alignment horizontal="center" vertical="center" wrapText="1"/>
    </xf>
    <xf numFmtId="0" fontId="16" fillId="2" borderId="8" xfId="5" applyFont="1" applyFill="1" applyBorder="1" applyAlignment="1">
      <alignment horizontal="center" vertical="center" wrapText="1"/>
    </xf>
    <xf numFmtId="0" fontId="16" fillId="2" borderId="9" xfId="5" applyFont="1" applyFill="1" applyBorder="1" applyAlignment="1">
      <alignment horizontal="center" vertical="center" wrapText="1"/>
    </xf>
    <xf numFmtId="0" fontId="16" fillId="2" borderId="4" xfId="5" applyFont="1" applyFill="1" applyBorder="1" applyAlignment="1">
      <alignment horizontal="center" vertical="center" wrapText="1"/>
    </xf>
    <xf numFmtId="0" fontId="16" fillId="2" borderId="5" xfId="5" applyFont="1" applyFill="1" applyBorder="1" applyAlignment="1">
      <alignment horizontal="center" vertical="center" wrapText="1"/>
    </xf>
    <xf numFmtId="0" fontId="16" fillId="2" borderId="6" xfId="5" applyFont="1" applyFill="1" applyBorder="1" applyAlignment="1">
      <alignment horizontal="center" vertical="center" wrapText="1"/>
    </xf>
    <xf numFmtId="0" fontId="34" fillId="7" borderId="0" xfId="5" applyFont="1" applyFill="1" applyAlignment="1">
      <alignment horizontal="center" vertical="center"/>
    </xf>
    <xf numFmtId="0" fontId="36" fillId="3" borderId="4" xfId="5" applyFont="1" applyFill="1" applyBorder="1" applyAlignment="1">
      <alignment horizontal="center" vertical="center" wrapText="1"/>
    </xf>
    <xf numFmtId="0" fontId="36" fillId="3" borderId="6" xfId="5" applyFont="1" applyFill="1" applyBorder="1" applyAlignment="1">
      <alignment horizontal="center" vertical="center"/>
    </xf>
    <xf numFmtId="0" fontId="29" fillId="0" borderId="0" xfId="5" applyFont="1" applyAlignment="1">
      <alignment horizontal="center" vertical="center" wrapText="1"/>
    </xf>
  </cellXfs>
  <cellStyles count="9">
    <cellStyle name="Currency" xfId="1" builtinId="4"/>
    <cellStyle name="Hyperlink" xfId="8" builtinId="8"/>
    <cellStyle name="Hyperlink 2" xfId="4" xr:uid="{223E157F-F8FE-4559-867C-1EC4A30AC900}"/>
    <cellStyle name="Normal" xfId="0" builtinId="0"/>
    <cellStyle name="Normal 14" xfId="6" xr:uid="{5DEE33E4-D32C-4C85-A81A-747D62FB0338}"/>
    <cellStyle name="Normal 2" xfId="5" xr:uid="{9031EC8B-F3F3-4C03-A84A-4ACE01E6CEBD}"/>
    <cellStyle name="Normal 2 2" xfId="3" xr:uid="{336138E1-810A-47AA-9ECC-415B6CB2DA96}"/>
    <cellStyle name="Percent" xfId="2" builtinId="5"/>
    <cellStyle name="Percent 2" xfId="7" xr:uid="{CCF18944-CC08-4003-8F0E-AA732AA6B25C}"/>
  </cellStyles>
  <dxfs count="49">
    <dxf>
      <font>
        <b val="0"/>
        <i val="0"/>
        <strike val="0"/>
        <condense val="0"/>
        <extend val="0"/>
        <outline val="0"/>
        <shadow val="0"/>
        <u val="none"/>
        <vertAlign val="baseline"/>
        <sz val="11"/>
        <color theme="1"/>
        <name val="Aptos Narrow"/>
        <family val="2"/>
        <scheme val="minor"/>
      </font>
      <numFmt numFmtId="34" formatCode="_(&quot;$&quot;* #,##0.00_);_(&quot;$&quot;* \(#,##0.00\);_(&quot;$&quot;* &quot;-&quot;??_);_(@_)"/>
      <fill>
        <patternFill patternType="solid">
          <fgColor indexed="64"/>
          <bgColor theme="0"/>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34" formatCode="_(&quot;$&quot;* #,##0.00_);_(&quot;$&quot;* \(#,##0.00\);_(&quot;$&quot;* &quot;-&quot;??_);_(@_)"/>
      <fill>
        <patternFill patternType="solid">
          <fgColor indexed="64"/>
          <bgColor theme="0"/>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34" formatCode="_(&quot;$&quot;* #,##0.00_);_(&quot;$&quot;* \(#,##0.00\);_(&quot;$&quot;* &quot;-&quot;??_);_(@_)"/>
      <fill>
        <patternFill patternType="solid">
          <fgColor indexed="64"/>
          <bgColor theme="0"/>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34" formatCode="_(&quot;$&quot;* #,##0.00_);_(&quot;$&quot;* \(#,##0.00\);_(&quot;$&quot;* &quot;-&quot;??_);_(@_)"/>
      <fill>
        <patternFill patternType="solid">
          <fgColor indexed="64"/>
          <bgColor theme="0"/>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3" formatCode="0%"/>
      <fill>
        <patternFill patternType="solid">
          <fgColor indexed="64"/>
          <bgColor theme="0"/>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3" formatCode="0%"/>
      <fill>
        <patternFill patternType="solid">
          <fgColor indexed="64"/>
          <bgColor theme="0"/>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3" formatCode="0%"/>
      <fill>
        <patternFill patternType="solid">
          <fgColor indexed="64"/>
          <bgColor theme="0"/>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numFmt numFmtId="11" formatCode="&quot;$&quot;#,##0.00_);\(&quot;$&quot;#,##0.00\)"/>
      <fill>
        <patternFill patternType="solid">
          <fgColor indexed="64"/>
          <bgColor theme="0"/>
        </patternFill>
      </fill>
      <border diagonalUp="0" diagonalDown="0" outline="0">
        <left style="thin">
          <color indexed="64"/>
        </left>
        <right style="thin">
          <color indexed="64"/>
        </right>
        <top style="thin">
          <color indexed="64"/>
        </top>
        <bottom/>
      </border>
    </dxf>
    <dxf>
      <numFmt numFmtId="11" formatCode="&quot;$&quot;#,##0.00_);\(&quot;$&quot;#,##0.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style="thin">
          <color indexed="64"/>
        </left>
        <right style="thin">
          <color indexed="64"/>
        </right>
        <top style="thin">
          <color indexed="64"/>
        </top>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outline="0">
        <left/>
        <right style="thin">
          <color indexed="64"/>
        </right>
        <top style="thin">
          <color indexed="64"/>
        </top>
        <bottom/>
      </border>
    </dxf>
    <dxf>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1"/>
        <color theme="0"/>
        <name val="Aptos Narrow"/>
        <family val="2"/>
        <scheme val="minor"/>
      </font>
      <fill>
        <patternFill patternType="solid">
          <fgColor indexed="64"/>
          <bgColor rgb="FF92D05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08576662292216"/>
          <c:y val="8.2007183312612239E-2"/>
          <c:w val="0.3768114096032113"/>
          <c:h val="0.84286762674402527"/>
        </c:manualLayout>
      </c:layout>
      <c:pieChart>
        <c:varyColors val="1"/>
        <c:ser>
          <c:idx val="0"/>
          <c:order val="0"/>
          <c:dPt>
            <c:idx val="0"/>
            <c:bubble3D val="0"/>
            <c:spPr>
              <a:solidFill>
                <a:schemeClr val="accent4"/>
              </a:solidFill>
              <a:ln w="19050">
                <a:solidFill>
                  <a:schemeClr val="bg1"/>
                </a:solidFill>
              </a:ln>
              <a:effectLst/>
            </c:spPr>
            <c:extLst>
              <c:ext xmlns:c16="http://schemas.microsoft.com/office/drawing/2014/chart" uri="{C3380CC4-5D6E-409C-BE32-E72D297353CC}">
                <c16:uniqueId val="{00000001-5199-4216-B590-7A851ABDF173}"/>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5199-4216-B590-7A851ABDF173}"/>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5199-4216-B590-7A851ABDF173}"/>
              </c:ext>
            </c:extLst>
          </c:dPt>
          <c:dLbls>
            <c:dLbl>
              <c:idx val="0"/>
              <c:layout>
                <c:manualLayout>
                  <c:x val="-0.14190625421559969"/>
                  <c:y val="-8.209912312417012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199-4216-B590-7A851ABDF173}"/>
                </c:ext>
              </c:extLst>
            </c:dLbl>
            <c:dLbl>
              <c:idx val="1"/>
              <c:layout>
                <c:manualLayout>
                  <c:x val="0.11988784133839094"/>
                  <c:y val="2.275410059801194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199-4216-B590-7A851ABDF173}"/>
                </c:ext>
              </c:extLst>
            </c:dLbl>
            <c:dLbl>
              <c:idx val="2"/>
              <c:layout>
                <c:manualLayout>
                  <c:x val="7.3684802538492328E-2"/>
                  <c:y val="0.161984480992326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199-4216-B590-7A851ABDF17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Mitigation Finance</c:v>
              </c:pt>
              <c:pt idx="1">
                <c:v> Adaptation Finance</c:v>
              </c:pt>
              <c:pt idx="2">
                <c:v> Dual Finance</c:v>
              </c:pt>
            </c:strLit>
          </c:cat>
          <c:val>
            <c:numRef>
              <c:f>Overview!$H$20:$J$20</c:f>
              <c:numCache>
                <c:formatCode>#,###.0,,</c:formatCode>
                <c:ptCount val="3"/>
                <c:pt idx="0">
                  <c:v>3553658138</c:v>
                </c:pt>
                <c:pt idx="1">
                  <c:v>1278002630</c:v>
                </c:pt>
                <c:pt idx="2">
                  <c:v>766686120</c:v>
                </c:pt>
              </c:numCache>
            </c:numRef>
          </c:val>
          <c:extLst>
            <c:ext xmlns:c16="http://schemas.microsoft.com/office/drawing/2014/chart" uri="{C3380CC4-5D6E-409C-BE32-E72D297353CC}">
              <c16:uniqueId val="{00000006-5199-4216-B590-7A851ABDF173}"/>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6918545108332042"/>
          <c:y val="0.21079050973891425"/>
          <c:w val="0.29843420307755647"/>
          <c:h val="0.6124495255400767"/>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ysClr val="windowText" lastClr="000000"/>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2"/>
          <c:dPt>
            <c:idx val="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1-281E-4C41-B948-9F6EDC05F596}"/>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281E-4C41-B948-9F6EDC05F596}"/>
              </c:ext>
            </c:extLst>
          </c:dPt>
          <c:dLbls>
            <c:dLbl>
              <c:idx val="0"/>
              <c:delete val="1"/>
              <c:extLst>
                <c:ext xmlns:c15="http://schemas.microsoft.com/office/drawing/2012/chart" uri="{CE6537A1-D6FC-4f65-9D91-7224C49458BB}"/>
                <c:ext xmlns:c16="http://schemas.microsoft.com/office/drawing/2014/chart" uri="{C3380CC4-5D6E-409C-BE32-E72D297353CC}">
                  <c16:uniqueId val="{00000001-281E-4C41-B948-9F6EDC05F596}"/>
                </c:ext>
              </c:extLst>
            </c:dLbl>
            <c:dLbl>
              <c:idx val="1"/>
              <c:layout>
                <c:manualLayout>
                  <c:x val="-0.16964378015267476"/>
                  <c:y val="3.944199520626284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1E-4C41-B948-9F6EDC05F59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Data1!$B$9:$C$9</c:f>
              <c:numCache>
                <c:formatCode>0%</c:formatCode>
                <c:ptCount val="2"/>
                <c:pt idx="0">
                  <c:v>0.54717191797766662</c:v>
                </c:pt>
                <c:pt idx="1">
                  <c:v>0.45282808202233332</c:v>
                </c:pt>
              </c:numCache>
            </c:numRef>
          </c:val>
          <c:extLst>
            <c:ext xmlns:c16="http://schemas.microsoft.com/office/drawing/2014/chart" uri="{C3380CC4-5D6E-409C-BE32-E72D297353CC}">
              <c16:uniqueId val="{00000004-281E-4C41-B948-9F6EDC05F596}"/>
            </c:ext>
          </c:extLst>
        </c:ser>
        <c:dLbls>
          <c:showLegendKey val="0"/>
          <c:showVal val="0"/>
          <c:showCatName val="0"/>
          <c:showSerName val="0"/>
          <c:showPercent val="0"/>
          <c:showBubbleSize val="0"/>
          <c:showLeaderLines val="1"/>
        </c:dLbls>
        <c:firstSliceAng val="16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chemeClr val="bg2">
                <a:lumMod val="75000"/>
              </a:schemeClr>
            </a:solidFill>
          </c:spPr>
          <c:explosion val="2"/>
          <c:dPt>
            <c:idx val="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1-B909-4747-8254-FE1A02050B9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909-4747-8254-FE1A02050B9E}"/>
              </c:ext>
            </c:extLst>
          </c:dPt>
          <c:dLbls>
            <c:dLbl>
              <c:idx val="1"/>
              <c:layout>
                <c:manualLayout>
                  <c:x val="-0.17500002355475114"/>
                  <c:y val="7.1577293463326905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5705130319016128"/>
                      <c:h val="0.17094472233837524"/>
                    </c:manualLayout>
                  </c15:layout>
                </c:ext>
                <c:ext xmlns:c16="http://schemas.microsoft.com/office/drawing/2014/chart" uri="{C3380CC4-5D6E-409C-BE32-E72D297353CC}">
                  <c16:uniqueId val="{00000003-B909-4747-8254-FE1A02050B9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Data1!$B$10:$C$10</c:f>
              <c:numCache>
                <c:formatCode>0.0%</c:formatCode>
                <c:ptCount val="2"/>
                <c:pt idx="0" formatCode="0%">
                  <c:v>0.54965389447252999</c:v>
                </c:pt>
                <c:pt idx="1">
                  <c:v>0.45034610552747001</c:v>
                </c:pt>
              </c:numCache>
            </c:numRef>
          </c:val>
          <c:extLst>
            <c:ext xmlns:c16="http://schemas.microsoft.com/office/drawing/2014/chart" uri="{C3380CC4-5D6E-409C-BE32-E72D297353CC}">
              <c16:uniqueId val="{00000004-B909-4747-8254-FE1A02050B9E}"/>
            </c:ext>
          </c:extLst>
        </c:ser>
        <c:dLbls>
          <c:showLegendKey val="0"/>
          <c:showVal val="0"/>
          <c:showCatName val="0"/>
          <c:showSerName val="0"/>
          <c:showPercent val="0"/>
          <c:showBubbleSize val="0"/>
          <c:showLeaderLines val="1"/>
        </c:dLbls>
        <c:firstSliceAng val="16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93905357418558E-2"/>
          <c:y val="9.0573624938108291E-2"/>
          <c:w val="0.53014909000350541"/>
          <c:h val="0.8567371655558742"/>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858F-4EE5-80E4-3F10927A4580}"/>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858F-4EE5-80E4-3F10927A4580}"/>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858F-4EE5-80E4-3F10927A4580}"/>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858F-4EE5-80E4-3F10927A4580}"/>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858F-4EE5-80E4-3F10927A4580}"/>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858F-4EE5-80E4-3F10927A4580}"/>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858F-4EE5-80E4-3F10927A4580}"/>
              </c:ext>
            </c:extLst>
          </c:dPt>
          <c:dPt>
            <c:idx val="7"/>
            <c:bubble3D val="0"/>
            <c:spPr>
              <a:solidFill>
                <a:schemeClr val="accent2"/>
              </a:solidFill>
              <a:ln w="19050">
                <a:solidFill>
                  <a:schemeClr val="lt1"/>
                </a:solidFill>
              </a:ln>
              <a:effectLst/>
            </c:spPr>
            <c:extLst>
              <c:ext xmlns:c16="http://schemas.microsoft.com/office/drawing/2014/chart" uri="{C3380CC4-5D6E-409C-BE32-E72D297353CC}">
                <c16:uniqueId val="{0000000F-858F-4EE5-80E4-3F10927A4580}"/>
              </c:ext>
            </c:extLst>
          </c:dPt>
          <c:dPt>
            <c:idx val="8"/>
            <c:bubble3D val="0"/>
            <c:spPr>
              <a:solidFill>
                <a:srgbClr val="D7D200"/>
              </a:solidFill>
              <a:ln w="19050">
                <a:solidFill>
                  <a:schemeClr val="lt1"/>
                </a:solidFill>
              </a:ln>
              <a:effectLst/>
            </c:spPr>
            <c:extLst>
              <c:ext xmlns:c16="http://schemas.microsoft.com/office/drawing/2014/chart" uri="{C3380CC4-5D6E-409C-BE32-E72D297353CC}">
                <c16:uniqueId val="{00000011-858F-4EE5-80E4-3F10927A4580}"/>
              </c:ext>
            </c:extLst>
          </c:dPt>
          <c:dPt>
            <c:idx val="9"/>
            <c:bubble3D val="0"/>
            <c:spPr>
              <a:solidFill>
                <a:srgbClr val="C00000"/>
              </a:solidFill>
              <a:ln w="19050">
                <a:solidFill>
                  <a:schemeClr val="lt1"/>
                </a:solidFill>
              </a:ln>
              <a:effectLst/>
            </c:spPr>
            <c:extLst>
              <c:ext xmlns:c16="http://schemas.microsoft.com/office/drawing/2014/chart" uri="{C3380CC4-5D6E-409C-BE32-E72D297353CC}">
                <c16:uniqueId val="{00000013-858F-4EE5-80E4-3F10927A4580}"/>
              </c:ext>
            </c:extLst>
          </c:dPt>
          <c:dPt>
            <c:idx val="10"/>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15-858F-4EE5-80E4-3F10927A4580}"/>
              </c:ext>
            </c:extLst>
          </c:dPt>
          <c:dLbls>
            <c:dLbl>
              <c:idx val="5"/>
              <c:layout>
                <c:manualLayout>
                  <c:x val="-7.0850954315081538E-2"/>
                  <c:y val="-0.13973521327374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58F-4EE5-80E4-3F10927A4580}"/>
                </c:ext>
              </c:extLst>
            </c:dLbl>
            <c:dLbl>
              <c:idx val="6"/>
              <c:layout>
                <c:manualLayout>
                  <c:x val="-3.3560978359775451E-2"/>
                  <c:y val="-0.1312664124692755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58F-4EE5-80E4-3F10927A4580}"/>
                </c:ext>
              </c:extLst>
            </c:dLbl>
            <c:dLbl>
              <c:idx val="7"/>
              <c:layout>
                <c:manualLayout>
                  <c:x val="6.1528460326254988E-2"/>
                  <c:y val="-0.127032012067040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58F-4EE5-80E4-3F10927A4580}"/>
                </c:ext>
              </c:extLst>
            </c:dLbl>
            <c:dLbl>
              <c:idx val="8"/>
              <c:delete val="1"/>
              <c:extLst>
                <c:ext xmlns:c15="http://schemas.microsoft.com/office/drawing/2012/chart" uri="{CE6537A1-D6FC-4f65-9D91-7224C49458BB}"/>
                <c:ext xmlns:c16="http://schemas.microsoft.com/office/drawing/2014/chart" uri="{C3380CC4-5D6E-409C-BE32-E72D297353CC}">
                  <c16:uniqueId val="{00000011-858F-4EE5-80E4-3F10927A4580}"/>
                </c:ext>
              </c:extLst>
            </c:dLbl>
            <c:dLbl>
              <c:idx val="9"/>
              <c:delete val="1"/>
              <c:extLst>
                <c:ext xmlns:c15="http://schemas.microsoft.com/office/drawing/2012/chart" uri="{CE6537A1-D6FC-4f65-9D91-7224C49458BB}"/>
                <c:ext xmlns:c16="http://schemas.microsoft.com/office/drawing/2014/chart" uri="{C3380CC4-5D6E-409C-BE32-E72D297353CC}">
                  <c16:uniqueId val="{00000013-858F-4EE5-80E4-3F10927A4580}"/>
                </c:ext>
              </c:extLst>
            </c:dLbl>
            <c:dLbl>
              <c:idx val="10"/>
              <c:delete val="1"/>
              <c:extLst>
                <c:ext xmlns:c15="http://schemas.microsoft.com/office/drawing/2012/chart" uri="{CE6537A1-D6FC-4f65-9D91-7224C49458BB}"/>
                <c:ext xmlns:c16="http://schemas.microsoft.com/office/drawing/2014/chart" uri="{C3380CC4-5D6E-409C-BE32-E72D297353CC}">
                  <c16:uniqueId val="{00000015-858F-4EE5-80E4-3F10927A458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Category'!$B$6:$B$16</c:f>
              <c:strCache>
                <c:ptCount val="11"/>
                <c:pt idx="0">
                  <c:v>Cross-Sectoral Activities</c:v>
                </c:pt>
                <c:pt idx="1">
                  <c:v>Buildings, Public Installations and End-Use Energy Efficiency</c:v>
                </c:pt>
                <c:pt idx="2">
                  <c:v>Water Supply and Wastewater</c:v>
                </c:pt>
                <c:pt idx="3">
                  <c:v>Agriculture, Forestry, Land Use and Fisheries</c:v>
                </c:pt>
                <c:pt idx="4">
                  <c:v>Energy</c:v>
                </c:pt>
                <c:pt idx="5">
                  <c:v>Information and Communications Technology (ICT) and Digital Technologies</c:v>
                </c:pt>
                <c:pt idx="6">
                  <c:v>Transport</c:v>
                </c:pt>
                <c:pt idx="7">
                  <c:v>Research, Development and Innovation</c:v>
                </c:pt>
                <c:pt idx="8">
                  <c:v>Solid Waste Management</c:v>
                </c:pt>
                <c:pt idx="9">
                  <c:v>Mining and Metal Production for Climate Action</c:v>
                </c:pt>
                <c:pt idx="10">
                  <c:v>Manufacturing</c:v>
                </c:pt>
              </c:strCache>
            </c:strRef>
          </c:cat>
          <c:val>
            <c:numRef>
              <c:f>'By Category'!$C$6:$C$16</c:f>
              <c:numCache>
                <c:formatCode>##,##0.0,,</c:formatCode>
                <c:ptCount val="11"/>
                <c:pt idx="0">
                  <c:v>1705186160</c:v>
                </c:pt>
                <c:pt idx="1">
                  <c:v>689363998</c:v>
                </c:pt>
                <c:pt idx="2">
                  <c:v>605539610</c:v>
                </c:pt>
                <c:pt idx="3">
                  <c:v>163301100</c:v>
                </c:pt>
                <c:pt idx="4">
                  <c:v>153071740</c:v>
                </c:pt>
                <c:pt idx="5">
                  <c:v>107742630</c:v>
                </c:pt>
                <c:pt idx="6">
                  <c:v>102030900</c:v>
                </c:pt>
                <c:pt idx="7">
                  <c:v>24476000</c:v>
                </c:pt>
                <c:pt idx="8">
                  <c:v>2946000</c:v>
                </c:pt>
                <c:pt idx="9">
                  <c:v>0</c:v>
                </c:pt>
                <c:pt idx="10">
                  <c:v>0</c:v>
                </c:pt>
              </c:numCache>
            </c:numRef>
          </c:val>
          <c:extLst>
            <c:ext xmlns:c16="http://schemas.microsoft.com/office/drawing/2014/chart" uri="{C3380CC4-5D6E-409C-BE32-E72D297353CC}">
              <c16:uniqueId val="{00000016-858F-4EE5-80E4-3F10927A4580}"/>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59218527737061299"/>
          <c:y val="7.6501551974396315E-2"/>
          <c:w val="0.38175931133608298"/>
          <c:h val="0.8580333710721158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93905357418558E-2"/>
          <c:y val="9.0573624938108291E-2"/>
          <c:w val="0.53014909000350541"/>
          <c:h val="0.8567371655558742"/>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D9AA-4607-8840-8ABAAB00D08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D9AA-4607-8840-8ABAAB00D08A}"/>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D9AA-4607-8840-8ABAAB00D08A}"/>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D9AA-4607-8840-8ABAAB00D08A}"/>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D9AA-4607-8840-8ABAAB00D08A}"/>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D9AA-4607-8840-8ABAAB00D08A}"/>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D9AA-4607-8840-8ABAAB00D08A}"/>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F-D9AA-4607-8840-8ABAAB00D08A}"/>
              </c:ext>
            </c:extLst>
          </c:dPt>
          <c:dPt>
            <c:idx val="8"/>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1-D9AA-4607-8840-8ABAAB00D08A}"/>
              </c:ext>
            </c:extLst>
          </c:dPt>
          <c:dPt>
            <c:idx val="9"/>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13-D9AA-4607-8840-8ABAAB00D08A}"/>
              </c:ext>
            </c:extLst>
          </c:dPt>
          <c:dLbls>
            <c:dLbl>
              <c:idx val="5"/>
              <c:layout>
                <c:manualLayout>
                  <c:x val="3.5070278629221553E-2"/>
                  <c:y val="-0.13617469602223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9AA-4607-8840-8ABAAB00D08A}"/>
                </c:ext>
              </c:extLst>
            </c:dLbl>
            <c:dLbl>
              <c:idx val="6"/>
              <c:delete val="1"/>
              <c:extLst>
                <c:ext xmlns:c15="http://schemas.microsoft.com/office/drawing/2012/chart" uri="{CE6537A1-D6FC-4f65-9D91-7224C49458BB}"/>
                <c:ext xmlns:c16="http://schemas.microsoft.com/office/drawing/2014/chart" uri="{C3380CC4-5D6E-409C-BE32-E72D297353CC}">
                  <c16:uniqueId val="{0000000D-D9AA-4607-8840-8ABAAB00D08A}"/>
                </c:ext>
              </c:extLst>
            </c:dLbl>
            <c:dLbl>
              <c:idx val="7"/>
              <c:delete val="1"/>
              <c:extLst>
                <c:ext xmlns:c15="http://schemas.microsoft.com/office/drawing/2012/chart" uri="{CE6537A1-D6FC-4f65-9D91-7224C49458BB}"/>
                <c:ext xmlns:c16="http://schemas.microsoft.com/office/drawing/2014/chart" uri="{C3380CC4-5D6E-409C-BE32-E72D297353CC}">
                  <c16:uniqueId val="{0000000F-D9AA-4607-8840-8ABAAB00D08A}"/>
                </c:ext>
              </c:extLst>
            </c:dLbl>
            <c:dLbl>
              <c:idx val="8"/>
              <c:delete val="1"/>
              <c:extLst>
                <c:ext xmlns:c15="http://schemas.microsoft.com/office/drawing/2012/chart" uri="{CE6537A1-D6FC-4f65-9D91-7224C49458BB}"/>
                <c:ext xmlns:c16="http://schemas.microsoft.com/office/drawing/2014/chart" uri="{C3380CC4-5D6E-409C-BE32-E72D297353CC}">
                  <c16:uniqueId val="{00000011-D9AA-4607-8840-8ABAAB00D08A}"/>
                </c:ext>
              </c:extLst>
            </c:dLbl>
            <c:dLbl>
              <c:idx val="9"/>
              <c:delete val="1"/>
              <c:extLst>
                <c:ext xmlns:c15="http://schemas.microsoft.com/office/drawing/2012/chart" uri="{CE6537A1-D6FC-4f65-9D91-7224C49458BB}"/>
                <c:ext xmlns:c16="http://schemas.microsoft.com/office/drawing/2014/chart" uri="{C3380CC4-5D6E-409C-BE32-E72D297353CC}">
                  <c16:uniqueId val="{00000013-D9AA-4607-8840-8ABAAB00D08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Category'!$F$6:$F$15</c:f>
              <c:strCache>
                <c:ptCount val="10"/>
                <c:pt idx="0">
                  <c:v>Other sectors</c:v>
                </c:pt>
                <c:pt idx="1">
                  <c:v>Institutional capacity support or technical assistance</c:v>
                </c:pt>
                <c:pt idx="2">
                  <c:v>Energy, transport and other built environment infrastructure</c:v>
                </c:pt>
                <c:pt idx="3">
                  <c:v>Coastal and riverine infrastructure (including built flood-protection infrastructure)</c:v>
                </c:pt>
                <c:pt idx="4">
                  <c:v>Water and wastewater systems</c:v>
                </c:pt>
                <c:pt idx="5">
                  <c:v>Agricultural and ecological resources</c:v>
                </c:pt>
                <c:pt idx="6">
                  <c:v>Information and communications technology</c:v>
                </c:pt>
                <c:pt idx="7">
                  <c:v>Crop production and food production</c:v>
                </c:pt>
                <c:pt idx="8">
                  <c:v>Industry, manufacturing and trade</c:v>
                </c:pt>
                <c:pt idx="9">
                  <c:v>Financial services</c:v>
                </c:pt>
              </c:strCache>
            </c:strRef>
          </c:cat>
          <c:val>
            <c:numRef>
              <c:f>'By Category'!$G$6:$G$15</c:f>
              <c:numCache>
                <c:formatCode>##,##0.0,,</c:formatCode>
                <c:ptCount val="10"/>
                <c:pt idx="0">
                  <c:v>830451510</c:v>
                </c:pt>
                <c:pt idx="1">
                  <c:v>173009720</c:v>
                </c:pt>
                <c:pt idx="2">
                  <c:v>136846080</c:v>
                </c:pt>
                <c:pt idx="3">
                  <c:v>65074000</c:v>
                </c:pt>
                <c:pt idx="4">
                  <c:v>63175200</c:v>
                </c:pt>
                <c:pt idx="5">
                  <c:v>9153720</c:v>
                </c:pt>
                <c:pt idx="6">
                  <c:v>292400</c:v>
                </c:pt>
                <c:pt idx="7">
                  <c:v>0</c:v>
                </c:pt>
                <c:pt idx="8">
                  <c:v>0</c:v>
                </c:pt>
                <c:pt idx="9">
                  <c:v>0</c:v>
                </c:pt>
              </c:numCache>
            </c:numRef>
          </c:val>
          <c:extLst>
            <c:ext xmlns:c16="http://schemas.microsoft.com/office/drawing/2014/chart" uri="{C3380CC4-5D6E-409C-BE32-E72D297353CC}">
              <c16:uniqueId val="{00000014-D9AA-4607-8840-8ABAAB00D08A}"/>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59218527737061299"/>
          <c:y val="7.6501551974396315E-2"/>
          <c:w val="0.3936640732408449"/>
          <c:h val="0.8580333710721158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43118335031188E-2"/>
          <c:y val="6.8643353719174446E-2"/>
          <c:w val="0.93534768266785495"/>
          <c:h val="0.89121328216492934"/>
        </c:manualLayout>
      </c:layout>
      <c:ofPieChart>
        <c:ofPieType val="bar"/>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0ED-40FD-BA48-7C6ACEFD5186}"/>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10ED-40FD-BA48-7C6ACEFD5186}"/>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10ED-40FD-BA48-7C6ACEFD5186}"/>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10ED-40FD-BA48-7C6ACEFD5186}"/>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10ED-40FD-BA48-7C6ACEFD5186}"/>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10ED-40FD-BA48-7C6ACEFD5186}"/>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D-10ED-40FD-BA48-7C6ACEFD5186}"/>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F-10ED-40FD-BA48-7C6ACEFD5186}"/>
              </c:ext>
            </c:extLst>
          </c:dPt>
          <c:dLbls>
            <c:dLbl>
              <c:idx val="0"/>
              <c:layout>
                <c:manualLayout>
                  <c:x val="9.9533352280723922E-2"/>
                  <c:y val="-0.27775166752725838"/>
                </c:manualLayout>
              </c:layout>
              <c:tx>
                <c:rich>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fld id="{FE765D69-0D1D-4414-AF4D-96FE77D02662}" type="CATEGORYNAME">
                      <a:rPr lang="en-US" sz="1400">
                        <a:solidFill>
                          <a:schemeClr val="bg1"/>
                        </a:solidFill>
                      </a:rPr>
                      <a:pPr>
                        <a:defRPr sz="1400" b="1">
                          <a:solidFill>
                            <a:schemeClr val="bg1"/>
                          </a:solidFill>
                          <a:latin typeface="+mj-lt"/>
                        </a:defRPr>
                      </a:pPr>
                      <a:t>[CATEGORY NAME]</a:t>
                    </a:fld>
                    <a:r>
                      <a:rPr lang="en-US" sz="1400">
                        <a:solidFill>
                          <a:schemeClr val="bg1"/>
                        </a:solidFill>
                      </a:rPr>
                      <a:t>,</a:t>
                    </a:r>
                    <a:r>
                      <a:rPr lang="en-US" sz="1400" baseline="0">
                        <a:solidFill>
                          <a:schemeClr val="bg1"/>
                        </a:solidFill>
                      </a:rPr>
                      <a:t> 
</a:t>
                    </a:r>
                    <a:fld id="{2499EB1A-32BC-4402-B086-6A9EADB380B5}" type="PERCENTAGE">
                      <a:rPr lang="en-US" sz="1400" baseline="0">
                        <a:solidFill>
                          <a:schemeClr val="bg1"/>
                        </a:solidFill>
                      </a:rPr>
                      <a:pPr>
                        <a:defRPr sz="1400" b="1">
                          <a:solidFill>
                            <a:schemeClr val="bg1"/>
                          </a:solidFill>
                          <a:latin typeface="+mj-lt"/>
                        </a:defRPr>
                      </a:pPr>
                      <a:t>[PERCENTAGE]</a:t>
                    </a:fld>
                    <a:endParaRPr lang="en-US" sz="1400"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0ED-40FD-BA48-7C6ACEFD5186}"/>
                </c:ext>
              </c:extLst>
            </c:dLbl>
            <c:dLbl>
              <c:idx val="1"/>
              <c:layout>
                <c:manualLayout>
                  <c:x val="2.8496622023339597E-2"/>
                  <c:y val="9.5608518843577253E-2"/>
                </c:manualLayout>
              </c:layout>
              <c:tx>
                <c:rich>
                  <a:bodyPr rot="0" spcFirstLastPara="1" vertOverflow="ellipsis" vert="horz" wrap="square" lIns="38100" tIns="19050" rIns="38100" bIns="19050" anchor="ctr" anchorCtr="1">
                    <a:noAutofit/>
                  </a:bodyPr>
                  <a:lstStyle/>
                  <a:p>
                    <a:pPr>
                      <a:defRPr sz="1400" b="1" i="0" u="none" strike="noStrike" kern="1200" baseline="0">
                        <a:solidFill>
                          <a:schemeClr val="bg1"/>
                        </a:solidFill>
                        <a:latin typeface="+mj-lt"/>
                        <a:ea typeface="+mn-ea"/>
                        <a:cs typeface="+mn-cs"/>
                      </a:defRPr>
                    </a:pPr>
                    <a:fld id="{211D2A31-3E66-4F79-8269-E1A33537BF20}" type="CATEGORYNAME">
                      <a:rPr lang="en-US" sz="1400">
                        <a:solidFill>
                          <a:schemeClr val="bg1"/>
                        </a:solidFill>
                      </a:rPr>
                      <a:pPr>
                        <a:defRPr sz="1400" b="1">
                          <a:solidFill>
                            <a:schemeClr val="bg1"/>
                          </a:solidFill>
                          <a:latin typeface="+mj-lt"/>
                        </a:defRPr>
                      </a:pPr>
                      <a:t>[CATEGORY NAME]</a:t>
                    </a:fld>
                    <a:r>
                      <a:rPr lang="en-US" sz="1400" baseline="0">
                        <a:solidFill>
                          <a:schemeClr val="bg1"/>
                        </a:solidFill>
                      </a:rPr>
                      <a:t>, </a:t>
                    </a:r>
                  </a:p>
                  <a:p>
                    <a:pPr>
                      <a:defRPr sz="1400" b="1">
                        <a:solidFill>
                          <a:schemeClr val="bg1"/>
                        </a:solidFill>
                        <a:latin typeface="+mj-lt"/>
                      </a:defRPr>
                    </a:pPr>
                    <a:fld id="{820E4BA2-8909-4034-8CEC-C2CD8C05599E}" type="PERCENTAGE">
                      <a:rPr lang="en-US" sz="1400" baseline="0">
                        <a:solidFill>
                          <a:schemeClr val="bg1"/>
                        </a:solidFill>
                      </a:rPr>
                      <a:pPr>
                        <a:defRPr sz="1400" b="1">
                          <a:solidFill>
                            <a:schemeClr val="bg1"/>
                          </a:solidFill>
                          <a:latin typeface="+mj-lt"/>
                        </a:defRPr>
                      </a:pPr>
                      <a:t>[PERCENTAGE]</a:t>
                    </a:fld>
                    <a:endParaRPr lang="en-US"/>
                  </a:p>
                </c:rich>
              </c:tx>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5206211723534557"/>
                      <c:h val="0.22104928658409381"/>
                    </c:manualLayout>
                  </c15:layout>
                  <c15:dlblFieldTable/>
                  <c15:showDataLabelsRange val="0"/>
                </c:ext>
                <c:ext xmlns:c16="http://schemas.microsoft.com/office/drawing/2014/chart" uri="{C3380CC4-5D6E-409C-BE32-E72D297353CC}">
                  <c16:uniqueId val="{00000003-10ED-40FD-BA48-7C6ACEFD5186}"/>
                </c:ext>
              </c:extLst>
            </c:dLbl>
            <c:dLbl>
              <c:idx val="2"/>
              <c:layout>
                <c:manualLayout>
                  <c:x val="-1.112320989069383E-2"/>
                  <c:y val="-7.0595266687358382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ED-40FD-BA48-7C6ACEFD5186}"/>
                </c:ext>
              </c:extLst>
            </c:dLbl>
            <c:dLbl>
              <c:idx val="3"/>
              <c:layout>
                <c:manualLayout>
                  <c:x val="-3.1894774145935583E-3"/>
                  <c:y val="-0.17152533086197141"/>
                </c:manualLayout>
              </c:layout>
              <c:tx>
                <c:rich>
                  <a:bodyPr rot="0" spcFirstLastPara="1" vertOverflow="ellipsis" vert="horz" wrap="square" lIns="38100" tIns="19050" rIns="38100" bIns="19050" anchor="ctr" anchorCtr="1">
                    <a:noAutofit/>
                  </a:bodyPr>
                  <a:lstStyle/>
                  <a:p>
                    <a:pPr>
                      <a:defRPr sz="1400" b="1" i="0" u="none" strike="noStrike" kern="1200" baseline="0">
                        <a:solidFill>
                          <a:sysClr val="windowText" lastClr="000000"/>
                        </a:solidFill>
                        <a:latin typeface="+mj-lt"/>
                        <a:ea typeface="+mn-ea"/>
                        <a:cs typeface="+mn-cs"/>
                      </a:defRPr>
                    </a:pPr>
                    <a:fld id="{C6FF77A2-5883-4ADB-80E4-960BF2169633}" type="CATEGORYNAME">
                      <a:rPr lang="en-US" sz="1400"/>
                      <a:pPr>
                        <a:defRPr sz="1400" b="1">
                          <a:solidFill>
                            <a:sysClr val="windowText" lastClr="000000"/>
                          </a:solidFill>
                          <a:latin typeface="+mj-lt"/>
                        </a:defRPr>
                      </a:pPr>
                      <a:t>[CATEGORY NAME]</a:t>
                    </a:fld>
                    <a:r>
                      <a:rPr lang="en-US" sz="1400" baseline="0"/>
                      <a:t>, </a:t>
                    </a:r>
                    <a:fld id="{926861D8-802F-46BD-8D0B-15519AD35A6D}" type="PERCENTAGE">
                      <a:rPr lang="en-US" sz="1400" baseline="0"/>
                      <a:pPr>
                        <a:defRPr sz="1400" b="1">
                          <a:solidFill>
                            <a:sysClr val="windowText" lastClr="000000"/>
                          </a:solidFill>
                          <a:latin typeface="+mj-lt"/>
                        </a:defRPr>
                      </a:pPr>
                      <a:t>[PERCENTAGE]</a:t>
                    </a:fld>
                    <a:endParaRPr lang="en-US" sz="1400" baseline="0"/>
                  </a:p>
                </c:rich>
              </c:tx>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0896513719119359"/>
                      <c:h val="0.11801652678147827"/>
                    </c:manualLayout>
                  </c15:layout>
                  <c15:dlblFieldTable/>
                  <c15:showDataLabelsRange val="0"/>
                </c:ext>
                <c:ext xmlns:c16="http://schemas.microsoft.com/office/drawing/2014/chart" uri="{C3380CC4-5D6E-409C-BE32-E72D297353CC}">
                  <c16:uniqueId val="{00000007-10ED-40FD-BA48-7C6ACEFD5186}"/>
                </c:ext>
              </c:extLst>
            </c:dLbl>
            <c:dLbl>
              <c:idx val="4"/>
              <c:layout>
                <c:manualLayout>
                  <c:x val="-0.10892795391183711"/>
                  <c:y val="1.073523517670707E-2"/>
                </c:manualLayout>
              </c:layout>
              <c:tx>
                <c:rich>
                  <a:bodyPr rot="0" spcFirstLastPara="1" vertOverflow="ellipsis" vert="horz" wrap="square" lIns="38100" tIns="19050" rIns="38100" bIns="19050" anchor="ctr" anchorCtr="1">
                    <a:noAutofit/>
                  </a:bodyPr>
                  <a:lstStyle/>
                  <a:p>
                    <a:pPr>
                      <a:defRPr sz="1400" b="1" i="0" u="none" strike="noStrike" kern="1200" baseline="0">
                        <a:solidFill>
                          <a:schemeClr val="bg1"/>
                        </a:solidFill>
                        <a:latin typeface="+mj-lt"/>
                        <a:ea typeface="+mn-ea"/>
                        <a:cs typeface="+mn-cs"/>
                      </a:defRPr>
                    </a:pPr>
                    <a:fld id="{BAFD1CCA-9337-40EA-B34F-A71BE1121144}" type="CATEGORYNAME">
                      <a:rPr lang="en-US" sz="1400">
                        <a:solidFill>
                          <a:schemeClr val="bg1"/>
                        </a:solidFill>
                      </a:rPr>
                      <a:pPr>
                        <a:defRPr sz="1400" b="1">
                          <a:solidFill>
                            <a:schemeClr val="bg1"/>
                          </a:solidFill>
                          <a:latin typeface="+mj-lt"/>
                        </a:defRPr>
                      </a:pPr>
                      <a:t>[CATEGORY NAME]</a:t>
                    </a:fld>
                    <a:r>
                      <a:rPr lang="en-US" sz="1400">
                        <a:solidFill>
                          <a:schemeClr val="bg1"/>
                        </a:solidFill>
                      </a:rPr>
                      <a:t>, </a:t>
                    </a:r>
                    <a:r>
                      <a:rPr lang="en-US" sz="1400" baseline="0">
                        <a:solidFill>
                          <a:schemeClr val="bg1"/>
                        </a:solidFill>
                      </a:rPr>
                      <a:t>
</a:t>
                    </a:r>
                    <a:fld id="{977C1226-5567-4E74-ABB0-3FE10911C92F}" type="PERCENTAGE">
                      <a:rPr lang="en-US" sz="1400" baseline="0">
                        <a:solidFill>
                          <a:schemeClr val="bg1"/>
                        </a:solidFill>
                      </a:rPr>
                      <a:pPr>
                        <a:defRPr sz="1400" b="1">
                          <a:solidFill>
                            <a:schemeClr val="bg1"/>
                          </a:solidFill>
                          <a:latin typeface="+mj-lt"/>
                        </a:defRPr>
                      </a:pPr>
                      <a:t>[PERCENTAGE]</a:t>
                    </a:fld>
                    <a:endParaRPr lang="en-US" sz="1400" baseline="0">
                      <a:solidFill>
                        <a:schemeClr val="bg1"/>
                      </a:solidFill>
                    </a:endParaRPr>
                  </a:p>
                </c:rich>
              </c:tx>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3421662871340587"/>
                      <c:h val="0.26563640394709703"/>
                    </c:manualLayout>
                  </c15:layout>
                  <c15:dlblFieldTable/>
                  <c15:showDataLabelsRange val="0"/>
                </c:ext>
                <c:ext xmlns:c16="http://schemas.microsoft.com/office/drawing/2014/chart" uri="{C3380CC4-5D6E-409C-BE32-E72D297353CC}">
                  <c16:uniqueId val="{00000009-10ED-40FD-BA48-7C6ACEFD5186}"/>
                </c:ext>
              </c:extLst>
            </c:dLbl>
            <c:dLbl>
              <c:idx val="5"/>
              <c:layout>
                <c:manualLayout>
                  <c:x val="-0.11532021285015148"/>
                  <c:y val="-8.7947681407056968E-3"/>
                </c:manualLayout>
              </c:layout>
              <c:tx>
                <c:rich>
                  <a:bodyPr rot="0" spcFirstLastPara="1" vertOverflow="ellipsis" vert="horz" wrap="square" lIns="38100" tIns="19050" rIns="38100" bIns="19050" anchor="ctr" anchorCtr="1">
                    <a:noAutofit/>
                  </a:bodyPr>
                  <a:lstStyle/>
                  <a:p>
                    <a:pPr>
                      <a:defRPr sz="1400" b="1" i="0" u="none" strike="noStrike" kern="1200" baseline="0">
                        <a:solidFill>
                          <a:schemeClr val="bg1"/>
                        </a:solidFill>
                        <a:latin typeface="+mj-lt"/>
                        <a:ea typeface="+mn-ea"/>
                        <a:cs typeface="+mn-cs"/>
                      </a:defRPr>
                    </a:pPr>
                    <a:fld id="{4DC43680-D515-4FBF-B5E3-AFDA0CE8C98A}" type="CATEGORYNAME">
                      <a:rPr lang="en-US" sz="1400" baseline="0"/>
                      <a:pPr>
                        <a:defRPr sz="1400" b="1">
                          <a:solidFill>
                            <a:schemeClr val="bg1"/>
                          </a:solidFill>
                          <a:latin typeface="+mj-lt"/>
                        </a:defRPr>
                      </a:pPr>
                      <a:t>[CATEGORY NAME]</a:t>
                    </a:fld>
                    <a:r>
                      <a:rPr lang="en-US" sz="1400" baseline="0"/>
                      <a:t>, &lt;1%</a:t>
                    </a:r>
                  </a:p>
                </c:rich>
              </c:tx>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bg1"/>
                      </a:solidFill>
                      <a:latin typeface="+mj-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1485266844366679"/>
                      <c:h val="0.16239027455693214"/>
                    </c:manualLayout>
                  </c15:layout>
                  <c15:dlblFieldTable/>
                  <c15:showDataLabelsRange val="0"/>
                </c:ext>
                <c:ext xmlns:c16="http://schemas.microsoft.com/office/drawing/2014/chart" uri="{C3380CC4-5D6E-409C-BE32-E72D297353CC}">
                  <c16:uniqueId val="{0000000B-10ED-40FD-BA48-7C6ACEFD5186}"/>
                </c:ext>
              </c:extLst>
            </c:dLbl>
            <c:dLbl>
              <c:idx val="6"/>
              <c:delete val="1"/>
              <c:extLst>
                <c:ext xmlns:c15="http://schemas.microsoft.com/office/drawing/2012/chart" uri="{CE6537A1-D6FC-4f65-9D91-7224C49458BB}"/>
                <c:ext xmlns:c16="http://schemas.microsoft.com/office/drawing/2014/chart" uri="{C3380CC4-5D6E-409C-BE32-E72D297353CC}">
                  <c16:uniqueId val="{0000000D-10ED-40FD-BA48-7C6ACEFD5186}"/>
                </c:ext>
              </c:extLst>
            </c:dLbl>
            <c:dLbl>
              <c:idx val="7"/>
              <c:delete val="1"/>
              <c:extLst>
                <c:ext xmlns:c15="http://schemas.microsoft.com/office/drawing/2012/chart" uri="{CE6537A1-D6FC-4f65-9D91-7224C49458BB}"/>
                <c:ext xmlns:c16="http://schemas.microsoft.com/office/drawing/2014/chart" uri="{C3380CC4-5D6E-409C-BE32-E72D297353CC}">
                  <c16:uniqueId val="{0000000F-10ED-40FD-BA48-7C6ACEFD5186}"/>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Overview!$D$37:$E$42</c:f>
              <c:strCache>
                <c:ptCount val="6"/>
                <c:pt idx="0">
                  <c:v>Investment Loan</c:v>
                </c:pt>
                <c:pt idx="1">
                  <c:v>Policy-based loan</c:v>
                </c:pt>
                <c:pt idx="2">
                  <c:v>Contingent Credit Facility for Natural Disasters (CCF)</c:v>
                </c:pt>
                <c:pt idx="3">
                  <c:v>Guarantees</c:v>
                </c:pt>
                <c:pt idx="4">
                  <c:v>Grant Financing Products</c:v>
                </c:pt>
                <c:pt idx="5">
                  <c:v>Investment Grant</c:v>
                </c:pt>
              </c:strCache>
            </c:strRef>
          </c:cat>
          <c:val>
            <c:numRef>
              <c:f>Overview!$G$37:$G$42</c:f>
              <c:numCache>
                <c:formatCode>#,###.0,,</c:formatCode>
                <c:ptCount val="6"/>
                <c:pt idx="0">
                  <c:v>3479210410</c:v>
                </c:pt>
                <c:pt idx="1">
                  <c:v>1232104240</c:v>
                </c:pt>
                <c:pt idx="2">
                  <c:v>656000000</c:v>
                </c:pt>
                <c:pt idx="3">
                  <c:v>190193500</c:v>
                </c:pt>
                <c:pt idx="4">
                  <c:v>29089138</c:v>
                </c:pt>
                <c:pt idx="5">
                  <c:v>11749600.000000002</c:v>
                </c:pt>
              </c:numCache>
            </c:numRef>
          </c:val>
          <c:extLst>
            <c:ext xmlns:c16="http://schemas.microsoft.com/office/drawing/2014/chart" uri="{C3380CC4-5D6E-409C-BE32-E72D297353CC}">
              <c16:uniqueId val="{00000010-10ED-40FD-BA48-7C6ACEFD5186}"/>
            </c:ext>
          </c:extLst>
        </c:ser>
        <c:dLbls>
          <c:showLegendKey val="0"/>
          <c:showVal val="1"/>
          <c:showCatName val="0"/>
          <c:showSerName val="0"/>
          <c:showPercent val="0"/>
          <c:showBubbleSize val="0"/>
          <c:showLeaderLines val="1"/>
        </c:dLbls>
        <c:gapWidth val="175"/>
        <c:splitType val="pos"/>
        <c:splitPos val="2"/>
        <c:secondPieSize val="72"/>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bg2">
                  <a:lumMod val="75000"/>
                </a:schemeClr>
              </a:solidFill>
              <a:ln w="19050">
                <a:solidFill>
                  <a:schemeClr val="bg1"/>
                </a:solidFill>
              </a:ln>
              <a:effectLst/>
            </c:spPr>
            <c:extLst>
              <c:ext xmlns:c16="http://schemas.microsoft.com/office/drawing/2014/chart" uri="{C3380CC4-5D6E-409C-BE32-E72D297353CC}">
                <c16:uniqueId val="{00000001-09CC-4248-838B-34ABA98A1C05}"/>
              </c:ext>
            </c:extLst>
          </c:dPt>
          <c:dPt>
            <c:idx val="1"/>
            <c:bubble3D val="0"/>
            <c:spPr>
              <a:solidFill>
                <a:srgbClr val="92D050"/>
              </a:solidFill>
              <a:ln w="19050">
                <a:noFill/>
              </a:ln>
              <a:effectLst/>
            </c:spPr>
            <c:extLst>
              <c:ext xmlns:c16="http://schemas.microsoft.com/office/drawing/2014/chart" uri="{C3380CC4-5D6E-409C-BE32-E72D297353CC}">
                <c16:uniqueId val="{00000003-09CC-4248-838B-34ABA98A1C05}"/>
              </c:ext>
            </c:extLst>
          </c:dPt>
          <c:dLbls>
            <c:dLbl>
              <c:idx val="0"/>
              <c:delete val="1"/>
              <c:extLst>
                <c:ext xmlns:c15="http://schemas.microsoft.com/office/drawing/2012/chart" uri="{CE6537A1-D6FC-4f65-9D91-7224C49458BB}"/>
                <c:ext xmlns:c16="http://schemas.microsoft.com/office/drawing/2014/chart" uri="{C3380CC4-5D6E-409C-BE32-E72D297353CC}">
                  <c16:uniqueId val="{00000001-09CC-4248-838B-34ABA98A1C05}"/>
                </c:ext>
              </c:extLst>
            </c:dLbl>
            <c:dLbl>
              <c:idx val="1"/>
              <c:tx>
                <c:rich>
                  <a:bodyPr/>
                  <a:lstStyle/>
                  <a:p>
                    <a:fld id="{68521B91-241A-4227-9B13-12BED1E01C5C}" type="VALUE">
                      <a:rPr lang="en-US">
                        <a:latin typeface="+mj-lt"/>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9CC-4248-838B-34ABA98A1C0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Data1!$B$2:$C$2</c:f>
              <c:numCache>
                <c:formatCode>0%</c:formatCode>
                <c:ptCount val="2"/>
                <c:pt idx="0">
                  <c:v>0.81702320079959545</c:v>
                </c:pt>
                <c:pt idx="1">
                  <c:v>0.18297679920040452</c:v>
                </c:pt>
              </c:numCache>
            </c:numRef>
          </c:val>
          <c:extLst>
            <c:ext xmlns:c16="http://schemas.microsoft.com/office/drawing/2014/chart" uri="{C3380CC4-5D6E-409C-BE32-E72D297353CC}">
              <c16:uniqueId val="{00000004-09CC-4248-838B-34ABA98A1C05}"/>
            </c:ext>
          </c:extLst>
        </c:ser>
        <c:dLbls>
          <c:showLegendKey val="0"/>
          <c:showVal val="1"/>
          <c:showCatName val="0"/>
          <c:showSerName val="0"/>
          <c:showPercent val="0"/>
          <c:showBubbleSize val="0"/>
          <c:showLeaderLines val="1"/>
        </c:dLbls>
        <c:firstSliceAng val="66"/>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spPr>
            <a:solidFill>
              <a:schemeClr val="accent3"/>
            </a:solidFill>
            <a:ln>
              <a:solidFill>
                <a:schemeClr val="bg1"/>
              </a:solidFill>
            </a:ln>
          </c:spPr>
          <c:explosion val="2"/>
          <c:dPt>
            <c:idx val="0"/>
            <c:bubble3D val="0"/>
            <c:spPr>
              <a:solidFill>
                <a:schemeClr val="bg2">
                  <a:lumMod val="75000"/>
                </a:schemeClr>
              </a:solidFill>
              <a:ln w="19050">
                <a:solidFill>
                  <a:schemeClr val="bg1"/>
                </a:solidFill>
              </a:ln>
              <a:effectLst/>
            </c:spPr>
            <c:extLst>
              <c:ext xmlns:c16="http://schemas.microsoft.com/office/drawing/2014/chart" uri="{C3380CC4-5D6E-409C-BE32-E72D297353CC}">
                <c16:uniqueId val="{00000001-8F11-452B-8709-B09F137F33D0}"/>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8F11-452B-8709-B09F137F33D0}"/>
              </c:ext>
            </c:extLst>
          </c:dPt>
          <c:dLbls>
            <c:dLbl>
              <c:idx val="0"/>
              <c:delete val="1"/>
              <c:extLst>
                <c:ext xmlns:c15="http://schemas.microsoft.com/office/drawing/2012/chart" uri="{CE6537A1-D6FC-4f65-9D91-7224C49458BB}"/>
                <c:ext xmlns:c16="http://schemas.microsoft.com/office/drawing/2014/chart" uri="{C3380CC4-5D6E-409C-BE32-E72D297353CC}">
                  <c16:uniqueId val="{00000001-8F11-452B-8709-B09F137F33D0}"/>
                </c:ext>
              </c:extLst>
            </c:dLbl>
            <c:dLbl>
              <c:idx val="1"/>
              <c:layout>
                <c:manualLayout>
                  <c:x val="-0.18248484915989951"/>
                  <c:y val="0.216456740650596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11-452B-8709-B09F137F33D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Data1!$B$3:$C$3</c:f>
              <c:numCache>
                <c:formatCode>0%</c:formatCode>
                <c:ptCount val="2"/>
                <c:pt idx="0">
                  <c:v>0.73867827427807276</c:v>
                </c:pt>
                <c:pt idx="1">
                  <c:v>0.26132172572192724</c:v>
                </c:pt>
              </c:numCache>
            </c:numRef>
          </c:val>
          <c:extLst>
            <c:ext xmlns:c16="http://schemas.microsoft.com/office/drawing/2014/chart" uri="{C3380CC4-5D6E-409C-BE32-E72D297353CC}">
              <c16:uniqueId val="{00000004-8F11-452B-8709-B09F137F33D0}"/>
            </c:ext>
          </c:extLst>
        </c:ser>
        <c:dLbls>
          <c:showLegendKey val="0"/>
          <c:showVal val="1"/>
          <c:showCatName val="0"/>
          <c:showSerName val="0"/>
          <c:showPercent val="0"/>
          <c:showBubbleSize val="0"/>
          <c:showLeaderLines val="1"/>
        </c:dLbls>
        <c:firstSliceAng val="93"/>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bg2">
                  <a:lumMod val="75000"/>
                </a:schemeClr>
              </a:solidFill>
              <a:ln w="19050">
                <a:solidFill>
                  <a:schemeClr val="bg1"/>
                </a:solidFill>
              </a:ln>
              <a:effectLst/>
            </c:spPr>
            <c:extLst>
              <c:ext xmlns:c16="http://schemas.microsoft.com/office/drawing/2014/chart" uri="{C3380CC4-5D6E-409C-BE32-E72D297353CC}">
                <c16:uniqueId val="{00000001-0037-4BF7-9AF3-12711717BA09}"/>
              </c:ext>
            </c:extLst>
          </c:dPt>
          <c:dPt>
            <c:idx val="1"/>
            <c:bubble3D val="0"/>
            <c:spPr>
              <a:solidFill>
                <a:srgbClr val="92D050"/>
              </a:solidFill>
              <a:ln w="19050">
                <a:solidFill>
                  <a:schemeClr val="bg1">
                    <a:lumMod val="95000"/>
                  </a:schemeClr>
                </a:solidFill>
              </a:ln>
              <a:effectLst/>
            </c:spPr>
            <c:extLst>
              <c:ext xmlns:c16="http://schemas.microsoft.com/office/drawing/2014/chart" uri="{C3380CC4-5D6E-409C-BE32-E72D297353CC}">
                <c16:uniqueId val="{00000003-0037-4BF7-9AF3-12711717BA09}"/>
              </c:ext>
            </c:extLst>
          </c:dPt>
          <c:dLbls>
            <c:dLbl>
              <c:idx val="0"/>
              <c:delete val="1"/>
              <c:extLst>
                <c:ext xmlns:c15="http://schemas.microsoft.com/office/drawing/2012/chart" uri="{CE6537A1-D6FC-4f65-9D91-7224C49458BB}"/>
                <c:ext xmlns:c16="http://schemas.microsoft.com/office/drawing/2014/chart" uri="{C3380CC4-5D6E-409C-BE32-E72D297353CC}">
                  <c16:uniqueId val="{00000001-0037-4BF7-9AF3-12711717BA0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Data1!$B$4:$C$4</c:f>
              <c:numCache>
                <c:formatCode>0%</c:formatCode>
                <c:ptCount val="2"/>
                <c:pt idx="0">
                  <c:v>0.70610534715080475</c:v>
                </c:pt>
                <c:pt idx="1">
                  <c:v>0.2938946528491953</c:v>
                </c:pt>
              </c:numCache>
            </c:numRef>
          </c:val>
          <c:extLst>
            <c:ext xmlns:c16="http://schemas.microsoft.com/office/drawing/2014/chart" uri="{C3380CC4-5D6E-409C-BE32-E72D297353CC}">
              <c16:uniqueId val="{00000004-0037-4BF7-9AF3-12711717BA09}"/>
            </c:ext>
          </c:extLst>
        </c:ser>
        <c:dLbls>
          <c:showLegendKey val="0"/>
          <c:showVal val="1"/>
          <c:showCatName val="0"/>
          <c:showSerName val="0"/>
          <c:showPercent val="0"/>
          <c:showBubbleSize val="0"/>
          <c:showLeaderLines val="1"/>
        </c:dLbls>
        <c:firstSliceAng val="106"/>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bg2">
                  <a:lumMod val="75000"/>
                </a:schemeClr>
              </a:solidFill>
              <a:ln w="19050">
                <a:solidFill>
                  <a:schemeClr val="bg1"/>
                </a:solidFill>
              </a:ln>
              <a:effectLst/>
            </c:spPr>
            <c:extLst>
              <c:ext xmlns:c16="http://schemas.microsoft.com/office/drawing/2014/chart" uri="{C3380CC4-5D6E-409C-BE32-E72D297353CC}">
                <c16:uniqueId val="{00000001-01EF-47CA-B530-8515822EE696}"/>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01EF-47CA-B530-8515822EE696}"/>
              </c:ext>
            </c:extLst>
          </c:dPt>
          <c:dLbls>
            <c:dLbl>
              <c:idx val="0"/>
              <c:delete val="1"/>
              <c:extLst>
                <c:ext xmlns:c15="http://schemas.microsoft.com/office/drawing/2012/chart" uri="{CE6537A1-D6FC-4f65-9D91-7224C49458BB}"/>
                <c:ext xmlns:c16="http://schemas.microsoft.com/office/drawing/2014/chart" uri="{C3380CC4-5D6E-409C-BE32-E72D297353CC}">
                  <c16:uniqueId val="{00000001-01EF-47CA-B530-8515822EE696}"/>
                </c:ext>
              </c:extLst>
            </c:dLbl>
            <c:dLbl>
              <c:idx val="1"/>
              <c:layout>
                <c:manualLayout>
                  <c:x val="-0.18903853164187809"/>
                  <c:y val="0.18098862642169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EF-47CA-B530-8515822EE69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Data1!$B$5:$C$5</c:f>
              <c:numCache>
                <c:formatCode>0%</c:formatCode>
                <c:ptCount val="2"/>
                <c:pt idx="0">
                  <c:v>0.70169721590004752</c:v>
                </c:pt>
                <c:pt idx="1">
                  <c:v>0.29830278409995248</c:v>
                </c:pt>
              </c:numCache>
            </c:numRef>
          </c:val>
          <c:extLst>
            <c:ext xmlns:c16="http://schemas.microsoft.com/office/drawing/2014/chart" uri="{C3380CC4-5D6E-409C-BE32-E72D297353CC}">
              <c16:uniqueId val="{00000004-01EF-47CA-B530-8515822EE696}"/>
            </c:ext>
          </c:extLst>
        </c:ser>
        <c:dLbls>
          <c:showLegendKey val="0"/>
          <c:showVal val="1"/>
          <c:showCatName val="0"/>
          <c:showSerName val="0"/>
          <c:showPercent val="0"/>
          <c:showBubbleSize val="0"/>
          <c:showLeaderLines val="1"/>
        </c:dLbls>
        <c:firstSliceAng val="109"/>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bg2">
                  <a:lumMod val="75000"/>
                </a:schemeClr>
              </a:solidFill>
              <a:ln w="19050">
                <a:solidFill>
                  <a:schemeClr val="bg1"/>
                </a:solidFill>
              </a:ln>
              <a:effectLst/>
            </c:spPr>
            <c:extLst>
              <c:ext xmlns:c16="http://schemas.microsoft.com/office/drawing/2014/chart" uri="{C3380CC4-5D6E-409C-BE32-E72D297353CC}">
                <c16:uniqueId val="{00000001-FFCE-402B-A9EB-5D5BCC9B567B}"/>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FFCE-402B-A9EB-5D5BCC9B567B}"/>
              </c:ext>
            </c:extLst>
          </c:dPt>
          <c:dLbls>
            <c:dLbl>
              <c:idx val="1"/>
              <c:layout>
                <c:manualLayout>
                  <c:x val="-0.13929395126939381"/>
                  <c:y val="0.1407430004857837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FFCE-402B-A9EB-5D5BCC9B56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Data1!$B$6:$C$6</c:f>
              <c:numCache>
                <c:formatCode>0%</c:formatCode>
                <c:ptCount val="2"/>
                <c:pt idx="0">
                  <c:v>0.85239279911602406</c:v>
                </c:pt>
                <c:pt idx="1">
                  <c:v>0.147607200883976</c:v>
                </c:pt>
              </c:numCache>
            </c:numRef>
          </c:val>
          <c:extLst>
            <c:ext xmlns:c16="http://schemas.microsoft.com/office/drawing/2014/chart" uri="{C3380CC4-5D6E-409C-BE32-E72D297353CC}">
              <c16:uniqueId val="{00000004-FFCE-402B-A9EB-5D5BCC9B567B}"/>
            </c:ext>
          </c:extLst>
        </c:ser>
        <c:dLbls>
          <c:showLegendKey val="0"/>
          <c:showVal val="1"/>
          <c:showCatName val="0"/>
          <c:showSerName val="0"/>
          <c:showPercent val="0"/>
          <c:showBubbleSize val="0"/>
          <c:showLeaderLines val="1"/>
        </c:dLbls>
        <c:firstSliceAng val="54"/>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1-1597-4F52-B4B6-D04A5C8C3D67}"/>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1597-4F52-B4B6-D04A5C8C3D67}"/>
              </c:ext>
            </c:extLst>
          </c:dPt>
          <c:dLbls>
            <c:dLbl>
              <c:idx val="1"/>
              <c:layout>
                <c:manualLayout>
                  <c:x val="-0.16324514523540476"/>
                  <c:y val="0.19684794472038789"/>
                </c:manualLayout>
              </c:layout>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97-4F52-B4B6-D04A5C8C3D67}"/>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Data1!$B$7:$C$7</c:f>
              <c:numCache>
                <c:formatCode>0%</c:formatCode>
                <c:ptCount val="2"/>
                <c:pt idx="0">
                  <c:v>0.70399999999999996</c:v>
                </c:pt>
                <c:pt idx="1">
                  <c:v>0.29599999999999999</c:v>
                </c:pt>
              </c:numCache>
            </c:numRef>
          </c:val>
          <c:extLst>
            <c:ext xmlns:c16="http://schemas.microsoft.com/office/drawing/2014/chart" uri="{C3380CC4-5D6E-409C-BE32-E72D297353CC}">
              <c16:uniqueId val="{00000004-1597-4F52-B4B6-D04A5C8C3D67}"/>
            </c:ext>
          </c:extLst>
        </c:ser>
        <c:dLbls>
          <c:showLegendKey val="0"/>
          <c:showVal val="1"/>
          <c:showCatName val="0"/>
          <c:showSerName val="0"/>
          <c:showPercent val="0"/>
          <c:showBubbleSize val="0"/>
          <c:showLeaderLines val="1"/>
        </c:dLbls>
        <c:firstSliceAng val="104"/>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1"/>
          <c:order val="0"/>
          <c:dPt>
            <c:idx val="0"/>
            <c:bubble3D val="0"/>
            <c:spPr>
              <a:solidFill>
                <a:schemeClr val="bg1">
                  <a:lumMod val="65000"/>
                </a:schemeClr>
              </a:solidFill>
            </c:spPr>
            <c:extLst>
              <c:ext xmlns:c16="http://schemas.microsoft.com/office/drawing/2014/chart" uri="{C3380CC4-5D6E-409C-BE32-E72D297353CC}">
                <c16:uniqueId val="{00000001-D919-4CA3-92AF-CAFA08AAEFC2}"/>
              </c:ext>
            </c:extLst>
          </c:dPt>
          <c:dPt>
            <c:idx val="1"/>
            <c:bubble3D val="0"/>
            <c:explosion val="6"/>
            <c:spPr>
              <a:solidFill>
                <a:srgbClr val="92D050"/>
              </a:solidFill>
            </c:spPr>
            <c:extLst>
              <c:ext xmlns:c16="http://schemas.microsoft.com/office/drawing/2014/chart" uri="{C3380CC4-5D6E-409C-BE32-E72D297353CC}">
                <c16:uniqueId val="{00000003-D919-4CA3-92AF-CAFA08AAEFC2}"/>
              </c:ext>
            </c:extLst>
          </c:dPt>
          <c:dLbls>
            <c:dLbl>
              <c:idx val="0"/>
              <c:delete val="1"/>
              <c:extLst>
                <c:ext xmlns:c15="http://schemas.microsoft.com/office/drawing/2012/chart" uri="{CE6537A1-D6FC-4f65-9D91-7224C49458BB}"/>
                <c:ext xmlns:c16="http://schemas.microsoft.com/office/drawing/2014/chart" uri="{C3380CC4-5D6E-409C-BE32-E72D297353CC}">
                  <c16:uniqueId val="{00000001-D919-4CA3-92AF-CAFA08AAEFC2}"/>
                </c:ext>
              </c:extLst>
            </c:dLbl>
            <c:dLbl>
              <c:idx val="1"/>
              <c:layout>
                <c:manualLayout>
                  <c:x val="-0.15876304984159684"/>
                  <c:y val="9.4553504289399001E-2"/>
                </c:manualLayout>
              </c:layout>
              <c:numFmt formatCode="0.0%" sourceLinked="0"/>
              <c:spPr>
                <a:noFill/>
                <a:ln>
                  <a:noFill/>
                </a:ln>
                <a:effectLst/>
              </c:spPr>
              <c:txPr>
                <a:bodyPr wrap="square" lIns="38100" tIns="19050" rIns="38100" bIns="19050" anchor="ctr">
                  <a:spAutoFit/>
                </a:bodyPr>
                <a:lstStyle/>
                <a:p>
                  <a:pPr>
                    <a:defRPr sz="1400"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8074885224563711"/>
                      <c:h val="0.13086294488567207"/>
                    </c:manualLayout>
                  </c15:layout>
                </c:ext>
                <c:ext xmlns:c16="http://schemas.microsoft.com/office/drawing/2014/chart" uri="{C3380CC4-5D6E-409C-BE32-E72D297353CC}">
                  <c16:uniqueId val="{00000003-D919-4CA3-92AF-CAFA08AAEFC2}"/>
                </c:ext>
              </c:extLst>
            </c:dLbl>
            <c:spPr>
              <a:noFill/>
              <a:ln>
                <a:noFill/>
              </a:ln>
              <a:effectLst/>
            </c:spPr>
            <c:txPr>
              <a:bodyPr wrap="square" lIns="38100" tIns="19050" rIns="38100" bIns="19050" anchor="ctr">
                <a:spAutoFit/>
              </a:bodyPr>
              <a:lstStyle/>
              <a:p>
                <a:pPr>
                  <a:defRPr sz="1400" b="1">
                    <a:solidFill>
                      <a:schemeClr val="bg1"/>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Data1!$B$8:$C$8</c:f>
              <c:numCache>
                <c:formatCode>0%</c:formatCode>
                <c:ptCount val="2"/>
                <c:pt idx="0">
                  <c:v>0.57499999999999996</c:v>
                </c:pt>
                <c:pt idx="1">
                  <c:v>0.42499999999999999</c:v>
                </c:pt>
              </c:numCache>
            </c:numRef>
          </c:val>
          <c:extLst>
            <c:ext xmlns:c16="http://schemas.microsoft.com/office/drawing/2014/chart" uri="{C3380CC4-5D6E-409C-BE32-E72D297353CC}">
              <c16:uniqueId val="{00000004-D919-4CA3-92AF-CAFA08AAEFC2}"/>
            </c:ext>
          </c:extLst>
        </c:ser>
        <c:ser>
          <c:idx val="0"/>
          <c:order val="1"/>
          <c:explosion val="2"/>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6-D919-4CA3-92AF-CAFA08AAEFC2}"/>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8-D919-4CA3-92AF-CAFA08AAEFC2}"/>
              </c:ext>
            </c:extLst>
          </c:dPt>
          <c:dLbls>
            <c:dLbl>
              <c:idx val="1"/>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919-4CA3-92AF-CAFA08AAEFC2}"/>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Lit>
              <c:formatCode>General</c:formatCode>
              <c:ptCount val="2"/>
              <c:pt idx="0">
                <c:v>0.70399999999999996</c:v>
              </c:pt>
              <c:pt idx="1">
                <c:v>0.29599999999999999</c:v>
              </c:pt>
            </c:numLit>
          </c:val>
          <c:extLst>
            <c:ext xmlns:c16="http://schemas.microsoft.com/office/drawing/2014/chart" uri="{C3380CC4-5D6E-409C-BE32-E72D297353CC}">
              <c16:uniqueId val="{00000009-D919-4CA3-92AF-CAFA08AAEFC2}"/>
            </c:ext>
          </c:extLst>
        </c:ser>
        <c:dLbls>
          <c:showLegendKey val="0"/>
          <c:showVal val="1"/>
          <c:showCatName val="0"/>
          <c:showSerName val="0"/>
          <c:showPercent val="0"/>
          <c:showBubbleSize val="0"/>
          <c:showLeaderLines val="1"/>
        </c:dLbls>
        <c:firstSliceAng val="150"/>
      </c:pieChart>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257628</xdr:colOff>
      <xdr:row>25</xdr:row>
      <xdr:rowOff>90110</xdr:rowOff>
    </xdr:from>
    <xdr:to>
      <xdr:col>11</xdr:col>
      <xdr:colOff>128511</xdr:colOff>
      <xdr:row>38</xdr:row>
      <xdr:rowOff>74990</xdr:rowOff>
    </xdr:to>
    <xdr:sp macro="" textlink="">
      <xdr:nvSpPr>
        <xdr:cNvPr id="2" name="TextBox 1">
          <a:extLst>
            <a:ext uri="{FF2B5EF4-FFF2-40B4-BE49-F238E27FC236}">
              <a16:creationId xmlns:a16="http://schemas.microsoft.com/office/drawing/2014/main" id="{25D5310F-B362-4B00-821B-92745111C9B8}"/>
            </a:ext>
          </a:extLst>
        </xdr:cNvPr>
        <xdr:cNvSpPr txBox="1"/>
      </xdr:nvSpPr>
      <xdr:spPr>
        <a:xfrm>
          <a:off x="257628" y="5986539"/>
          <a:ext cx="13369169" cy="293309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200" b="1">
              <a:solidFill>
                <a:sysClr val="windowText" lastClr="000000"/>
              </a:solidFill>
              <a:effectLst/>
              <a:latin typeface="+mn-lt"/>
              <a:ea typeface="+mn-ea"/>
              <a:cs typeface="+mn-cs"/>
            </a:rPr>
            <a:t>Copyright ©</a:t>
          </a:r>
          <a:r>
            <a:rPr lang="en-US" sz="1200" b="1"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2025 Inter-American Development Bank ("IDB"). </a:t>
          </a:r>
          <a:br>
            <a:rPr lang="en-US" sz="1200" b="1">
              <a:solidFill>
                <a:sysClr val="windowText" lastClr="000000"/>
              </a:solidFill>
              <a:effectLst/>
              <a:latin typeface="+mn-lt"/>
              <a:ea typeface="+mn-ea"/>
              <a:cs typeface="+mn-cs"/>
            </a:rPr>
          </a:br>
          <a:r>
            <a:rPr lang="en-US" sz="1100" b="0" i="0">
              <a:solidFill>
                <a:schemeClr val="dk1"/>
              </a:solidFill>
              <a:effectLst/>
              <a:latin typeface="+mn-lt"/>
              <a:ea typeface="+mn-ea"/>
              <a:cs typeface="+mn-cs"/>
            </a:rPr>
            <a:t>This work is subject to a Creative Commons Attribution 4.0 International Public License CC BY 4.0 (</a:t>
          </a:r>
          <a:r>
            <a:rPr lang="en-US" sz="1100" b="0" i="0" u="none" strike="noStrike">
              <a:solidFill>
                <a:schemeClr val="dk1"/>
              </a:solidFill>
              <a:effectLst/>
              <a:latin typeface="+mn-lt"/>
              <a:ea typeface="+mn-ea"/>
              <a:cs typeface="+mn-cs"/>
              <a:hlinkClick xmlns:r="http://schemas.openxmlformats.org/officeDocument/2006/relationships" r:id=""/>
            </a:rPr>
            <a:t>https://creativecommons.org/licenses/by/4.0/legalcode</a:t>
          </a:r>
          <a:r>
            <a:rPr lang="en-US" sz="1100" b="0" i="0">
              <a:solidFill>
                <a:schemeClr val="dk1"/>
              </a:solidFill>
              <a:effectLst/>
              <a:latin typeface="+mn-lt"/>
              <a:ea typeface="+mn-ea"/>
              <a:cs typeface="+mn-cs"/>
            </a:rPr>
            <a:t>). The terms and conditions indicated in the URL link must be met and the respective recognition must be granted to the IDB.</a:t>
          </a:r>
        </a:p>
        <a:p>
          <a:pPr algn="l" fontAlgn="t">
            <a:lnSpc>
              <a:spcPct val="120000"/>
            </a:lnSpc>
          </a:pP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Any and all disputes arising under this license that cannot be settled amicably shall be resolved in accordance with the following procedure. Pursuant to a notice of mediation communicated by reasonable means by either you or the licensor to the other, the dispute shall be submitted to non-binding mediation conducted in accordance with the WIPO Mediation Rules. Any dispute that cannot be settled amicably shall be submitted to arbitration pursuant to the United Nations Commission on International Trade Law (UNCITRAL) rules. The use of the IDB name for any purpose other than the respective recognition and the use of the IDB logo are not authorized by this license and require an additional license agreement.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Note that the URL link includes terms and conditions that are an integral part of this license.</a:t>
          </a:r>
        </a:p>
        <a:p>
          <a:pPr algn="l" fontAlgn="t">
            <a:lnSpc>
              <a:spcPct val="120000"/>
            </a:lnSpc>
          </a:pPr>
          <a:endParaRPr lang="en-US" sz="1200">
            <a:solidFill>
              <a:sysClr val="windowText" lastClr="000000"/>
            </a:solidFill>
            <a:effectLst/>
          </a:endParaRPr>
        </a:p>
      </xdr:txBody>
    </xdr:sp>
    <xdr:clientData/>
  </xdr:twoCellAnchor>
  <xdr:twoCellAnchor>
    <xdr:from>
      <xdr:col>0</xdr:col>
      <xdr:colOff>163286</xdr:colOff>
      <xdr:row>8</xdr:row>
      <xdr:rowOff>81643</xdr:rowOff>
    </xdr:from>
    <xdr:to>
      <xdr:col>7</xdr:col>
      <xdr:colOff>662214</xdr:colOff>
      <xdr:row>21</xdr:row>
      <xdr:rowOff>90714</xdr:rowOff>
    </xdr:to>
    <xdr:sp macro="" textlink="">
      <xdr:nvSpPr>
        <xdr:cNvPr id="3" name="TextBox 2">
          <a:extLst>
            <a:ext uri="{FF2B5EF4-FFF2-40B4-BE49-F238E27FC236}">
              <a16:creationId xmlns:a16="http://schemas.microsoft.com/office/drawing/2014/main" id="{857A255D-2068-4E28-95D8-7E52302C84E9}"/>
            </a:ext>
          </a:extLst>
        </xdr:cNvPr>
        <xdr:cNvSpPr txBox="1"/>
      </xdr:nvSpPr>
      <xdr:spPr>
        <a:xfrm>
          <a:off x="163286" y="1895929"/>
          <a:ext cx="8245928" cy="303892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t" latinLnBrk="0" hangingPunct="1">
            <a:lnSpc>
              <a:spcPct val="120000"/>
            </a:lnSpc>
            <a:spcBef>
              <a:spcPts val="0"/>
            </a:spcBef>
            <a:spcAft>
              <a:spcPts val="0"/>
            </a:spcAft>
            <a:buClrTx/>
            <a:buSzTx/>
            <a:buFontTx/>
            <a:buNone/>
            <a:tabLst/>
            <a:defRPr/>
          </a:pPr>
          <a:r>
            <a:rPr lang="es-ES_tradnl" sz="1200" b="1" baseline="0">
              <a:solidFill>
                <a:schemeClr val="dk1"/>
              </a:solidFill>
              <a:effectLst/>
              <a:latin typeface="+mn-lt"/>
              <a:ea typeface="+mn-ea"/>
              <a:cs typeface="+mn-cs"/>
            </a:rPr>
            <a:t>Commitment: </a:t>
          </a:r>
          <a:r>
            <a:rPr lang="es-ES_tradnl" sz="1200" b="0" baseline="0">
              <a:solidFill>
                <a:schemeClr val="dk1"/>
              </a:solidFill>
              <a:effectLst/>
              <a:latin typeface="+mn-lt"/>
              <a:ea typeface="+mn-ea"/>
              <a:cs typeface="+mn-cs"/>
            </a:rPr>
            <a:t>Under the IDB Group Impact Framework 2024-2030 (https://www.iadb.org/en/who-we-are/institutional-strategy/measuring-results), the IDB committed to a climate finance target of 45% of total approved volume. “Climate finance” refers to the financial resources MDBs commit to development projects and the components that enable activities that mitigate and adapt to climate change in developing and emerging economies.</a:t>
          </a:r>
        </a:p>
        <a:p>
          <a:pPr marL="0" marR="0" lvl="0" indent="0" algn="l" defTabSz="914400" eaLnBrk="1" fontAlgn="t" latinLnBrk="0" hangingPunct="1">
            <a:lnSpc>
              <a:spcPct val="120000"/>
            </a:lnSpc>
            <a:spcBef>
              <a:spcPts val="0"/>
            </a:spcBef>
            <a:spcAft>
              <a:spcPts val="0"/>
            </a:spcAft>
            <a:buClrTx/>
            <a:buSzTx/>
            <a:buFontTx/>
            <a:buNone/>
            <a:tabLst/>
            <a:defRPr/>
          </a:pPr>
          <a:endParaRPr lang="es-ES_tradnl" sz="1200" b="0" baseline="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200" b="1" baseline="0">
              <a:solidFill>
                <a:schemeClr val="dk1"/>
              </a:solidFill>
              <a:effectLst/>
              <a:latin typeface="+mn-lt"/>
              <a:ea typeface="+mn-ea"/>
              <a:cs typeface="+mn-cs"/>
            </a:rPr>
            <a:t>2024 Results:</a:t>
          </a:r>
          <a:r>
            <a:rPr lang="en-US" sz="1200" b="0" baseline="0">
              <a:solidFill>
                <a:schemeClr val="dk1"/>
              </a:solidFill>
              <a:effectLst/>
              <a:latin typeface="+mn-lt"/>
              <a:ea typeface="+mn-ea"/>
              <a:cs typeface="+mn-cs"/>
            </a:rPr>
            <a:t> The IDB approved US $5.6 billion in climate finance (45% of total approvals). </a:t>
          </a:r>
        </a:p>
        <a:p>
          <a:pPr marL="0" marR="0" lvl="0" indent="0" algn="l" defTabSz="914400" eaLnBrk="1" fontAlgn="t" latinLnBrk="0" hangingPunct="1">
            <a:lnSpc>
              <a:spcPct val="120000"/>
            </a:lnSpc>
            <a:spcBef>
              <a:spcPts val="0"/>
            </a:spcBef>
            <a:spcAft>
              <a:spcPts val="0"/>
            </a:spcAft>
            <a:buClrTx/>
            <a:buSzTx/>
            <a:buFontTx/>
            <a:buNone/>
            <a:tabLst/>
            <a:defRPr/>
          </a:pPr>
          <a:endParaRPr lang="en-US" sz="1200" b="0" baseline="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200" b="0" baseline="0">
              <a:solidFill>
                <a:schemeClr val="dk1"/>
              </a:solidFill>
              <a:effectLst/>
              <a:latin typeface="+mn-lt"/>
              <a:ea typeface="+mn-ea"/>
              <a:cs typeface="+mn-cs"/>
            </a:rPr>
            <a:t>The IDB Group is composed of two separate legal entities: the IDB and the Inter-American Investment Corporation (IIC), which was rebranded as IDB Invest in 2017. The IDB Lab is a trust fund administered by the IDB and serves a unique function as the IDB Group ’s innovation laboratory. This dataset pertains to the IDB. </a:t>
          </a:r>
          <a:r>
            <a:rPr lang="es-ES_tradnl" sz="1200" baseline="0">
              <a:solidFill>
                <a:schemeClr val="dk1"/>
              </a:solidFill>
              <a:effectLst/>
              <a:latin typeface="+mn-lt"/>
              <a:ea typeface="+mn-ea"/>
              <a:cs typeface="+mn-cs"/>
            </a:rPr>
            <a:t>Climate finance for the entire IDB Group (IDB, IDB Lab, and IDB Invest) in </a:t>
          </a:r>
          <a:r>
            <a:rPr lang="es-ES_tradnl" sz="1200" baseline="0">
              <a:solidFill>
                <a:sysClr val="windowText" lastClr="000000"/>
              </a:solidFill>
              <a:effectLst/>
              <a:latin typeface="+mn-lt"/>
              <a:ea typeface="+mn-ea"/>
              <a:cs typeface="+mn-cs"/>
            </a:rPr>
            <a:t>2024 was US $8.2 billion. </a:t>
          </a:r>
        </a:p>
      </xdr:txBody>
    </xdr:sp>
    <xdr:clientData/>
  </xdr:twoCellAnchor>
  <xdr:twoCellAnchor>
    <xdr:from>
      <xdr:col>0</xdr:col>
      <xdr:colOff>247044</xdr:colOff>
      <xdr:row>24</xdr:row>
      <xdr:rowOff>203651</xdr:rowOff>
    </xdr:from>
    <xdr:to>
      <xdr:col>11</xdr:col>
      <xdr:colOff>123430</xdr:colOff>
      <xdr:row>24</xdr:row>
      <xdr:rowOff>203651</xdr:rowOff>
    </xdr:to>
    <xdr:cxnSp macro="">
      <xdr:nvCxnSpPr>
        <xdr:cNvPr id="4" name="Straight Connector 3">
          <a:extLst>
            <a:ext uri="{FF2B5EF4-FFF2-40B4-BE49-F238E27FC236}">
              <a16:creationId xmlns:a16="http://schemas.microsoft.com/office/drawing/2014/main" id="{402183E6-8661-4A46-A15C-0E55B12908A6}"/>
            </a:ext>
          </a:extLst>
        </xdr:cNvPr>
        <xdr:cNvCxnSpPr/>
      </xdr:nvCxnSpPr>
      <xdr:spPr>
        <a:xfrm>
          <a:off x="247044" y="5873294"/>
          <a:ext cx="13374672"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169787</xdr:colOff>
      <xdr:row>45</xdr:row>
      <xdr:rowOff>136373</xdr:rowOff>
    </xdr:from>
    <xdr:to>
      <xdr:col>11</xdr:col>
      <xdr:colOff>44480</xdr:colOff>
      <xdr:row>45</xdr:row>
      <xdr:rowOff>136373</xdr:rowOff>
    </xdr:to>
    <xdr:cxnSp macro="">
      <xdr:nvCxnSpPr>
        <xdr:cNvPr id="5" name="Straight Connector 4">
          <a:extLst>
            <a:ext uri="{FF2B5EF4-FFF2-40B4-BE49-F238E27FC236}">
              <a16:creationId xmlns:a16="http://schemas.microsoft.com/office/drawing/2014/main" id="{2FC92D62-3B7E-4F50-9A70-E2EE904C36F3}"/>
            </a:ext>
          </a:extLst>
        </xdr:cNvPr>
        <xdr:cNvCxnSpPr/>
      </xdr:nvCxnSpPr>
      <xdr:spPr>
        <a:xfrm>
          <a:off x="169787" y="10568516"/>
          <a:ext cx="13372979"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1557861</xdr:colOff>
      <xdr:row>9</xdr:row>
      <xdr:rowOff>33867</xdr:rowOff>
    </xdr:from>
    <xdr:to>
      <xdr:col>11</xdr:col>
      <xdr:colOff>28221</xdr:colOff>
      <xdr:row>22</xdr:row>
      <xdr:rowOff>35560</xdr:rowOff>
    </xdr:to>
    <xdr:sp macro="" textlink="">
      <xdr:nvSpPr>
        <xdr:cNvPr id="6" name="Rectangle 5">
          <a:extLst>
            <a:ext uri="{FF2B5EF4-FFF2-40B4-BE49-F238E27FC236}">
              <a16:creationId xmlns:a16="http://schemas.microsoft.com/office/drawing/2014/main" id="{0EAECB0A-8D0A-4753-9DF4-2B505EB4C1C4}"/>
            </a:ext>
          </a:extLst>
        </xdr:cNvPr>
        <xdr:cNvSpPr/>
      </xdr:nvSpPr>
      <xdr:spPr>
        <a:xfrm>
          <a:off x="8958786" y="2091267"/>
          <a:ext cx="3966285" cy="3106843"/>
        </a:xfrm>
        <a:prstGeom prst="rect">
          <a:avLst/>
        </a:prstGeom>
        <a:noFill/>
        <a:ln w="3175">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1593427</xdr:colOff>
      <xdr:row>22</xdr:row>
      <xdr:rowOff>128905</xdr:rowOff>
    </xdr:from>
    <xdr:to>
      <xdr:col>11</xdr:col>
      <xdr:colOff>84666</xdr:colOff>
      <xdr:row>24</xdr:row>
      <xdr:rowOff>128905</xdr:rowOff>
    </xdr:to>
    <xdr:sp macro="" textlink="">
      <xdr:nvSpPr>
        <xdr:cNvPr id="7" name="TextBox 6">
          <a:extLst>
            <a:ext uri="{FF2B5EF4-FFF2-40B4-BE49-F238E27FC236}">
              <a16:creationId xmlns:a16="http://schemas.microsoft.com/office/drawing/2014/main" id="{E673D3E9-89AB-4BF3-93FE-DF7CC0E475B1}"/>
            </a:ext>
          </a:extLst>
        </xdr:cNvPr>
        <xdr:cNvSpPr txBox="1"/>
      </xdr:nvSpPr>
      <xdr:spPr>
        <a:xfrm>
          <a:off x="8994352" y="5291455"/>
          <a:ext cx="3987164" cy="5334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20000"/>
            </a:lnSpc>
          </a:pPr>
          <a:r>
            <a:rPr lang="en-US" sz="1200" i="1" u="none">
              <a:solidFill>
                <a:sysClr val="windowText" lastClr="000000"/>
              </a:solidFill>
            </a:rPr>
            <a:t>Contact Person:</a:t>
          </a:r>
          <a:r>
            <a:rPr lang="en-US" sz="1200" i="1" baseline="0">
              <a:solidFill>
                <a:sysClr val="windowText" lastClr="000000"/>
              </a:solidFill>
            </a:rPr>
            <a:t> Maryam Esmaeili (maryame@iadb.org) </a:t>
          </a:r>
          <a:r>
            <a:rPr lang="en-US" sz="1200" i="0" baseline="0">
              <a:solidFill>
                <a:sysClr val="windowText" lastClr="000000"/>
              </a:solidFill>
            </a:rPr>
            <a:t>and </a:t>
          </a:r>
          <a:r>
            <a:rPr lang="en-US" sz="1200" i="1" baseline="0">
              <a:solidFill>
                <a:sysClr val="windowText" lastClr="000000"/>
              </a:solidFill>
            </a:rPr>
            <a:t>Anwar Mendez (anwarm@iadb.org)</a:t>
          </a:r>
          <a:endParaRPr lang="en-US" sz="1200" i="1">
            <a:solidFill>
              <a:sysClr val="windowText" lastClr="000000"/>
            </a:solidFill>
          </a:endParaRPr>
        </a:p>
      </xdr:txBody>
    </xdr:sp>
    <xdr:clientData/>
  </xdr:twoCellAnchor>
  <xdr:twoCellAnchor editAs="oneCell">
    <xdr:from>
      <xdr:col>0</xdr:col>
      <xdr:colOff>21167</xdr:colOff>
      <xdr:row>0</xdr:row>
      <xdr:rowOff>0</xdr:rowOff>
    </xdr:from>
    <xdr:to>
      <xdr:col>1</xdr:col>
      <xdr:colOff>587374</xdr:colOff>
      <xdr:row>5</xdr:row>
      <xdr:rowOff>59402</xdr:rowOff>
    </xdr:to>
    <xdr:pic>
      <xdr:nvPicPr>
        <xdr:cNvPr id="8" name="Picture 7">
          <a:extLst>
            <a:ext uri="{FF2B5EF4-FFF2-40B4-BE49-F238E27FC236}">
              <a16:creationId xmlns:a16="http://schemas.microsoft.com/office/drawing/2014/main" id="{15C463BD-52E6-4562-A4A1-1481916BC4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7" y="0"/>
          <a:ext cx="1623482" cy="1202402"/>
        </a:xfrm>
        <a:prstGeom prst="rect">
          <a:avLst/>
        </a:prstGeom>
      </xdr:spPr>
    </xdr:pic>
    <xdr:clientData/>
  </xdr:twoCellAnchor>
  <xdr:twoCellAnchor editAs="oneCell">
    <xdr:from>
      <xdr:col>0</xdr:col>
      <xdr:colOff>176893</xdr:colOff>
      <xdr:row>42</xdr:row>
      <xdr:rowOff>211666</xdr:rowOff>
    </xdr:from>
    <xdr:to>
      <xdr:col>1</xdr:col>
      <xdr:colOff>737809</xdr:colOff>
      <xdr:row>45</xdr:row>
      <xdr:rowOff>97018</xdr:rowOff>
    </xdr:to>
    <xdr:pic>
      <xdr:nvPicPr>
        <xdr:cNvPr id="9" name="Picture 8" descr="inter-american-development-bank-license">
          <a:extLst>
            <a:ext uri="{FF2B5EF4-FFF2-40B4-BE49-F238E27FC236}">
              <a16:creationId xmlns:a16="http://schemas.microsoft.com/office/drawing/2014/main" id="{2F3CB16F-1D8E-4270-AF2C-4D24DDC154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6893" y="9963452"/>
          <a:ext cx="1667630" cy="565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16930</xdr:rowOff>
    </xdr:from>
    <xdr:to>
      <xdr:col>8</xdr:col>
      <xdr:colOff>1134533</xdr:colOff>
      <xdr:row>27</xdr:row>
      <xdr:rowOff>130383</xdr:rowOff>
    </xdr:to>
    <xdr:sp macro="" textlink="">
      <xdr:nvSpPr>
        <xdr:cNvPr id="2" name="TextBox 1">
          <a:extLst>
            <a:ext uri="{FF2B5EF4-FFF2-40B4-BE49-F238E27FC236}">
              <a16:creationId xmlns:a16="http://schemas.microsoft.com/office/drawing/2014/main" id="{19346076-916F-4075-9881-8BD5B31D427C}"/>
            </a:ext>
          </a:extLst>
        </xdr:cNvPr>
        <xdr:cNvSpPr txBox="1"/>
      </xdr:nvSpPr>
      <xdr:spPr>
        <a:xfrm>
          <a:off x="228600" y="521755"/>
          <a:ext cx="12497858" cy="531410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n-US" sz="1400" b="1">
              <a:solidFill>
                <a:schemeClr val="dk1"/>
              </a:solidFill>
              <a:effectLst/>
              <a:latin typeface="+mn-lt"/>
              <a:ea typeface="+mn-ea"/>
              <a:cs typeface="+mn-cs"/>
            </a:rPr>
            <a:t>Climate Finance </a:t>
          </a:r>
          <a:r>
            <a:rPr lang="en-US" sz="1400">
              <a:solidFill>
                <a:schemeClr val="dk1"/>
              </a:solidFill>
              <a:effectLst/>
              <a:latin typeface="+mn-lt"/>
              <a:ea typeface="+mn-ea"/>
              <a:cs typeface="+mn-cs"/>
            </a:rPr>
            <a:t>is the volume (US$) of the components or subcomponents/activities of development projects that contribute to climate change mitigation and/or adaptation. For purposes of the IDB´s </a:t>
          </a:r>
          <a:r>
            <a:rPr lang="en-US" sz="1400">
              <a:solidFill>
                <a:sysClr val="windowText" lastClr="000000"/>
              </a:solidFill>
              <a:effectLst/>
              <a:latin typeface="+mn-lt"/>
              <a:ea typeface="+mn-ea"/>
              <a:cs typeface="+mn-cs"/>
            </a:rPr>
            <a:t>target on climate finance</a:t>
          </a:r>
          <a:r>
            <a:rPr lang="en-US" sz="1400">
              <a:solidFill>
                <a:schemeClr val="dk1"/>
              </a:solidFill>
              <a:effectLst/>
              <a:latin typeface="+mn-lt"/>
              <a:ea typeface="+mn-ea"/>
              <a:cs typeface="+mn-cs"/>
            </a:rPr>
            <a:t>, the IDB tracks finance provided through loans, grants, guarantees and equity</a:t>
          </a:r>
          <a:r>
            <a:rPr lang="en-US" sz="1400" baseline="0">
              <a:solidFill>
                <a:schemeClr val="dk1"/>
              </a:solidFill>
              <a:effectLst/>
              <a:latin typeface="+mn-lt"/>
              <a:ea typeface="+mn-ea"/>
              <a:cs typeface="+mn-cs"/>
            </a:rPr>
            <a:t> which are </a:t>
          </a:r>
          <a:r>
            <a:rPr lang="en-US" sz="1400">
              <a:solidFill>
                <a:schemeClr val="dk1"/>
              </a:solidFill>
              <a:effectLst/>
              <a:latin typeface="+mn-lt"/>
              <a:ea typeface="+mn-ea"/>
              <a:cs typeface="+mn-cs"/>
            </a:rPr>
            <a:t>funded by IDB’s own funds or by external resources managed by the IDB. </a:t>
          </a:r>
          <a:r>
            <a:rPr lang="en-US" sz="1400" baseline="0">
              <a:solidFill>
                <a:schemeClr val="dk1"/>
              </a:solidFill>
              <a:effectLst/>
              <a:latin typeface="+mn-lt"/>
              <a:ea typeface="+mn-ea"/>
              <a:cs typeface="+mn-cs"/>
            </a:rPr>
            <a:t> </a:t>
          </a:r>
          <a:endParaRPr lang="en-US" sz="1400" i="1">
            <a:solidFill>
              <a:srgbClr val="FF0000"/>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chemeClr val="dk1"/>
              </a:solidFill>
              <a:effectLst/>
              <a:latin typeface="+mn-lt"/>
              <a:ea typeface="+mn-ea"/>
              <a:cs typeface="+mn-cs"/>
            </a:rPr>
            <a:t>Climate finance numbers are estimated according to the </a:t>
          </a:r>
          <a:r>
            <a:rPr lang="en-US" sz="1400" b="1" u="none">
              <a:solidFill>
                <a:schemeClr val="dk1"/>
              </a:solidFill>
              <a:effectLst/>
              <a:latin typeface="+mn-lt"/>
              <a:ea typeface="+mn-ea"/>
              <a:cs typeface="+mn-cs"/>
            </a:rPr>
            <a:t>Joint MDB approach on climate finance tracking</a:t>
          </a:r>
          <a:r>
            <a:rPr lang="en-US" sz="1400">
              <a:solidFill>
                <a:schemeClr val="dk1"/>
              </a:solidFill>
              <a:effectLst/>
              <a:latin typeface="+mn-lt"/>
              <a:ea typeface="+mn-ea"/>
              <a:cs typeface="+mn-cs"/>
            </a:rPr>
            <a:t>. The methodologies for climate mitigation finance tracking and for climate adaptation finance tracking are publicly available in the Joint Reports on Multilateral Development Banks’ Climate Finance, published annually since 2012.  The series of repor</a:t>
          </a:r>
          <a:r>
            <a:rPr lang="en-US" sz="1400">
              <a:solidFill>
                <a:sysClr val="windowText" lastClr="000000"/>
              </a:solidFill>
              <a:effectLst/>
              <a:latin typeface="+mn-lt"/>
              <a:ea typeface="+mn-ea"/>
              <a:cs typeface="+mn-cs"/>
            </a:rPr>
            <a:t>ts is a collaborative effort to disclose and increase the transparency of MDB action on climate change in countries where MDBs operate. By using a common and agreed methodology, MDBs strive to produce robust, reliable and comparable data as an element to identify and estimate MDB contributions to tackle climate change. The 2023 Joint Report is available here:</a:t>
          </a:r>
          <a:r>
            <a:rPr lang="en-US" sz="1400" baseline="0">
              <a:solidFill>
                <a:sysClr val="windowText" lastClr="000000"/>
              </a:solidFill>
              <a:effectLst/>
              <a:latin typeface="+mn-lt"/>
              <a:ea typeface="+mn-ea"/>
              <a:cs typeface="+mn-cs"/>
            </a:rPr>
            <a:t> https://publications.iadb.org/en/2023-joint-report-multilateral-development-banks-climate-finance</a:t>
          </a:r>
          <a:br>
            <a:rPr lang="en-US" sz="1400" baseline="0">
              <a:solidFill>
                <a:sysClr val="windowText" lastClr="000000"/>
              </a:solidFill>
              <a:effectLst/>
              <a:latin typeface="+mn-lt"/>
              <a:ea typeface="+mn-ea"/>
              <a:cs typeface="+mn-cs"/>
            </a:rPr>
          </a:b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Mitigation</a:t>
          </a:r>
          <a:r>
            <a:rPr lang="en-US" sz="1400" b="1" u="sng" baseline="0">
              <a:solidFill>
                <a:schemeClr val="dk1"/>
              </a:solidFill>
              <a:effectLst/>
              <a:latin typeface="+mn-lt"/>
              <a:ea typeface="+mn-ea"/>
              <a:cs typeface="+mn-cs"/>
            </a:rPr>
            <a:t> Finance</a:t>
          </a:r>
          <a:r>
            <a:rPr lang="en-US" sz="1400" u="none" baseline="0">
              <a:solidFill>
                <a:schemeClr val="dk1"/>
              </a:solidFill>
              <a:effectLst/>
              <a:latin typeface="+mn-lt"/>
              <a:ea typeface="+mn-ea"/>
              <a:cs typeface="+mn-cs"/>
            </a:rPr>
            <a:t>: </a:t>
          </a:r>
          <a:r>
            <a:rPr lang="en-US" sz="1400">
              <a:solidFill>
                <a:schemeClr val="dk1"/>
              </a:solidFill>
              <a:effectLst/>
              <a:latin typeface="+mn-lt"/>
              <a:ea typeface="+mn-ea"/>
              <a:cs typeface="+mn-cs"/>
            </a:rPr>
            <a:t>MDBs  apply the Common Principles for Climate Mitigation Finance Tracking to identify eligible activities that support low-emission development. These activities are assessed ex-ante and grouped into three categories: very low-emission, transitional, and enabling. Policy actions and technical assistance are also eligible when clearly linked. The methodology is updated periodically to reflect evolving climate goals and technologies, ensuring alignment with the Paris Agreement.  This updated definition sums up the mitigation methodology as provided in the 2023 MDB Joint Report</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Adaptation Finance</a:t>
          </a:r>
          <a:r>
            <a:rPr lang="en-US" sz="1400">
              <a:solidFill>
                <a:schemeClr val="dk1"/>
              </a:solidFill>
              <a:effectLst/>
              <a:latin typeface="+mn-lt"/>
              <a:ea typeface="+mn-ea"/>
              <a:cs typeface="+mn-cs"/>
            </a:rPr>
            <a:t>: In contrast to the mitigation finance tracking methodology, tracking adaptation finance is a </a:t>
          </a:r>
          <a:r>
            <a:rPr lang="en-US" sz="1400" b="1" u="none">
              <a:solidFill>
                <a:schemeClr val="dk1"/>
              </a:solidFill>
              <a:effectLst/>
              <a:latin typeface="+mn-lt"/>
              <a:ea typeface="+mn-ea"/>
              <a:cs typeface="+mn-cs"/>
            </a:rPr>
            <a:t>process-based approach</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and is not subject to a positive list. The identification of climate adaptation finance</a:t>
          </a:r>
          <a:r>
            <a:rPr lang="en-US" sz="1400" baseline="0">
              <a:solidFill>
                <a:schemeClr val="dk1"/>
              </a:solidFill>
              <a:effectLst/>
              <a:latin typeface="+mn-lt"/>
              <a:ea typeface="+mn-ea"/>
              <a:cs typeface="+mn-cs"/>
            </a:rPr>
            <a:t> is a </a:t>
          </a:r>
          <a:r>
            <a:rPr lang="en-US" sz="1400" b="1" baseline="0">
              <a:solidFill>
                <a:schemeClr val="dk1"/>
              </a:solidFill>
              <a:effectLst/>
              <a:latin typeface="+mn-lt"/>
              <a:ea typeface="+mn-ea"/>
              <a:cs typeface="+mn-cs"/>
            </a:rPr>
            <a:t>three-step approach </a:t>
          </a:r>
          <a:r>
            <a:rPr lang="en-US" sz="1400" baseline="0">
              <a:solidFill>
                <a:schemeClr val="dk1"/>
              </a:solidFill>
              <a:effectLst/>
              <a:latin typeface="+mn-lt"/>
              <a:ea typeface="+mn-ea"/>
              <a:cs typeface="+mn-cs"/>
            </a:rPr>
            <a:t>which requires development operations to </a:t>
          </a:r>
          <a:r>
            <a:rPr lang="en-US" sz="1400">
              <a:solidFill>
                <a:schemeClr val="dk1"/>
              </a:solidFill>
              <a:effectLst/>
              <a:latin typeface="+mn-lt"/>
              <a:ea typeface="+mn-ea"/>
              <a:cs typeface="+mn-cs"/>
            </a:rPr>
            <a:t>(i) s</a:t>
          </a:r>
          <a:r>
            <a:rPr lang="en-US" sz="1400"/>
            <a:t>et out the project’s context of vulnerability to climate change</a:t>
          </a:r>
          <a:r>
            <a:rPr lang="en-US" sz="1400">
              <a:solidFill>
                <a:schemeClr val="dk1"/>
              </a:solidFill>
              <a:effectLst/>
              <a:latin typeface="+mn-lt"/>
              <a:ea typeface="+mn-ea"/>
              <a:cs typeface="+mn-cs"/>
            </a:rPr>
            <a:t>; (ii) </a:t>
          </a:r>
          <a:r>
            <a:rPr lang="en-US" sz="1400"/>
            <a:t>Make an explicit statement of intent to address this vulnerability as part of the project.</a:t>
          </a:r>
          <a:r>
            <a:rPr lang="en-US" sz="1400">
              <a:solidFill>
                <a:schemeClr val="dk1"/>
              </a:solidFill>
              <a:effectLst/>
              <a:latin typeface="+mn-lt"/>
              <a:ea typeface="+mn-ea"/>
              <a:cs typeface="+mn-cs"/>
            </a:rPr>
            <a:t>; and, (iii) </a:t>
          </a:r>
          <a:r>
            <a:rPr lang="en-US" sz="1400"/>
            <a:t>articulate a clear and direct link between the climate vulnerability context and the specific project activities</a:t>
          </a:r>
          <a:r>
            <a:rPr lang="en-US" sz="1400">
              <a:solidFill>
                <a:schemeClr val="dk1"/>
              </a:solidFill>
              <a:effectLst/>
              <a:latin typeface="+mn-lt"/>
              <a:ea typeface="+mn-ea"/>
              <a:cs typeface="+mn-cs"/>
            </a:rPr>
            <a:t>. To account for a project or components of the project as adaptation finance, the project’s documentation must meet these three established criteria. To see a more detailed description of the tracking process, please check Annex C.2. of the Joint Report.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964855</xdr:colOff>
      <xdr:row>1</xdr:row>
      <xdr:rowOff>98072</xdr:rowOff>
    </xdr:from>
    <xdr:to>
      <xdr:col>10</xdr:col>
      <xdr:colOff>350259</xdr:colOff>
      <xdr:row>3</xdr:row>
      <xdr:rowOff>204984</xdr:rowOff>
    </xdr:to>
    <xdr:sp macro="" textlink="">
      <xdr:nvSpPr>
        <xdr:cNvPr id="2" name="TextBox 1">
          <a:extLst>
            <a:ext uri="{FF2B5EF4-FFF2-40B4-BE49-F238E27FC236}">
              <a16:creationId xmlns:a16="http://schemas.microsoft.com/office/drawing/2014/main" id="{1FDABF5A-6ECC-44BB-9CF2-E95B2527ECFA}"/>
            </a:ext>
          </a:extLst>
        </xdr:cNvPr>
        <xdr:cNvSpPr txBox="1"/>
      </xdr:nvSpPr>
      <xdr:spPr>
        <a:xfrm>
          <a:off x="3069880" y="602897"/>
          <a:ext cx="12929954" cy="640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500" b="1">
              <a:solidFill>
                <a:schemeClr val="tx1">
                  <a:lumMod val="85000"/>
                  <a:lumOff val="15000"/>
                </a:schemeClr>
              </a:solidFill>
            </a:rPr>
            <a:t>Evolution of IDB Climate Finance</a:t>
          </a:r>
          <a:endParaRPr lang="en-US" sz="1500" b="1" baseline="0">
            <a:solidFill>
              <a:schemeClr val="tx1">
                <a:lumMod val="85000"/>
                <a:lumOff val="15000"/>
              </a:schemeClr>
            </a:solidFill>
          </a:endParaRPr>
        </a:p>
        <a:p>
          <a:pPr algn="ctr"/>
          <a:r>
            <a:rPr lang="en-US" sz="1400" b="1" baseline="0">
              <a:solidFill>
                <a:schemeClr val="tx1">
                  <a:lumMod val="85000"/>
                  <a:lumOff val="15000"/>
                </a:schemeClr>
              </a:solidFill>
            </a:rPr>
            <a:t>(as % of approved volume annually)</a:t>
          </a:r>
          <a:endParaRPr lang="en-US" sz="1500" b="1">
            <a:solidFill>
              <a:schemeClr val="tx1">
                <a:lumMod val="85000"/>
                <a:lumOff val="15000"/>
              </a:schemeClr>
            </a:solidFill>
          </a:endParaRPr>
        </a:p>
      </xdr:txBody>
    </xdr:sp>
    <xdr:clientData/>
  </xdr:twoCellAnchor>
  <xdr:twoCellAnchor>
    <xdr:from>
      <xdr:col>4</xdr:col>
      <xdr:colOff>352869</xdr:colOff>
      <xdr:row>21</xdr:row>
      <xdr:rowOff>158143</xdr:rowOff>
    </xdr:from>
    <xdr:to>
      <xdr:col>8</xdr:col>
      <xdr:colOff>979403</xdr:colOff>
      <xdr:row>33</xdr:row>
      <xdr:rowOff>148830</xdr:rowOff>
    </xdr:to>
    <xdr:graphicFrame macro="">
      <xdr:nvGraphicFramePr>
        <xdr:cNvPr id="3" name="Chart 2">
          <a:extLst>
            <a:ext uri="{FF2B5EF4-FFF2-40B4-BE49-F238E27FC236}">
              <a16:creationId xmlns:a16="http://schemas.microsoft.com/office/drawing/2014/main" id="{B4759BC1-E4E3-44EB-A74A-235A7227F7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641350</xdr:colOff>
      <xdr:row>44</xdr:row>
      <xdr:rowOff>64749</xdr:rowOff>
    </xdr:from>
    <xdr:to>
      <xdr:col>9</xdr:col>
      <xdr:colOff>845659</xdr:colOff>
      <xdr:row>63</xdr:row>
      <xdr:rowOff>136072</xdr:rowOff>
    </xdr:to>
    <xdr:graphicFrame macro="">
      <xdr:nvGraphicFramePr>
        <xdr:cNvPr id="4" name="Chart 3">
          <a:extLst>
            <a:ext uri="{FF2B5EF4-FFF2-40B4-BE49-F238E27FC236}">
              <a16:creationId xmlns:a16="http://schemas.microsoft.com/office/drawing/2014/main" id="{3E9286CF-AAE0-49C5-B060-E8C454DF3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5438</xdr:rowOff>
    </xdr:from>
    <xdr:to>
      <xdr:col>7</xdr:col>
      <xdr:colOff>1144461</xdr:colOff>
      <xdr:row>13</xdr:row>
      <xdr:rowOff>105630</xdr:rowOff>
    </xdr:to>
    <xdr:grpSp>
      <xdr:nvGrpSpPr>
        <xdr:cNvPr id="5" name="Group 4">
          <a:extLst>
            <a:ext uri="{FF2B5EF4-FFF2-40B4-BE49-F238E27FC236}">
              <a16:creationId xmlns:a16="http://schemas.microsoft.com/office/drawing/2014/main" id="{8F2FD6EB-5DC1-4AAC-A321-9DBEAD172BE0}"/>
            </a:ext>
          </a:extLst>
        </xdr:cNvPr>
        <xdr:cNvGrpSpPr/>
      </xdr:nvGrpSpPr>
      <xdr:grpSpPr>
        <a:xfrm>
          <a:off x="0" y="1589763"/>
          <a:ext cx="12517311" cy="2227442"/>
          <a:chOff x="650145" y="1426628"/>
          <a:chExt cx="12476691" cy="2245081"/>
        </a:xfrm>
        <a:solidFill>
          <a:schemeClr val="accent4">
            <a:lumMod val="60000"/>
            <a:lumOff val="40000"/>
          </a:schemeClr>
        </a:solidFill>
      </xdr:grpSpPr>
      <xdr:graphicFrame macro="">
        <xdr:nvGraphicFramePr>
          <xdr:cNvPr id="6" name="Chart 5">
            <a:extLst>
              <a:ext uri="{FF2B5EF4-FFF2-40B4-BE49-F238E27FC236}">
                <a16:creationId xmlns:a16="http://schemas.microsoft.com/office/drawing/2014/main" id="{DE38434E-704D-27CE-C794-F4AB57437EF6}"/>
              </a:ext>
            </a:extLst>
          </xdr:cNvPr>
          <xdr:cNvGraphicFramePr>
            <a:graphicFrameLocks/>
          </xdr:cNvGraphicFramePr>
        </xdr:nvGraphicFramePr>
        <xdr:xfrm>
          <a:off x="650145" y="1429743"/>
          <a:ext cx="2743200" cy="201168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7" name="TextBox 6">
            <a:extLst>
              <a:ext uri="{FF2B5EF4-FFF2-40B4-BE49-F238E27FC236}">
                <a16:creationId xmlns:a16="http://schemas.microsoft.com/office/drawing/2014/main" id="{0763E727-B263-4923-BD7F-FF1C2CF48FB3}"/>
              </a:ext>
            </a:extLst>
          </xdr:cNvPr>
          <xdr:cNvSpPr txBox="1"/>
        </xdr:nvSpPr>
        <xdr:spPr>
          <a:xfrm>
            <a:off x="1028974" y="3397864"/>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2016</a:t>
            </a:r>
            <a:endParaRPr lang="en-US" sz="1400" i="0" baseline="30000">
              <a:solidFill>
                <a:sysClr val="windowText" lastClr="000000"/>
              </a:solidFill>
              <a:latin typeface="+mj-lt"/>
            </a:endParaRPr>
          </a:p>
        </xdr:txBody>
      </xdr:sp>
      <xdr:sp macro="" textlink="">
        <xdr:nvSpPr>
          <xdr:cNvPr id="8" name="TextBox 7">
            <a:extLst>
              <a:ext uri="{FF2B5EF4-FFF2-40B4-BE49-F238E27FC236}">
                <a16:creationId xmlns:a16="http://schemas.microsoft.com/office/drawing/2014/main" id="{A8036FA6-48A6-5E09-58C7-4D7F15CE7D4F}"/>
              </a:ext>
            </a:extLst>
          </xdr:cNvPr>
          <xdr:cNvSpPr txBox="1"/>
        </xdr:nvSpPr>
        <xdr:spPr>
          <a:xfrm>
            <a:off x="3516555" y="3412347"/>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2017</a:t>
            </a:r>
            <a:endParaRPr lang="en-US" sz="1400" i="0" baseline="30000">
              <a:solidFill>
                <a:sysClr val="windowText" lastClr="000000"/>
              </a:solidFill>
              <a:latin typeface="+mj-lt"/>
            </a:endParaRPr>
          </a:p>
        </xdr:txBody>
      </xdr:sp>
      <xdr:graphicFrame macro="">
        <xdr:nvGraphicFramePr>
          <xdr:cNvPr id="9" name="Chart 8">
            <a:extLst>
              <a:ext uri="{FF2B5EF4-FFF2-40B4-BE49-F238E27FC236}">
                <a16:creationId xmlns:a16="http://schemas.microsoft.com/office/drawing/2014/main" id="{8BAB2258-55E2-A01E-24B2-473B58A59DBD}"/>
              </a:ext>
            </a:extLst>
          </xdr:cNvPr>
          <xdr:cNvGraphicFramePr>
            <a:graphicFrameLocks/>
          </xdr:cNvGraphicFramePr>
        </xdr:nvGraphicFramePr>
        <xdr:xfrm>
          <a:off x="3103225" y="1426628"/>
          <a:ext cx="2743200" cy="201168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0" name="Chart 9">
            <a:extLst>
              <a:ext uri="{FF2B5EF4-FFF2-40B4-BE49-F238E27FC236}">
                <a16:creationId xmlns:a16="http://schemas.microsoft.com/office/drawing/2014/main" id="{C18406EF-D777-91F4-8E5C-EB1DC42AC479}"/>
              </a:ext>
            </a:extLst>
          </xdr:cNvPr>
          <xdr:cNvGraphicFramePr>
            <a:graphicFrameLocks/>
          </xdr:cNvGraphicFramePr>
        </xdr:nvGraphicFramePr>
        <xdr:xfrm>
          <a:off x="5543108" y="1427948"/>
          <a:ext cx="2743200" cy="20116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1" name="Chart 10">
            <a:extLst>
              <a:ext uri="{FF2B5EF4-FFF2-40B4-BE49-F238E27FC236}">
                <a16:creationId xmlns:a16="http://schemas.microsoft.com/office/drawing/2014/main" id="{DCFD1A6E-8299-111C-6D73-F1F5D1972F6C}"/>
              </a:ext>
            </a:extLst>
          </xdr:cNvPr>
          <xdr:cNvGraphicFramePr>
            <a:graphicFrameLocks/>
          </xdr:cNvGraphicFramePr>
        </xdr:nvGraphicFramePr>
        <xdr:xfrm>
          <a:off x="7950808" y="1435008"/>
          <a:ext cx="2743200" cy="2011680"/>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2" name="Chart 11">
            <a:extLst>
              <a:ext uri="{FF2B5EF4-FFF2-40B4-BE49-F238E27FC236}">
                <a16:creationId xmlns:a16="http://schemas.microsoft.com/office/drawing/2014/main" id="{324D1315-1AF6-2AF7-3BFE-AC6FA8F22216}"/>
              </a:ext>
            </a:extLst>
          </xdr:cNvPr>
          <xdr:cNvGraphicFramePr>
            <a:graphicFrameLocks/>
          </xdr:cNvGraphicFramePr>
        </xdr:nvGraphicFramePr>
        <xdr:xfrm>
          <a:off x="10383636" y="1435007"/>
          <a:ext cx="2743200" cy="2011680"/>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13" name="TextBox 12">
            <a:extLst>
              <a:ext uri="{FF2B5EF4-FFF2-40B4-BE49-F238E27FC236}">
                <a16:creationId xmlns:a16="http://schemas.microsoft.com/office/drawing/2014/main" id="{35600A06-AFDC-8935-3BDD-215049D361FC}"/>
              </a:ext>
            </a:extLst>
          </xdr:cNvPr>
          <xdr:cNvSpPr txBox="1"/>
        </xdr:nvSpPr>
        <xdr:spPr>
          <a:xfrm>
            <a:off x="5961968" y="3420723"/>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2018</a:t>
            </a:r>
            <a:endParaRPr lang="en-US" sz="1400" i="0" baseline="30000">
              <a:solidFill>
                <a:sysClr val="windowText" lastClr="000000"/>
              </a:solidFill>
              <a:latin typeface="+mj-lt"/>
            </a:endParaRPr>
          </a:p>
        </xdr:txBody>
      </xdr:sp>
      <xdr:sp macro="" textlink="">
        <xdr:nvSpPr>
          <xdr:cNvPr id="14" name="TextBox 13">
            <a:extLst>
              <a:ext uri="{FF2B5EF4-FFF2-40B4-BE49-F238E27FC236}">
                <a16:creationId xmlns:a16="http://schemas.microsoft.com/office/drawing/2014/main" id="{A737BA80-C264-D433-F167-65B13CB18FE5}"/>
              </a:ext>
            </a:extLst>
          </xdr:cNvPr>
          <xdr:cNvSpPr txBox="1"/>
        </xdr:nvSpPr>
        <xdr:spPr>
          <a:xfrm>
            <a:off x="8365667" y="3384126"/>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2019</a:t>
            </a:r>
            <a:endParaRPr lang="en-US" sz="1400" i="0" baseline="30000">
              <a:solidFill>
                <a:sysClr val="windowText" lastClr="000000"/>
              </a:solidFill>
              <a:latin typeface="+mj-lt"/>
            </a:endParaRPr>
          </a:p>
        </xdr:txBody>
      </xdr:sp>
      <xdr:sp macro="" textlink="">
        <xdr:nvSpPr>
          <xdr:cNvPr id="15" name="TextBox 14">
            <a:extLst>
              <a:ext uri="{FF2B5EF4-FFF2-40B4-BE49-F238E27FC236}">
                <a16:creationId xmlns:a16="http://schemas.microsoft.com/office/drawing/2014/main" id="{B3F0118B-86A3-00FD-82A1-2ED918440DB1}"/>
              </a:ext>
            </a:extLst>
          </xdr:cNvPr>
          <xdr:cNvSpPr txBox="1"/>
        </xdr:nvSpPr>
        <xdr:spPr>
          <a:xfrm>
            <a:off x="10748196" y="3378393"/>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2020</a:t>
            </a:r>
            <a:endParaRPr lang="en-US" sz="1400" i="0" baseline="30000">
              <a:solidFill>
                <a:sysClr val="windowText" lastClr="000000"/>
              </a:solidFill>
              <a:latin typeface="+mj-lt"/>
            </a:endParaRPr>
          </a:p>
        </xdr:txBody>
      </xdr:sp>
    </xdr:grpSp>
    <xdr:clientData/>
  </xdr:twoCellAnchor>
  <xdr:twoCellAnchor>
    <xdr:from>
      <xdr:col>7</xdr:col>
      <xdr:colOff>307901</xdr:colOff>
      <xdr:row>5</xdr:row>
      <xdr:rowOff>81644</xdr:rowOff>
    </xdr:from>
    <xdr:to>
      <xdr:col>9</xdr:col>
      <xdr:colOff>581552</xdr:colOff>
      <xdr:row>12</xdr:row>
      <xdr:rowOff>102562</xdr:rowOff>
    </xdr:to>
    <xdr:graphicFrame macro="">
      <xdr:nvGraphicFramePr>
        <xdr:cNvPr id="16" name="Chart 15">
          <a:extLst>
            <a:ext uri="{FF2B5EF4-FFF2-40B4-BE49-F238E27FC236}">
              <a16:creationId xmlns:a16="http://schemas.microsoft.com/office/drawing/2014/main" id="{ECF81F18-55A7-4EBB-BAD5-013720268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1159105</xdr:colOff>
      <xdr:row>12</xdr:row>
      <xdr:rowOff>92226</xdr:rowOff>
    </xdr:from>
    <xdr:to>
      <xdr:col>8</xdr:col>
      <xdr:colOff>1184355</xdr:colOff>
      <xdr:row>13</xdr:row>
      <xdr:rowOff>81643</xdr:rowOff>
    </xdr:to>
    <xdr:sp macro="" textlink="">
      <xdr:nvSpPr>
        <xdr:cNvPr id="17" name="TextBox 16">
          <a:extLst>
            <a:ext uri="{FF2B5EF4-FFF2-40B4-BE49-F238E27FC236}">
              <a16:creationId xmlns:a16="http://schemas.microsoft.com/office/drawing/2014/main" id="{C4FDA107-95C8-472A-9F03-D9B4184511DF}"/>
            </a:ext>
          </a:extLst>
        </xdr:cNvPr>
        <xdr:cNvSpPr txBox="1"/>
      </xdr:nvSpPr>
      <xdr:spPr>
        <a:xfrm>
          <a:off x="11895141" y="3589262"/>
          <a:ext cx="1753357" cy="26156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2021</a:t>
          </a:r>
          <a:endParaRPr lang="en-US" sz="1400" i="0" baseline="30000">
            <a:solidFill>
              <a:sysClr val="windowText" lastClr="000000"/>
            </a:solidFill>
            <a:latin typeface="+mj-lt"/>
          </a:endParaRPr>
        </a:p>
      </xdr:txBody>
    </xdr:sp>
    <xdr:clientData/>
  </xdr:twoCellAnchor>
  <xdr:twoCellAnchor>
    <xdr:from>
      <xdr:col>8</xdr:col>
      <xdr:colOff>1180269</xdr:colOff>
      <xdr:row>5</xdr:row>
      <xdr:rowOff>68036</xdr:rowOff>
    </xdr:from>
    <xdr:to>
      <xdr:col>10</xdr:col>
      <xdr:colOff>676802</xdr:colOff>
      <xdr:row>12</xdr:row>
      <xdr:rowOff>141868</xdr:rowOff>
    </xdr:to>
    <xdr:graphicFrame macro="">
      <xdr:nvGraphicFramePr>
        <xdr:cNvPr id="18" name="Chart 17">
          <a:extLst>
            <a:ext uri="{FF2B5EF4-FFF2-40B4-BE49-F238E27FC236}">
              <a16:creationId xmlns:a16="http://schemas.microsoft.com/office/drawing/2014/main" id="{19782C2C-64B7-4003-8D76-BE13CD7619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208107</xdr:colOff>
      <xdr:row>12</xdr:row>
      <xdr:rowOff>89203</xdr:rowOff>
    </xdr:from>
    <xdr:to>
      <xdr:col>10</xdr:col>
      <xdr:colOff>233704</xdr:colOff>
      <xdr:row>13</xdr:row>
      <xdr:rowOff>72450</xdr:rowOff>
    </xdr:to>
    <xdr:sp macro="" textlink="">
      <xdr:nvSpPr>
        <xdr:cNvPr id="19" name="TextBox 18">
          <a:extLst>
            <a:ext uri="{FF2B5EF4-FFF2-40B4-BE49-F238E27FC236}">
              <a16:creationId xmlns:a16="http://schemas.microsoft.com/office/drawing/2014/main" id="{DF5469E7-9040-4BA4-9B45-D152AEB04BC8}"/>
            </a:ext>
          </a:extLst>
        </xdr:cNvPr>
        <xdr:cNvSpPr txBox="1"/>
      </xdr:nvSpPr>
      <xdr:spPr>
        <a:xfrm>
          <a:off x="14087393" y="3586239"/>
          <a:ext cx="1753704" cy="25539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2022</a:t>
          </a:r>
          <a:endParaRPr lang="en-US" sz="1400" i="0" baseline="30000">
            <a:solidFill>
              <a:sysClr val="windowText" lastClr="000000"/>
            </a:solidFill>
            <a:latin typeface="+mj-lt"/>
          </a:endParaRPr>
        </a:p>
      </xdr:txBody>
    </xdr:sp>
    <xdr:clientData/>
  </xdr:twoCellAnchor>
  <xdr:twoCellAnchor>
    <xdr:from>
      <xdr:col>10</xdr:col>
      <xdr:colOff>646257</xdr:colOff>
      <xdr:row>12</xdr:row>
      <xdr:rowOff>105531</xdr:rowOff>
    </xdr:from>
    <xdr:to>
      <xdr:col>11</xdr:col>
      <xdr:colOff>671854</xdr:colOff>
      <xdr:row>13</xdr:row>
      <xdr:rowOff>88778</xdr:rowOff>
    </xdr:to>
    <xdr:sp macro="" textlink="">
      <xdr:nvSpPr>
        <xdr:cNvPr id="20" name="TextBox 19">
          <a:extLst>
            <a:ext uri="{FF2B5EF4-FFF2-40B4-BE49-F238E27FC236}">
              <a16:creationId xmlns:a16="http://schemas.microsoft.com/office/drawing/2014/main" id="{50A5F8BC-D3AA-4C98-8CBD-10D700011CE9}"/>
            </a:ext>
          </a:extLst>
        </xdr:cNvPr>
        <xdr:cNvSpPr txBox="1"/>
      </xdr:nvSpPr>
      <xdr:spPr>
        <a:xfrm>
          <a:off x="16253650" y="3602567"/>
          <a:ext cx="1753704" cy="25539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2023</a:t>
          </a:r>
          <a:endParaRPr lang="en-US" sz="1400" i="0" baseline="30000">
            <a:solidFill>
              <a:sysClr val="windowText" lastClr="000000"/>
            </a:solidFill>
            <a:latin typeface="+mj-lt"/>
          </a:endParaRPr>
        </a:p>
      </xdr:txBody>
    </xdr:sp>
    <xdr:clientData/>
  </xdr:twoCellAnchor>
  <xdr:twoCellAnchor>
    <xdr:from>
      <xdr:col>9</xdr:col>
      <xdr:colOff>1234694</xdr:colOff>
      <xdr:row>4</xdr:row>
      <xdr:rowOff>40822</xdr:rowOff>
    </xdr:from>
    <xdr:to>
      <xdr:col>12</xdr:col>
      <xdr:colOff>132515</xdr:colOff>
      <xdr:row>13</xdr:row>
      <xdr:rowOff>27214</xdr:rowOff>
    </xdr:to>
    <xdr:graphicFrame macro="">
      <xdr:nvGraphicFramePr>
        <xdr:cNvPr id="21" name="Chart 20">
          <a:extLst>
            <a:ext uri="{FF2B5EF4-FFF2-40B4-BE49-F238E27FC236}">
              <a16:creationId xmlns:a16="http://schemas.microsoft.com/office/drawing/2014/main" id="{9A99E183-34C4-4290-971B-42A8642FB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1110261</xdr:colOff>
      <xdr:row>12</xdr:row>
      <xdr:rowOff>93284</xdr:rowOff>
    </xdr:from>
    <xdr:to>
      <xdr:col>12</xdr:col>
      <xdr:colOff>1135858</xdr:colOff>
      <xdr:row>13</xdr:row>
      <xdr:rowOff>76531</xdr:rowOff>
    </xdr:to>
    <xdr:sp macro="" textlink="">
      <xdr:nvSpPr>
        <xdr:cNvPr id="22" name="TextBox 21">
          <a:extLst>
            <a:ext uri="{FF2B5EF4-FFF2-40B4-BE49-F238E27FC236}">
              <a16:creationId xmlns:a16="http://schemas.microsoft.com/office/drawing/2014/main" id="{ED4D47D0-BDAC-4CEE-B4D5-F69F6B5A723D}"/>
            </a:ext>
          </a:extLst>
        </xdr:cNvPr>
        <xdr:cNvSpPr txBox="1"/>
      </xdr:nvSpPr>
      <xdr:spPr>
        <a:xfrm>
          <a:off x="18445761" y="3590320"/>
          <a:ext cx="1753704" cy="25539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2024</a:t>
          </a:r>
        </a:p>
      </xdr:txBody>
    </xdr:sp>
    <xdr:clientData/>
  </xdr:twoCellAnchor>
  <xdr:twoCellAnchor>
    <xdr:from>
      <xdr:col>10</xdr:col>
      <xdr:colOff>1642912</xdr:colOff>
      <xdr:row>4</xdr:row>
      <xdr:rowOff>0</xdr:rowOff>
    </xdr:from>
    <xdr:to>
      <xdr:col>13</xdr:col>
      <xdr:colOff>799268</xdr:colOff>
      <xdr:row>13</xdr:row>
      <xdr:rowOff>27214</xdr:rowOff>
    </xdr:to>
    <xdr:graphicFrame macro="">
      <xdr:nvGraphicFramePr>
        <xdr:cNvPr id="26" name="Chart 25">
          <a:extLst>
            <a:ext uri="{FF2B5EF4-FFF2-40B4-BE49-F238E27FC236}">
              <a16:creationId xmlns:a16="http://schemas.microsoft.com/office/drawing/2014/main" id="{ACAE63F2-80D3-47A5-B19E-8DBDC48C8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252411</xdr:colOff>
      <xdr:row>31</xdr:row>
      <xdr:rowOff>4761</xdr:rowOff>
    </xdr:from>
    <xdr:to>
      <xdr:col>4</xdr:col>
      <xdr:colOff>619125</xdr:colOff>
      <xdr:row>40</xdr:row>
      <xdr:rowOff>104774</xdr:rowOff>
    </xdr:to>
    <xdr:sp macro="" textlink="">
      <xdr:nvSpPr>
        <xdr:cNvPr id="3" name="TextBox 2">
          <a:extLst>
            <a:ext uri="{FF2B5EF4-FFF2-40B4-BE49-F238E27FC236}">
              <a16:creationId xmlns:a16="http://schemas.microsoft.com/office/drawing/2014/main" id="{E1EE166F-4324-69FA-8E32-67C20A249741}"/>
            </a:ext>
          </a:extLst>
        </xdr:cNvPr>
        <xdr:cNvSpPr txBox="1"/>
      </xdr:nvSpPr>
      <xdr:spPr>
        <a:xfrm>
          <a:off x="252411" y="7700961"/>
          <a:ext cx="5995989" cy="2500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Disclaimer:</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This table presents IDB Climate Finance by country for the year 2024, based on a specific subset of project types. The analysis includes only the following instruments:</a:t>
          </a:r>
        </a:p>
        <a:p>
          <a:r>
            <a:rPr lang="en-US" sz="1100" b="0" i="0">
              <a:solidFill>
                <a:schemeClr val="dk1"/>
              </a:solidFill>
              <a:effectLst/>
              <a:latin typeface="+mn-lt"/>
              <a:ea typeface="+mn-ea"/>
              <a:cs typeface="+mn-cs"/>
            </a:rPr>
            <a:t>- Loans</a:t>
          </a:r>
        </a:p>
        <a:p>
          <a:r>
            <a:rPr lang="en-US" sz="1100" b="0" i="0">
              <a:solidFill>
                <a:schemeClr val="dk1"/>
              </a:solidFill>
              <a:effectLst/>
              <a:latin typeface="+mn-lt"/>
              <a:ea typeface="+mn-ea"/>
              <a:cs typeface="+mn-cs"/>
            </a:rPr>
            <a:t>- Investment operations (INV), excluding contingent loans for natural disasters (CND)</a:t>
          </a:r>
        </a:p>
        <a:p>
          <a:r>
            <a:rPr lang="en-US" sz="1100" b="0" i="0">
              <a:solidFill>
                <a:schemeClr val="dk1"/>
              </a:solidFill>
              <a:effectLst/>
              <a:latin typeface="+mn-lt"/>
              <a:ea typeface="+mn-ea"/>
              <a:cs typeface="+mn-cs"/>
            </a:rPr>
            <a:t>- Policy-Based Loans (PBL)</a:t>
          </a:r>
        </a:p>
        <a:p>
          <a:r>
            <a:rPr lang="en-US" sz="1100" b="0" i="0">
              <a:solidFill>
                <a:schemeClr val="dk1"/>
              </a:solidFill>
              <a:effectLst/>
              <a:latin typeface="+mn-lt"/>
              <a:ea typeface="+mn-ea"/>
              <a:cs typeface="+mn-cs"/>
            </a:rPr>
            <a:t>- Guarantees (GUA)</a:t>
          </a:r>
        </a:p>
        <a:p>
          <a:r>
            <a:rPr lang="en-US" sz="1100" b="0" i="0">
              <a:solidFill>
                <a:schemeClr val="dk1"/>
              </a:solidFill>
              <a:effectLst/>
              <a:latin typeface="+mn-lt"/>
              <a:ea typeface="+mn-ea"/>
              <a:cs typeface="+mn-cs"/>
            </a:rPr>
            <a:t>- IDB Grant Facility (GRF)</a:t>
          </a:r>
        </a:p>
        <a:p>
          <a:r>
            <a:rPr lang="en-US" sz="1100" b="0" i="0">
              <a:solidFill>
                <a:schemeClr val="dk1"/>
              </a:solidFill>
              <a:effectLst/>
              <a:latin typeface="+mn-lt"/>
              <a:ea typeface="+mn-ea"/>
              <a:cs typeface="+mn-cs"/>
            </a:rPr>
            <a:t>- Investment Grants (IGR) over $US 3 million</a:t>
          </a:r>
        </a:p>
        <a:p>
          <a:r>
            <a:rPr lang="en-US" sz="1100" b="0" i="0">
              <a:solidFill>
                <a:schemeClr val="dk1"/>
              </a:solidFill>
              <a:effectLst/>
              <a:latin typeface="+mn-lt"/>
              <a:ea typeface="+mn-ea"/>
              <a:cs typeface="+mn-cs"/>
            </a:rPr>
            <a:t>- Contingent Credit Facility for Natural Disasters (CCF)</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 value of </a:t>
          </a:r>
          <a:r>
            <a:rPr lang="en-US" sz="1100" b="1" i="0">
              <a:solidFill>
                <a:schemeClr val="dk1"/>
              </a:solidFill>
              <a:effectLst/>
              <a:latin typeface="+mn-lt"/>
              <a:ea typeface="+mn-ea"/>
              <a:cs typeface="+mn-cs"/>
            </a:rPr>
            <a:t>0</a:t>
          </a:r>
          <a:r>
            <a:rPr lang="en-US" sz="1100" b="0" i="0">
              <a:solidFill>
                <a:schemeClr val="dk1"/>
              </a:solidFill>
              <a:effectLst/>
              <a:latin typeface="+mn-lt"/>
              <a:ea typeface="+mn-ea"/>
              <a:cs typeface="+mn-cs"/>
            </a:rPr>
            <a:t> for a country indicates that no projects of these types were approved for that country in 2024. This does </a:t>
          </a:r>
          <a:r>
            <a:rPr lang="en-US" sz="1100" b="1" i="0">
              <a:solidFill>
                <a:schemeClr val="dk1"/>
              </a:solidFill>
              <a:effectLst/>
              <a:latin typeface="+mn-lt"/>
              <a:ea typeface="+mn-ea"/>
              <a:cs typeface="+mn-cs"/>
            </a:rPr>
            <a:t>not</a:t>
          </a:r>
          <a:r>
            <a:rPr lang="en-US" sz="1100" b="0" i="0">
              <a:solidFill>
                <a:schemeClr val="dk1"/>
              </a:solidFill>
              <a:effectLst/>
              <a:latin typeface="+mn-lt"/>
              <a:ea typeface="+mn-ea"/>
              <a:cs typeface="+mn-cs"/>
            </a:rPr>
            <a:t> imply an absence of IDB-financed activity overall, as other project types—outside the scope of this analysis—may have been present.</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251384</xdr:colOff>
      <xdr:row>17</xdr:row>
      <xdr:rowOff>5466</xdr:rowOff>
    </xdr:from>
    <xdr:to>
      <xdr:col>3</xdr:col>
      <xdr:colOff>406314</xdr:colOff>
      <xdr:row>35</xdr:row>
      <xdr:rowOff>54741</xdr:rowOff>
    </xdr:to>
    <xdr:grpSp>
      <xdr:nvGrpSpPr>
        <xdr:cNvPr id="2" name="Group 1">
          <a:extLst>
            <a:ext uri="{FF2B5EF4-FFF2-40B4-BE49-F238E27FC236}">
              <a16:creationId xmlns:a16="http://schemas.microsoft.com/office/drawing/2014/main" id="{E9889FF0-43DE-4179-BF00-60FBE242703F}"/>
            </a:ext>
          </a:extLst>
        </xdr:cNvPr>
        <xdr:cNvGrpSpPr/>
      </xdr:nvGrpSpPr>
      <xdr:grpSpPr>
        <a:xfrm>
          <a:off x="254559" y="4085341"/>
          <a:ext cx="7146280" cy="3475100"/>
          <a:chOff x="542059" y="2289918"/>
          <a:chExt cx="5860076" cy="2926080"/>
        </a:xfrm>
      </xdr:grpSpPr>
      <xdr:graphicFrame macro="">
        <xdr:nvGraphicFramePr>
          <xdr:cNvPr id="3" name="Chart 2">
            <a:extLst>
              <a:ext uri="{FF2B5EF4-FFF2-40B4-BE49-F238E27FC236}">
                <a16:creationId xmlns:a16="http://schemas.microsoft.com/office/drawing/2014/main" id="{6A33A39A-4447-551E-D37D-A018165A1E91}"/>
              </a:ext>
            </a:extLst>
          </xdr:cNvPr>
          <xdr:cNvGraphicFramePr/>
        </xdr:nvGraphicFramePr>
        <xdr:xfrm>
          <a:off x="542059" y="2289918"/>
          <a:ext cx="5860076" cy="29260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F197E26B-C25B-FF0A-75A9-100E479C3A90}"/>
              </a:ext>
            </a:extLst>
          </xdr:cNvPr>
          <xdr:cNvSpPr txBox="1"/>
        </xdr:nvSpPr>
        <xdr:spPr>
          <a:xfrm>
            <a:off x="1614190" y="3640842"/>
            <a:ext cx="1563563" cy="1111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Mitigation Finance:</a:t>
            </a:r>
          </a:p>
          <a:p>
            <a:pPr algn="ctr"/>
            <a:r>
              <a:rPr lang="en-US" sz="1400" b="0" cap="small" baseline="0">
                <a:solidFill>
                  <a:sysClr val="windowText" lastClr="000000"/>
                </a:solidFill>
                <a:latin typeface="+mj-lt"/>
              </a:rPr>
              <a:t>US$3,553.7 Million </a:t>
            </a:r>
            <a:endParaRPr lang="en-US" sz="1400" b="0" cap="small">
              <a:solidFill>
                <a:sysClr val="windowText" lastClr="000000"/>
              </a:solidFill>
              <a:latin typeface="+mj-lt"/>
            </a:endParaRPr>
          </a:p>
        </xdr:txBody>
      </xdr:sp>
    </xdr:grpSp>
    <xdr:clientData/>
  </xdr:twoCellAnchor>
  <xdr:twoCellAnchor>
    <xdr:from>
      <xdr:col>5</xdr:col>
      <xdr:colOff>7006</xdr:colOff>
      <xdr:row>16</xdr:row>
      <xdr:rowOff>68319</xdr:rowOff>
    </xdr:from>
    <xdr:to>
      <xdr:col>7</xdr:col>
      <xdr:colOff>452285</xdr:colOff>
      <xdr:row>35</xdr:row>
      <xdr:rowOff>127437</xdr:rowOff>
    </xdr:to>
    <xdr:grpSp>
      <xdr:nvGrpSpPr>
        <xdr:cNvPr id="5" name="Group 4">
          <a:extLst>
            <a:ext uri="{FF2B5EF4-FFF2-40B4-BE49-F238E27FC236}">
              <a16:creationId xmlns:a16="http://schemas.microsoft.com/office/drawing/2014/main" id="{19C03C6F-98DF-42E7-A497-DD6DA49BA8BA}"/>
            </a:ext>
          </a:extLst>
        </xdr:cNvPr>
        <xdr:cNvGrpSpPr/>
      </xdr:nvGrpSpPr>
      <xdr:grpSpPr>
        <a:xfrm>
          <a:off x="9973331" y="3951344"/>
          <a:ext cx="7677929" cy="3678618"/>
          <a:chOff x="745446" y="2330325"/>
          <a:chExt cx="5860076" cy="2926080"/>
        </a:xfrm>
      </xdr:grpSpPr>
      <xdr:graphicFrame macro="">
        <xdr:nvGraphicFramePr>
          <xdr:cNvPr id="6" name="Chart 5">
            <a:extLst>
              <a:ext uri="{FF2B5EF4-FFF2-40B4-BE49-F238E27FC236}">
                <a16:creationId xmlns:a16="http://schemas.microsoft.com/office/drawing/2014/main" id="{C9EE4384-25EE-728B-00E8-AA0C99D14B3D}"/>
              </a:ext>
            </a:extLst>
          </xdr:cNvPr>
          <xdr:cNvGraphicFramePr/>
        </xdr:nvGraphicFramePr>
        <xdr:xfrm>
          <a:off x="745446" y="2330325"/>
          <a:ext cx="5860076" cy="292608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 name="TextBox 6">
            <a:extLst>
              <a:ext uri="{FF2B5EF4-FFF2-40B4-BE49-F238E27FC236}">
                <a16:creationId xmlns:a16="http://schemas.microsoft.com/office/drawing/2014/main" id="{04782D85-B99D-EF9F-F9AB-1AEAD6795CCF}"/>
              </a:ext>
            </a:extLst>
          </xdr:cNvPr>
          <xdr:cNvSpPr txBox="1"/>
        </xdr:nvSpPr>
        <xdr:spPr>
          <a:xfrm>
            <a:off x="1841374" y="3629771"/>
            <a:ext cx="1533526" cy="454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Adaptation Finance:</a:t>
            </a:r>
          </a:p>
          <a:p>
            <a:pPr algn="ctr"/>
            <a:r>
              <a:rPr lang="en-US" sz="1400" b="0" cap="small" baseline="0">
                <a:latin typeface="+mj-lt"/>
              </a:rPr>
              <a:t>US$1,278.0 Million </a:t>
            </a:r>
            <a:endParaRPr lang="en-US" sz="1400" b="0" cap="small">
              <a:latin typeface="+mj-lt"/>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F8BDD2-14A3-439E-A993-70478B084AD2}" name="_2024ByCategory" displayName="_2024ByCategory" ref="B2:W251" totalsRowShown="0" headerRowDxfId="48" dataDxfId="46" headerRowBorderDxfId="47" tableBorderDxfId="45" totalsRowBorderDxfId="44" headerRowCellStyle="Currency" dataCellStyle="Currency">
  <autoFilter ref="B2:W251" xr:uid="{E7AC108C-9BA4-48E8-AEF5-157C01E37ADB}"/>
  <sortState xmlns:xlrd2="http://schemas.microsoft.com/office/spreadsheetml/2017/richdata2" ref="B3:W242">
    <sortCondition ref="B2:B251"/>
  </sortState>
  <tableColumns count="22">
    <tableColumn id="1" xr3:uid="{D113149B-B5B4-48F4-B4AE-54E6015840C0}" name="Project Number" dataDxfId="43" totalsRowDxfId="42"/>
    <tableColumn id="2" xr3:uid="{0BED4A3A-D629-4F49-8DCD-62D0A16BAEB9}" name="Project Name" dataDxfId="41" totalsRowDxfId="40"/>
    <tableColumn id="3" xr3:uid="{5977A67F-1D98-4DBD-91ED-1144DD9E7311}" name="Instrument Type" dataDxfId="39" totalsRowDxfId="38"/>
    <tableColumn id="4" xr3:uid="{5547910C-8263-40DF-BFF1-E83C883E40F2}" name="Lending Instrument" dataDxfId="37" totalsRowDxfId="36"/>
    <tableColumn id="5" xr3:uid="{9FC0F936-07D2-4B6C-8F71-19142A60A635}" name="Country" dataDxfId="35" totalsRowDxfId="34"/>
    <tableColumn id="6" xr3:uid="{59D6692B-3220-47B1-A38A-EB40040F09B8}" name="Country (ISO code)" dataDxfId="33" totalsRowDxfId="32"/>
    <tableColumn id="7" xr3:uid="{10FC5418-7AC0-4B70-88B8-0C40AE3B4B37}" name="Department" dataDxfId="31" totalsRowDxfId="30">
      <calculatedColumnFormula>LEFT(I3,3)</calculatedColumnFormula>
    </tableColumn>
    <tableColumn id="8" xr3:uid="{4606FEF1-F0BF-438B-AC51-98A874DA70B1}" name="Division" dataDxfId="29" totalsRowDxfId="28"/>
    <tableColumn id="9" xr3:uid="{6BBE3A36-9424-49C6-B27E-529B5C9CE950}" name="Approval Year" dataDxfId="27" totalsRowDxfId="26"/>
    <tableColumn id="10" xr3:uid="{1C6A77EE-5FA3-4CDB-82DD-B7D1730B8CEF}" name="Approval Date" dataDxfId="25" totalsRowDxfId="24"/>
    <tableColumn id="11" xr3:uid="{FE1551F8-6746-4C08-AE42-8A413F689FF3}" name="Fund Currency" dataDxfId="23" totalsRowDxfId="22"/>
    <tableColumn id="12" xr3:uid="{F5D1C7A6-AFED-4F3F-A90C-FF8010D4D4E1}" name="Original Approved Amount" dataDxfId="21" totalsRowDxfId="20"/>
    <tableColumn id="14" xr3:uid="{8F9D9FA0-BA8A-49EB-ABBF-BBF327B928E5}" name="Use" dataDxfId="19" totalsRowDxfId="18"/>
    <tableColumn id="15" xr3:uid="{D8DAFDF4-3C9E-4B8B-BA7D-A1DA0C3DF2B9}" name="Mitigation Sector" dataDxfId="17" totalsRowDxfId="16"/>
    <tableColumn id="16" xr3:uid="{0232438E-314A-4367-B14D-CBD9AF42FD72}" name="Adaptation Sector" dataDxfId="15" totalsRowDxfId="14"/>
    <tableColumn id="17" xr3:uid="{5B9016CB-AEBF-4434-851D-86103C279790}" name="% Only Mitigation" dataDxfId="13" totalsRowDxfId="12" dataCellStyle="Percent"/>
    <tableColumn id="18" xr3:uid="{D13F5EEF-B95E-49E9-808A-8867F0588148}" name="% Only Adaptation" dataDxfId="11" totalsRowDxfId="10" dataCellStyle="Percent"/>
    <tableColumn id="19" xr3:uid="{725E8172-B8B5-4E5D-89B6-87D1729A128B}" name="% Only Dual-use" dataDxfId="9" totalsRowDxfId="8" dataCellStyle="Percent"/>
    <tableColumn id="20" xr3:uid="{CF711755-9CD5-4CA9-A8F0-0A82B7E2C6C1}" name="US$ Mitigation" dataDxfId="7" totalsRowDxfId="6" dataCellStyle="Currency"/>
    <tableColumn id="21" xr3:uid="{5CE8C1EA-7284-4515-A6A1-874D7A36027B}" name="US$ Adaptation" dataDxfId="5" totalsRowDxfId="4" dataCellStyle="Currency"/>
    <tableColumn id="22" xr3:uid="{A2332848-E116-45C1-85FE-052DC783829D}" name="US$ Dual-use" dataDxfId="3" totalsRowDxfId="2" dataCellStyle="Currency"/>
    <tableColumn id="23" xr3:uid="{64267032-E70F-4206-AC40-DC13BCEA2396}" name="Climate Finance Amount" dataDxfId="1" totalsRowDxfId="0" dataCellStyle="Currency"/>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7299-4EBA-4239-B930-388262BBBB46}">
  <sheetPr codeName="Sheet1">
    <tabColor theme="0"/>
  </sheetPr>
  <dimension ref="A5:O34"/>
  <sheetViews>
    <sheetView tabSelected="1" zoomScale="70" zoomScaleNormal="70" workbookViewId="0">
      <selection activeCell="D57" sqref="D57"/>
    </sheetView>
  </sheetViews>
  <sheetFormatPr defaultColWidth="8.81640625" defaultRowHeight="18" customHeight="1" x14ac:dyDescent="0.35"/>
  <cols>
    <col min="1" max="7" width="15.81640625" style="5" customWidth="1"/>
    <col min="8" max="8" width="27.453125" style="5" customWidth="1"/>
    <col min="9" max="9" width="32" style="5" customWidth="1"/>
    <col min="10" max="10" width="10.81640625" style="5" customWidth="1"/>
    <col min="11" max="11" width="12.1796875" style="5" customWidth="1"/>
    <col min="12" max="57" width="15.81640625" style="5" customWidth="1"/>
    <col min="58" max="16384" width="8.81640625" style="5"/>
  </cols>
  <sheetData>
    <row r="5" spans="1:15" ht="18" customHeight="1" thickBot="1" x14ac:dyDescent="0.4"/>
    <row r="6" spans="1:15" ht="18" customHeight="1" x14ac:dyDescent="0.35">
      <c r="A6" s="89" t="s">
        <v>322</v>
      </c>
      <c r="B6" s="89"/>
      <c r="C6" s="89"/>
      <c r="D6" s="89"/>
      <c r="E6" s="89"/>
      <c r="F6" s="89"/>
      <c r="G6" s="89"/>
      <c r="H6" s="89"/>
      <c r="I6" s="89"/>
      <c r="J6" s="89"/>
      <c r="K6" s="89"/>
    </row>
    <row r="7" spans="1:15" ht="18" customHeight="1" x14ac:dyDescent="0.35">
      <c r="A7" s="90"/>
      <c r="B7" s="90"/>
      <c r="C7" s="90"/>
      <c r="D7" s="90"/>
      <c r="E7" s="90"/>
      <c r="F7" s="90"/>
      <c r="G7" s="90"/>
      <c r="H7" s="90"/>
      <c r="I7" s="90"/>
      <c r="J7" s="90"/>
      <c r="K7" s="90"/>
    </row>
    <row r="8" spans="1:15" ht="18" customHeight="1" x14ac:dyDescent="0.35">
      <c r="A8" s="90"/>
      <c r="B8" s="90"/>
      <c r="C8" s="90"/>
      <c r="D8" s="90"/>
      <c r="E8" s="90"/>
      <c r="F8" s="90"/>
      <c r="G8" s="90"/>
      <c r="H8" s="90"/>
      <c r="I8" s="90"/>
      <c r="J8" s="90"/>
      <c r="K8" s="90"/>
    </row>
    <row r="10" spans="1:15" ht="18" customHeight="1" x14ac:dyDescent="0.45">
      <c r="H10" s="6"/>
    </row>
    <row r="11" spans="1:15" ht="24" customHeight="1" x14ac:dyDescent="0.35">
      <c r="I11" s="7" t="s">
        <v>317</v>
      </c>
    </row>
    <row r="12" spans="1:15" ht="18" customHeight="1" x14ac:dyDescent="0.45">
      <c r="I12" s="8"/>
      <c r="O12"/>
    </row>
    <row r="13" spans="1:15" ht="18" customHeight="1" x14ac:dyDescent="0.45">
      <c r="I13" s="9" t="s">
        <v>318</v>
      </c>
    </row>
    <row r="14" spans="1:15" ht="18" customHeight="1" x14ac:dyDescent="0.45">
      <c r="I14" s="10"/>
    </row>
    <row r="15" spans="1:15" ht="18" customHeight="1" x14ac:dyDescent="0.45">
      <c r="I15" s="9" t="s">
        <v>468</v>
      </c>
    </row>
    <row r="16" spans="1:15" ht="18" customHeight="1" x14ac:dyDescent="0.35">
      <c r="A16" s="11"/>
      <c r="B16" s="11"/>
      <c r="C16" s="11"/>
      <c r="D16" s="11"/>
      <c r="E16" s="11"/>
      <c r="F16" s="11"/>
      <c r="G16" s="11"/>
      <c r="I16" s="12"/>
      <c r="K16" s="11"/>
    </row>
    <row r="17" spans="1:11" ht="18" customHeight="1" x14ac:dyDescent="0.45">
      <c r="I17" s="9" t="s">
        <v>319</v>
      </c>
    </row>
    <row r="18" spans="1:11" ht="18" customHeight="1" x14ac:dyDescent="0.35">
      <c r="A18" s="11"/>
      <c r="B18" s="11"/>
      <c r="C18" s="11"/>
      <c r="D18" s="11"/>
      <c r="E18" s="11"/>
      <c r="F18" s="11"/>
      <c r="G18" s="11"/>
      <c r="I18" s="12"/>
      <c r="K18" s="11"/>
    </row>
    <row r="19" spans="1:11" ht="18" customHeight="1" x14ac:dyDescent="0.45">
      <c r="A19" s="13"/>
      <c r="I19" s="9" t="s">
        <v>320</v>
      </c>
    </row>
    <row r="20" spans="1:11" ht="18" customHeight="1" x14ac:dyDescent="0.45">
      <c r="I20" s="14"/>
    </row>
    <row r="21" spans="1:11" ht="18" customHeight="1" x14ac:dyDescent="0.45">
      <c r="I21" s="86" t="s">
        <v>321</v>
      </c>
    </row>
    <row r="22" spans="1:11" ht="23.15" customHeight="1" x14ac:dyDescent="0.45">
      <c r="H22" s="6"/>
    </row>
    <row r="23" spans="1:11" ht="24" customHeight="1" x14ac:dyDescent="0.35"/>
    <row r="34" spans="13:13" ht="18" customHeight="1" x14ac:dyDescent="0.35">
      <c r="M34" s="15"/>
    </row>
  </sheetData>
  <mergeCells count="1">
    <mergeCell ref="A6:K8"/>
  </mergeCells>
  <hyperlinks>
    <hyperlink ref="I19" location="'By category'!A1" display=" - Category Data" xr:uid="{14C9BDEB-BCAC-4F5F-912A-4DB8858A3343}"/>
    <hyperlink ref="I17" location="'By country'!A1" display=" - Country Data " xr:uid="{BBD1E74D-4733-46C9-BEF2-909656DCB6E5}"/>
    <hyperlink ref="I15" location="Overview!A1" display=" - Overview of 2019 IDB Group Climate Finance " xr:uid="{C41A2B35-B582-40C9-91E0-5CE35025A3C7}"/>
    <hyperlink ref="I21" location="'IDB Project-level Data'!A1" display=" - IDB Project Level Data" xr:uid="{BCDCDBF2-105A-44B7-BD61-7F047F6623CA}"/>
    <hyperlink ref="I13" location="Methodology!A1" display=" - Methodology " xr:uid="{E75B3877-FD0F-4DC8-95DE-B536F4268D1F}"/>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21832-8148-44F3-98DD-E51CDF9FFE98}">
  <sheetPr codeName="Sheet2">
    <tabColor theme="0"/>
  </sheetPr>
  <dimension ref="A1:I29"/>
  <sheetViews>
    <sheetView showGridLines="0" zoomScale="60" zoomScaleNormal="60" workbookViewId="0">
      <selection activeCell="F32" sqref="F32"/>
    </sheetView>
  </sheetViews>
  <sheetFormatPr defaultColWidth="8.81640625" defaultRowHeight="13" x14ac:dyDescent="0.3"/>
  <cols>
    <col min="1" max="1" width="5.81640625" style="16" customWidth="1"/>
    <col min="2" max="8" width="24" style="16" customWidth="1"/>
    <col min="9" max="9" width="19.1796875" style="16" customWidth="1"/>
    <col min="10" max="23" width="20" style="16" customWidth="1"/>
    <col min="24" max="16384" width="8.81640625" style="16"/>
  </cols>
  <sheetData>
    <row r="1" spans="1:9" ht="40.4" customHeight="1" x14ac:dyDescent="0.3">
      <c r="A1" s="91" t="s">
        <v>323</v>
      </c>
      <c r="B1" s="91"/>
      <c r="C1" s="91"/>
      <c r="D1" s="91"/>
      <c r="E1" s="91"/>
      <c r="F1" s="91"/>
      <c r="G1" s="91"/>
      <c r="H1" s="91"/>
      <c r="I1" s="91"/>
    </row>
    <row r="2" spans="1:9" ht="16.399999999999999" customHeight="1" x14ac:dyDescent="0.3"/>
    <row r="3" spans="1:9" ht="16.399999999999999" customHeight="1" x14ac:dyDescent="0.3"/>
    <row r="4" spans="1:9" ht="16.399999999999999" customHeight="1" x14ac:dyDescent="0.3"/>
    <row r="5" spans="1:9" ht="16.399999999999999" customHeight="1" x14ac:dyDescent="0.3"/>
    <row r="6" spans="1:9" ht="16.399999999999999" customHeight="1" x14ac:dyDescent="0.3"/>
    <row r="7" spans="1:9" ht="16.399999999999999" customHeight="1" x14ac:dyDescent="0.3"/>
    <row r="8" spans="1:9" ht="16.399999999999999" customHeight="1" x14ac:dyDescent="0.3"/>
    <row r="9" spans="1:9" ht="16.399999999999999" customHeight="1" x14ac:dyDescent="0.3"/>
    <row r="10" spans="1:9" ht="16.399999999999999" customHeight="1" x14ac:dyDescent="0.3"/>
    <row r="11" spans="1:9" ht="16.399999999999999" customHeight="1" x14ac:dyDescent="0.3"/>
    <row r="12" spans="1:9" ht="16.399999999999999" customHeight="1" x14ac:dyDescent="0.3"/>
    <row r="13" spans="1:9" ht="16.399999999999999" customHeight="1" x14ac:dyDescent="0.3"/>
    <row r="14" spans="1:9" ht="16.399999999999999" customHeight="1" x14ac:dyDescent="0.3"/>
    <row r="15" spans="1:9" ht="16.399999999999999" customHeight="1" x14ac:dyDescent="0.3"/>
    <row r="16" spans="1:9" ht="16.399999999999999" customHeight="1" x14ac:dyDescent="0.3"/>
    <row r="17" ht="16.399999999999999" customHeight="1" x14ac:dyDescent="0.3"/>
    <row r="18" ht="16.399999999999999" customHeight="1" x14ac:dyDescent="0.3"/>
    <row r="19" ht="16.399999999999999" customHeight="1" x14ac:dyDescent="0.3"/>
    <row r="20" ht="16.399999999999999" customHeight="1" x14ac:dyDescent="0.3"/>
    <row r="21" ht="16.399999999999999" customHeight="1" x14ac:dyDescent="0.3"/>
    <row r="22" ht="16.399999999999999" customHeight="1" x14ac:dyDescent="0.3"/>
    <row r="23" ht="16.399999999999999" customHeight="1" x14ac:dyDescent="0.3"/>
    <row r="24" ht="16.399999999999999" customHeight="1" x14ac:dyDescent="0.3"/>
    <row r="25" ht="16.399999999999999" customHeight="1" x14ac:dyDescent="0.3"/>
    <row r="26" ht="16.399999999999999" customHeight="1" x14ac:dyDescent="0.3"/>
    <row r="27" ht="16.399999999999999" customHeight="1" x14ac:dyDescent="0.3"/>
    <row r="28" ht="16.399999999999999" customHeight="1" x14ac:dyDescent="0.3"/>
    <row r="29" ht="16.399999999999999" customHeight="1" x14ac:dyDescent="0.3"/>
  </sheetData>
  <mergeCells count="1">
    <mergeCell ref="A1:I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CD68-3039-4EFF-95ED-9FB5FF7702B0}">
  <sheetPr codeName="Sheet3">
    <tabColor theme="8" tint="0.79998168889431442"/>
  </sheetPr>
  <dimension ref="A1:M48"/>
  <sheetViews>
    <sheetView showGridLines="0" zoomScale="50" zoomScaleNormal="50" workbookViewId="0">
      <selection activeCell="D25" sqref="D25"/>
    </sheetView>
  </sheetViews>
  <sheetFormatPr defaultColWidth="21.81640625" defaultRowHeight="21" customHeight="1" x14ac:dyDescent="0.35"/>
  <cols>
    <col min="1" max="1" width="5.54296875" style="17" customWidth="1"/>
    <col min="2" max="8" width="26" style="17" customWidth="1"/>
    <col min="9" max="9" width="21.1796875" style="17" bestFit="1" customWidth="1"/>
    <col min="10" max="12" width="26" style="17" customWidth="1"/>
    <col min="13" max="16384" width="21.81640625" style="17"/>
  </cols>
  <sheetData>
    <row r="1" spans="1:13" ht="40.4" customHeight="1" x14ac:dyDescent="0.35">
      <c r="A1" s="101" t="s">
        <v>355</v>
      </c>
      <c r="B1" s="101"/>
      <c r="C1" s="101"/>
      <c r="D1" s="101"/>
      <c r="E1" s="101"/>
      <c r="F1" s="101"/>
      <c r="G1" s="101"/>
      <c r="H1" s="101"/>
      <c r="I1" s="101"/>
      <c r="J1" s="101"/>
      <c r="K1" s="101"/>
      <c r="L1" s="101"/>
      <c r="M1" s="101"/>
    </row>
    <row r="13" spans="1:13" ht="21" customHeight="1" x14ac:dyDescent="0.35">
      <c r="B13" s="18"/>
    </row>
    <row r="14" spans="1:13" ht="29.15" customHeight="1" x14ac:dyDescent="0.35"/>
    <row r="15" spans="1:13" ht="26.65" customHeight="1" x14ac:dyDescent="0.35">
      <c r="D15" s="102" t="s">
        <v>346</v>
      </c>
      <c r="E15" s="103"/>
      <c r="F15" s="103"/>
      <c r="G15" s="103"/>
      <c r="H15" s="103"/>
      <c r="I15" s="103"/>
      <c r="J15" s="104"/>
    </row>
    <row r="16" spans="1:13" ht="21" customHeight="1" x14ac:dyDescent="0.35">
      <c r="D16" s="105" t="s">
        <v>324</v>
      </c>
      <c r="E16" s="105" t="s">
        <v>325</v>
      </c>
      <c r="F16" s="106" t="s">
        <v>326</v>
      </c>
      <c r="G16" s="106" t="s">
        <v>327</v>
      </c>
      <c r="H16" s="108" t="s">
        <v>328</v>
      </c>
      <c r="I16" s="109"/>
      <c r="J16" s="110"/>
    </row>
    <row r="17" spans="2:10" ht="21" customHeight="1" x14ac:dyDescent="0.35">
      <c r="D17" s="105"/>
      <c r="E17" s="105"/>
      <c r="F17" s="107"/>
      <c r="G17" s="107"/>
      <c r="H17" s="19" t="s">
        <v>329</v>
      </c>
      <c r="I17" s="19" t="s">
        <v>330</v>
      </c>
      <c r="J17" s="19" t="s">
        <v>331</v>
      </c>
    </row>
    <row r="18" spans="2:10" ht="22.4" customHeight="1" x14ac:dyDescent="0.35">
      <c r="B18" s="34"/>
      <c r="D18" s="20" t="s">
        <v>332</v>
      </c>
      <c r="E18" s="35">
        <v>12203860000</v>
      </c>
      <c r="F18" s="21">
        <v>5408289038</v>
      </c>
      <c r="G18" s="22">
        <f>F18/E18</f>
        <v>0.44316216656041613</v>
      </c>
      <c r="H18" s="21">
        <v>3382126008</v>
      </c>
      <c r="I18" s="21">
        <v>1262782580</v>
      </c>
      <c r="J18" s="21">
        <v>763380450</v>
      </c>
    </row>
    <row r="19" spans="2:10" ht="22.4" customHeight="1" x14ac:dyDescent="0.35">
      <c r="D19" s="20" t="s">
        <v>333</v>
      </c>
      <c r="E19" s="35">
        <v>227349728</v>
      </c>
      <c r="F19" s="21">
        <v>190057850</v>
      </c>
      <c r="G19" s="22">
        <f>F19/E19</f>
        <v>0.83597131024498084</v>
      </c>
      <c r="H19" s="21">
        <v>171532130</v>
      </c>
      <c r="I19" s="21">
        <v>15220050</v>
      </c>
      <c r="J19" s="21">
        <v>3305670</v>
      </c>
    </row>
    <row r="20" spans="2:10" ht="22.4" customHeight="1" x14ac:dyDescent="0.35">
      <c r="D20" s="23" t="s">
        <v>334</v>
      </c>
      <c r="E20" s="33">
        <f>E18+E19</f>
        <v>12431209728</v>
      </c>
      <c r="F20" s="24">
        <f>F18+F19</f>
        <v>5598346888</v>
      </c>
      <c r="G20" s="25">
        <f>F20/E20</f>
        <v>0.45034610552747001</v>
      </c>
      <c r="H20" s="24">
        <f>SUM(H18,H19)</f>
        <v>3553658138</v>
      </c>
      <c r="I20" s="24">
        <f>SUM(I18,I19)</f>
        <v>1278002630</v>
      </c>
      <c r="J20" s="24">
        <f>SUM(J18,J19)</f>
        <v>766686120</v>
      </c>
    </row>
    <row r="21" spans="2:10" ht="14.5" x14ac:dyDescent="0.35">
      <c r="D21" s="96" t="s">
        <v>335</v>
      </c>
      <c r="E21" s="96"/>
      <c r="F21" s="96"/>
      <c r="G21" s="96"/>
      <c r="H21" s="96"/>
      <c r="I21" s="96"/>
      <c r="J21" s="96"/>
    </row>
    <row r="22" spans="2:10" ht="14.5" x14ac:dyDescent="0.35">
      <c r="D22" s="97" t="s">
        <v>336</v>
      </c>
      <c r="E22" s="97"/>
      <c r="F22" s="97"/>
      <c r="G22" s="97"/>
      <c r="H22" s="97"/>
      <c r="I22" s="97"/>
      <c r="J22" s="97"/>
    </row>
    <row r="23" spans="2:10" ht="19.399999999999999" customHeight="1" x14ac:dyDescent="0.35"/>
    <row r="24" spans="2:10" ht="21" customHeight="1" x14ac:dyDescent="0.35">
      <c r="B24" s="26"/>
      <c r="C24" s="26"/>
      <c r="D24" s="26"/>
      <c r="E24" s="26"/>
      <c r="F24" s="26"/>
      <c r="G24" s="26"/>
      <c r="H24" s="26"/>
    </row>
    <row r="25" spans="2:10" ht="29.15" customHeight="1" x14ac:dyDescent="0.35">
      <c r="G25" s="26"/>
      <c r="H25" s="26"/>
    </row>
    <row r="26" spans="2:10" ht="41.15" customHeight="1" x14ac:dyDescent="0.35">
      <c r="G26" s="26"/>
      <c r="H26" s="26"/>
    </row>
    <row r="27" spans="2:10" ht="22.4" customHeight="1" x14ac:dyDescent="0.35">
      <c r="G27" s="26"/>
      <c r="H27" s="26"/>
    </row>
    <row r="28" spans="2:10" ht="22.4" customHeight="1" x14ac:dyDescent="0.35">
      <c r="G28" s="26"/>
      <c r="H28" s="26"/>
    </row>
    <row r="29" spans="2:10" ht="22.4" customHeight="1" x14ac:dyDescent="0.35">
      <c r="G29" s="26"/>
      <c r="H29" s="26"/>
    </row>
    <row r="30" spans="2:10" ht="22.4" customHeight="1" x14ac:dyDescent="0.35">
      <c r="G30" s="26"/>
      <c r="H30" s="26"/>
    </row>
    <row r="31" spans="2:10" ht="22.4" customHeight="1" x14ac:dyDescent="0.35">
      <c r="G31" s="26"/>
      <c r="H31" s="26"/>
    </row>
    <row r="32" spans="2:10" ht="22.4" customHeight="1" x14ac:dyDescent="0.35">
      <c r="G32" s="26"/>
      <c r="H32" s="26"/>
    </row>
    <row r="33" spans="4:10" ht="22.4" customHeight="1" x14ac:dyDescent="0.35">
      <c r="G33" s="26"/>
      <c r="H33" s="26"/>
    </row>
    <row r="34" spans="4:10" ht="29.15" customHeight="1" x14ac:dyDescent="0.35">
      <c r="G34" s="26"/>
      <c r="H34" s="26"/>
    </row>
    <row r="35" spans="4:10" ht="26.65" customHeight="1" x14ac:dyDescent="0.35">
      <c r="D35" s="99" t="s">
        <v>347</v>
      </c>
      <c r="E35" s="100"/>
      <c r="F35" s="100"/>
      <c r="G35" s="100"/>
      <c r="H35" s="100"/>
      <c r="I35" s="100"/>
      <c r="J35" s="100"/>
    </row>
    <row r="36" spans="4:10" ht="37.4" customHeight="1" x14ac:dyDescent="0.35">
      <c r="D36" s="98" t="s">
        <v>337</v>
      </c>
      <c r="E36" s="98"/>
      <c r="F36" s="27" t="s">
        <v>325</v>
      </c>
      <c r="G36" s="27" t="s">
        <v>326</v>
      </c>
      <c r="H36" s="27" t="s">
        <v>338</v>
      </c>
      <c r="I36" s="27" t="s">
        <v>339</v>
      </c>
      <c r="J36" s="27" t="s">
        <v>340</v>
      </c>
    </row>
    <row r="37" spans="4:10" ht="21" customHeight="1" x14ac:dyDescent="0.35">
      <c r="D37" s="92" t="s">
        <v>341</v>
      </c>
      <c r="E37" s="94"/>
      <c r="F37" s="28">
        <v>7834800000</v>
      </c>
      <c r="G37" s="28">
        <v>3479210410</v>
      </c>
      <c r="H37" s="29">
        <v>2655442590</v>
      </c>
      <c r="I37" s="29">
        <v>438575050</v>
      </c>
      <c r="J37" s="29">
        <v>385192770</v>
      </c>
    </row>
    <row r="38" spans="4:10" ht="21" customHeight="1" x14ac:dyDescent="0.35">
      <c r="D38" s="92" t="s">
        <v>342</v>
      </c>
      <c r="E38" s="94"/>
      <c r="F38" s="28">
        <v>3425600000</v>
      </c>
      <c r="G38" s="28">
        <v>1232104240</v>
      </c>
      <c r="H38" s="29">
        <v>873100000</v>
      </c>
      <c r="I38" s="29">
        <v>89253960</v>
      </c>
      <c r="J38" s="29">
        <v>269750280</v>
      </c>
    </row>
    <row r="39" spans="4:10" ht="21" customHeight="1" x14ac:dyDescent="0.35">
      <c r="D39" s="92" t="s">
        <v>439</v>
      </c>
      <c r="E39" s="93"/>
      <c r="F39" s="28">
        <v>656000000</v>
      </c>
      <c r="G39" s="28">
        <v>656000000</v>
      </c>
      <c r="H39" s="29">
        <v>0</v>
      </c>
      <c r="I39" s="29">
        <v>656000000</v>
      </c>
      <c r="J39" s="29">
        <v>0</v>
      </c>
    </row>
    <row r="40" spans="4:10" ht="21" customHeight="1" x14ac:dyDescent="0.35">
      <c r="D40" s="92" t="s">
        <v>399</v>
      </c>
      <c r="E40" s="93"/>
      <c r="F40" s="28">
        <v>305000000</v>
      </c>
      <c r="G40" s="28">
        <v>190193500</v>
      </c>
      <c r="H40" s="29">
        <v>0</v>
      </c>
      <c r="I40" s="29">
        <v>80161500</v>
      </c>
      <c r="J40" s="29">
        <v>110032000</v>
      </c>
    </row>
    <row r="41" spans="4:10" ht="21" customHeight="1" x14ac:dyDescent="0.35">
      <c r="D41" s="92" t="s">
        <v>400</v>
      </c>
      <c r="E41" s="93"/>
      <c r="F41" s="28">
        <v>194160000</v>
      </c>
      <c r="G41" s="28">
        <v>29089138</v>
      </c>
      <c r="H41" s="29">
        <v>22012248</v>
      </c>
      <c r="I41" s="29">
        <v>5580920</v>
      </c>
      <c r="J41" s="29">
        <v>1495970</v>
      </c>
    </row>
    <row r="42" spans="4:10" ht="21" customHeight="1" x14ac:dyDescent="0.35">
      <c r="D42" s="92" t="s">
        <v>345</v>
      </c>
      <c r="E42" s="94"/>
      <c r="F42" s="28">
        <v>15649728</v>
      </c>
      <c r="G42" s="28">
        <v>11749600.000000002</v>
      </c>
      <c r="H42" s="29">
        <v>3103300</v>
      </c>
      <c r="I42" s="29">
        <v>8431200</v>
      </c>
      <c r="J42" s="29">
        <v>215100</v>
      </c>
    </row>
    <row r="43" spans="4:10" ht="21" customHeight="1" x14ac:dyDescent="0.35">
      <c r="D43" s="95" t="s">
        <v>334</v>
      </c>
      <c r="E43" s="95"/>
      <c r="F43" s="30">
        <f>SUM(F37:F42)</f>
        <v>12431209728</v>
      </c>
      <c r="G43" s="30">
        <f>SUM(G37:G42)</f>
        <v>5598346888</v>
      </c>
      <c r="H43" s="30">
        <f>SUM(H37:H42)</f>
        <v>3553658138</v>
      </c>
      <c r="I43" s="30">
        <f>SUM(I37:I42)</f>
        <v>1278002630</v>
      </c>
      <c r="J43" s="30">
        <f>SUM(J37:J42)</f>
        <v>766686120</v>
      </c>
    </row>
    <row r="46" spans="4:10" ht="21" customHeight="1" x14ac:dyDescent="0.35">
      <c r="J46" s="67"/>
    </row>
    <row r="47" spans="4:10" ht="21" customHeight="1" x14ac:dyDescent="0.35">
      <c r="J47" s="67"/>
    </row>
    <row r="48" spans="4:10" ht="21" customHeight="1" x14ac:dyDescent="0.35">
      <c r="J48" s="67"/>
    </row>
  </sheetData>
  <mergeCells count="18">
    <mergeCell ref="A1:M1"/>
    <mergeCell ref="D15:J15"/>
    <mergeCell ref="D16:D17"/>
    <mergeCell ref="E16:E17"/>
    <mergeCell ref="F16:F17"/>
    <mergeCell ref="G16:G17"/>
    <mergeCell ref="H16:J16"/>
    <mergeCell ref="D41:E41"/>
    <mergeCell ref="D42:E42"/>
    <mergeCell ref="D43:E43"/>
    <mergeCell ref="D21:J21"/>
    <mergeCell ref="D22:J22"/>
    <mergeCell ref="D36:E36"/>
    <mergeCell ref="D37:E37"/>
    <mergeCell ref="D38:E38"/>
    <mergeCell ref="D39:E39"/>
    <mergeCell ref="D40:E40"/>
    <mergeCell ref="D35:J3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E5150-B35C-413E-864E-115FD91003FE}">
  <sheetPr codeName="Sheet13">
    <tabColor theme="8" tint="0.79998168889431442"/>
  </sheetPr>
  <dimension ref="A1:I42"/>
  <sheetViews>
    <sheetView showGridLines="0" zoomScale="70" zoomScaleNormal="70" workbookViewId="0">
      <selection activeCell="E44" sqref="E44"/>
    </sheetView>
  </sheetViews>
  <sheetFormatPr defaultColWidth="20.81640625" defaultRowHeight="21" customHeight="1" x14ac:dyDescent="0.35"/>
  <cols>
    <col min="1" max="1" width="3.81640625" style="17" customWidth="1"/>
    <col min="2" max="12" width="26.81640625" style="17" customWidth="1"/>
    <col min="13" max="16384" width="20.81640625" style="17"/>
  </cols>
  <sheetData>
    <row r="1" spans="1:9" ht="40.4" customHeight="1" x14ac:dyDescent="0.35">
      <c r="A1" s="101" t="s">
        <v>402</v>
      </c>
      <c r="B1" s="101"/>
      <c r="C1" s="101"/>
      <c r="D1" s="101"/>
      <c r="E1" s="101"/>
      <c r="F1" s="101"/>
      <c r="G1" s="101"/>
      <c r="H1" s="101"/>
    </row>
    <row r="2" spans="1:9" s="26" customFormat="1" ht="28.4" customHeight="1" x14ac:dyDescent="0.35">
      <c r="A2" s="17"/>
      <c r="B2" s="17"/>
      <c r="C2" s="17"/>
      <c r="D2" s="17"/>
      <c r="E2" s="17"/>
      <c r="F2" s="17"/>
      <c r="G2" s="17"/>
      <c r="H2" s="17"/>
      <c r="I2" s="17"/>
    </row>
    <row r="3" spans="1:9" ht="29" x14ac:dyDescent="0.35">
      <c r="B3" s="54" t="s">
        <v>351</v>
      </c>
      <c r="C3" s="54" t="s">
        <v>325</v>
      </c>
      <c r="D3" s="54" t="s">
        <v>326</v>
      </c>
      <c r="E3" s="54" t="s">
        <v>401</v>
      </c>
      <c r="F3" s="54" t="s">
        <v>338</v>
      </c>
      <c r="G3" s="54" t="s">
        <v>339</v>
      </c>
      <c r="H3" s="54" t="s">
        <v>340</v>
      </c>
    </row>
    <row r="4" spans="1:9" ht="38.15" customHeight="1" x14ac:dyDescent="0.35">
      <c r="B4" s="55" t="s">
        <v>360</v>
      </c>
      <c r="C4" s="56">
        <v>2495000000</v>
      </c>
      <c r="D4" s="56">
        <v>994909500</v>
      </c>
      <c r="E4" s="57">
        <f>D4/C4</f>
        <v>0.39876132264529057</v>
      </c>
      <c r="F4" s="56">
        <v>864667500</v>
      </c>
      <c r="G4" s="56">
        <v>129570000.00000001</v>
      </c>
      <c r="H4" s="56">
        <v>672000</v>
      </c>
    </row>
    <row r="5" spans="1:9" ht="18" customHeight="1" x14ac:dyDescent="0.35">
      <c r="B5" s="55" t="s">
        <v>361</v>
      </c>
      <c r="C5" s="56">
        <v>80000000</v>
      </c>
      <c r="D5" s="56">
        <v>59945000</v>
      </c>
      <c r="E5" s="57">
        <f t="shared" ref="E5:E29" si="0">D5/C5</f>
        <v>0.74931250000000005</v>
      </c>
      <c r="F5" s="56">
        <v>46209000</v>
      </c>
      <c r="G5" s="56">
        <v>1054999.9999999998</v>
      </c>
      <c r="H5" s="56">
        <v>12680999.999999998</v>
      </c>
    </row>
    <row r="6" spans="1:9" ht="18" customHeight="1" x14ac:dyDescent="0.35">
      <c r="B6" s="55" t="s">
        <v>362</v>
      </c>
      <c r="C6" s="56">
        <v>340000000</v>
      </c>
      <c r="D6" s="56">
        <v>290893000</v>
      </c>
      <c r="E6" s="57">
        <f t="shared" si="0"/>
        <v>0.85556764705882349</v>
      </c>
      <c r="F6" s="56">
        <v>0</v>
      </c>
      <c r="G6" s="56">
        <v>123490000</v>
      </c>
      <c r="H6" s="56">
        <v>167403000</v>
      </c>
    </row>
    <row r="7" spans="1:9" ht="18" customHeight="1" x14ac:dyDescent="0.35">
      <c r="B7" s="55" t="s">
        <v>363</v>
      </c>
      <c r="C7" s="56">
        <v>29860000</v>
      </c>
      <c r="D7" s="56">
        <v>10822428.000000002</v>
      </c>
      <c r="E7" s="57">
        <f t="shared" si="0"/>
        <v>0.36243898191560625</v>
      </c>
      <c r="F7" s="56">
        <v>7415228</v>
      </c>
      <c r="G7" s="56">
        <v>654000</v>
      </c>
      <c r="H7" s="56">
        <v>2753200</v>
      </c>
    </row>
    <row r="8" spans="1:9" ht="18" customHeight="1" x14ac:dyDescent="0.35">
      <c r="B8" s="55" t="s">
        <v>364</v>
      </c>
      <c r="C8" s="56">
        <v>325000000</v>
      </c>
      <c r="D8" s="56">
        <v>300460500</v>
      </c>
      <c r="E8" s="57">
        <f t="shared" si="0"/>
        <v>0.92449384615384611</v>
      </c>
      <c r="F8" s="56">
        <v>44592500</v>
      </c>
      <c r="G8" s="56">
        <v>250000000</v>
      </c>
      <c r="H8" s="56">
        <v>5868000</v>
      </c>
    </row>
    <row r="9" spans="1:9" ht="18" customHeight="1" x14ac:dyDescent="0.35">
      <c r="B9" s="55" t="s">
        <v>365</v>
      </c>
      <c r="C9" s="56">
        <v>2002600000</v>
      </c>
      <c r="D9" s="56">
        <v>834740760</v>
      </c>
      <c r="E9" s="57">
        <f t="shared" si="0"/>
        <v>0.41682850294616997</v>
      </c>
      <c r="F9" s="56">
        <v>557678760</v>
      </c>
      <c r="G9" s="56">
        <v>41745000</v>
      </c>
      <c r="H9" s="56">
        <v>235317000</v>
      </c>
    </row>
    <row r="10" spans="1:9" ht="18" customHeight="1" x14ac:dyDescent="0.35">
      <c r="B10" s="55" t="s">
        <v>366</v>
      </c>
      <c r="C10" s="56">
        <v>235000000</v>
      </c>
      <c r="D10" s="56">
        <v>137994000</v>
      </c>
      <c r="E10" s="57">
        <f t="shared" si="0"/>
        <v>0.58720851063829782</v>
      </c>
      <c r="F10" s="56">
        <v>21454000</v>
      </c>
      <c r="G10" s="56">
        <v>14165000</v>
      </c>
      <c r="H10" s="56">
        <v>102375000</v>
      </c>
    </row>
    <row r="11" spans="1:9" ht="18" customHeight="1" x14ac:dyDescent="0.35">
      <c r="B11" s="55" t="s">
        <v>367</v>
      </c>
      <c r="C11" s="56">
        <v>584600000</v>
      </c>
      <c r="D11" s="56">
        <v>197911310</v>
      </c>
      <c r="E11" s="57">
        <f t="shared" si="0"/>
        <v>0.33854141293191925</v>
      </c>
      <c r="F11" s="56">
        <v>194831310</v>
      </c>
      <c r="G11" s="56">
        <v>1020000.0000000001</v>
      </c>
      <c r="H11" s="56">
        <v>2060000</v>
      </c>
    </row>
    <row r="12" spans="1:9" ht="18" customHeight="1" x14ac:dyDescent="0.35">
      <c r="B12" s="55" t="s">
        <v>368</v>
      </c>
      <c r="C12" s="56">
        <v>157500000</v>
      </c>
      <c r="D12" s="56">
        <v>36933750</v>
      </c>
      <c r="E12" s="57">
        <f t="shared" si="0"/>
        <v>0.23449999999999999</v>
      </c>
      <c r="F12" s="56">
        <v>19561500</v>
      </c>
      <c r="G12" s="56">
        <v>0</v>
      </c>
      <c r="H12" s="56">
        <v>17372250</v>
      </c>
    </row>
    <row r="13" spans="1:9" ht="18" customHeight="1" x14ac:dyDescent="0.35">
      <c r="B13" s="55" t="s">
        <v>369</v>
      </c>
      <c r="C13" s="56">
        <v>836000000</v>
      </c>
      <c r="D13" s="56">
        <v>672195000</v>
      </c>
      <c r="E13" s="57">
        <f t="shared" si="0"/>
        <v>0.804061004784689</v>
      </c>
      <c r="F13" s="56">
        <v>354654000</v>
      </c>
      <c r="G13" s="56">
        <v>316021000</v>
      </c>
      <c r="H13" s="56">
        <v>1520000</v>
      </c>
    </row>
    <row r="14" spans="1:9" ht="18" customHeight="1" x14ac:dyDescent="0.35">
      <c r="B14" s="55" t="s">
        <v>370</v>
      </c>
      <c r="C14" s="56">
        <v>1146000000</v>
      </c>
      <c r="D14" s="56">
        <v>691000500</v>
      </c>
      <c r="E14" s="57">
        <f t="shared" si="0"/>
        <v>0.60296727748691104</v>
      </c>
      <c r="F14" s="56">
        <v>574786600</v>
      </c>
      <c r="G14" s="56">
        <v>38886900</v>
      </c>
      <c r="H14" s="56">
        <v>77327000</v>
      </c>
    </row>
    <row r="15" spans="1:9" ht="18" customHeight="1" x14ac:dyDescent="0.35">
      <c r="B15" s="55" t="s">
        <v>371</v>
      </c>
      <c r="C15" s="56">
        <v>619000000</v>
      </c>
      <c r="D15" s="56">
        <v>205985700</v>
      </c>
      <c r="E15" s="57">
        <f t="shared" si="0"/>
        <v>0.33277172859450727</v>
      </c>
      <c r="F15" s="56">
        <v>189206000</v>
      </c>
      <c r="G15" s="56">
        <v>16779700</v>
      </c>
      <c r="H15" s="56">
        <v>0</v>
      </c>
    </row>
    <row r="16" spans="1:9" ht="18" customHeight="1" x14ac:dyDescent="0.35">
      <c r="B16" s="55" t="s">
        <v>372</v>
      </c>
      <c r="C16" s="56">
        <v>0</v>
      </c>
      <c r="D16" s="56">
        <v>0</v>
      </c>
      <c r="E16" s="57">
        <v>0</v>
      </c>
      <c r="F16" s="56">
        <v>0</v>
      </c>
      <c r="G16" s="56">
        <v>0</v>
      </c>
      <c r="H16" s="56">
        <v>0</v>
      </c>
    </row>
    <row r="17" spans="2:8" ht="18" customHeight="1" x14ac:dyDescent="0.35">
      <c r="B17" s="55" t="s">
        <v>373</v>
      </c>
      <c r="C17" s="56">
        <v>3149728</v>
      </c>
      <c r="D17" s="56">
        <v>0</v>
      </c>
      <c r="E17" s="57">
        <f t="shared" si="0"/>
        <v>0</v>
      </c>
      <c r="F17" s="56">
        <v>0</v>
      </c>
      <c r="G17" s="56">
        <v>0</v>
      </c>
      <c r="H17" s="56">
        <v>0</v>
      </c>
    </row>
    <row r="18" spans="2:8" ht="18" customHeight="1" x14ac:dyDescent="0.35">
      <c r="B18" s="55" t="s">
        <v>374</v>
      </c>
      <c r="C18" s="56">
        <v>146000000</v>
      </c>
      <c r="D18" s="56">
        <v>9469800</v>
      </c>
      <c r="E18" s="57">
        <f t="shared" si="0"/>
        <v>6.4861643835616434E-2</v>
      </c>
      <c r="F18" s="56">
        <v>4244800</v>
      </c>
      <c r="G18" s="56">
        <v>5225000</v>
      </c>
      <c r="H18" s="56">
        <v>0</v>
      </c>
    </row>
    <row r="19" spans="2:8" ht="18" customHeight="1" x14ac:dyDescent="0.35">
      <c r="B19" s="55" t="s">
        <v>375</v>
      </c>
      <c r="C19" s="56">
        <v>133300000</v>
      </c>
      <c r="D19" s="56">
        <v>84054890</v>
      </c>
      <c r="E19" s="57">
        <f t="shared" si="0"/>
        <v>0.6305693173293323</v>
      </c>
      <c r="F19" s="56">
        <v>56357530</v>
      </c>
      <c r="G19" s="56">
        <v>19976010.000000004</v>
      </c>
      <c r="H19" s="56">
        <v>7721350</v>
      </c>
    </row>
    <row r="20" spans="2:8" ht="18" customHeight="1" x14ac:dyDescent="0.35">
      <c r="B20" s="55" t="s">
        <v>376</v>
      </c>
      <c r="C20" s="56">
        <v>0</v>
      </c>
      <c r="D20" s="56">
        <v>0</v>
      </c>
      <c r="E20" s="57">
        <v>0</v>
      </c>
      <c r="F20" s="56">
        <v>0</v>
      </c>
      <c r="G20" s="56">
        <v>0</v>
      </c>
      <c r="H20" s="56">
        <v>0</v>
      </c>
    </row>
    <row r="21" spans="2:8" ht="18" customHeight="1" x14ac:dyDescent="0.35">
      <c r="B21" s="55" t="s">
        <v>377</v>
      </c>
      <c r="C21" s="56">
        <v>600000000</v>
      </c>
      <c r="D21" s="56">
        <v>19980000.000000004</v>
      </c>
      <c r="E21" s="57">
        <f t="shared" si="0"/>
        <v>3.3300000000000003E-2</v>
      </c>
      <c r="F21" s="56">
        <v>0</v>
      </c>
      <c r="G21" s="56">
        <v>0</v>
      </c>
      <c r="H21" s="56">
        <v>19980000.000000004</v>
      </c>
    </row>
    <row r="22" spans="2:8" ht="18" customHeight="1" x14ac:dyDescent="0.35">
      <c r="B22" s="55" t="s">
        <v>378</v>
      </c>
      <c r="C22" s="56">
        <v>0</v>
      </c>
      <c r="D22" s="56">
        <v>0</v>
      </c>
      <c r="E22" s="57">
        <v>0</v>
      </c>
      <c r="F22" s="56">
        <v>0</v>
      </c>
      <c r="G22" s="56">
        <v>0</v>
      </c>
      <c r="H22" s="56">
        <v>0</v>
      </c>
    </row>
    <row r="23" spans="2:8" ht="18" customHeight="1" x14ac:dyDescent="0.35">
      <c r="B23" s="55" t="s">
        <v>379</v>
      </c>
      <c r="C23" s="56">
        <v>347000000</v>
      </c>
      <c r="D23" s="56">
        <v>62620500</v>
      </c>
      <c r="E23" s="57">
        <f t="shared" si="0"/>
        <v>0.18046253602305476</v>
      </c>
      <c r="F23" s="56">
        <v>24865400</v>
      </c>
      <c r="G23" s="56">
        <v>37258800</v>
      </c>
      <c r="H23" s="56">
        <v>496300</v>
      </c>
    </row>
    <row r="24" spans="2:8" ht="18" customHeight="1" x14ac:dyDescent="0.35">
      <c r="B24" s="55" t="s">
        <v>380</v>
      </c>
      <c r="C24" s="56">
        <v>291700000</v>
      </c>
      <c r="D24" s="56">
        <v>173293300</v>
      </c>
      <c r="E24" s="57">
        <f t="shared" si="0"/>
        <v>0.59408056222146044</v>
      </c>
      <c r="F24" s="56">
        <v>131369610</v>
      </c>
      <c r="G24" s="56">
        <v>6403319.9999999991</v>
      </c>
      <c r="H24" s="56">
        <v>35520370</v>
      </c>
    </row>
    <row r="25" spans="2:8" ht="18" customHeight="1" x14ac:dyDescent="0.35">
      <c r="B25" s="55" t="s">
        <v>381</v>
      </c>
      <c r="C25" s="56">
        <v>1189000000</v>
      </c>
      <c r="D25" s="56">
        <v>347227800</v>
      </c>
      <c r="E25" s="57">
        <f t="shared" si="0"/>
        <v>0.29203347350714887</v>
      </c>
      <c r="F25" s="56">
        <v>275136900</v>
      </c>
      <c r="G25" s="56">
        <v>60292400</v>
      </c>
      <c r="H25" s="56">
        <v>11798500</v>
      </c>
    </row>
    <row r="26" spans="2:8" ht="18" customHeight="1" x14ac:dyDescent="0.35">
      <c r="B26" s="55" t="s">
        <v>382</v>
      </c>
      <c r="C26" s="56">
        <v>0</v>
      </c>
      <c r="D26" s="56">
        <v>0</v>
      </c>
      <c r="E26" s="57">
        <v>0</v>
      </c>
      <c r="F26" s="56">
        <v>0</v>
      </c>
      <c r="G26" s="56">
        <v>0</v>
      </c>
      <c r="H26" s="56">
        <v>0</v>
      </c>
    </row>
    <row r="27" spans="2:8" ht="18" customHeight="1" x14ac:dyDescent="0.35">
      <c r="B27" s="55" t="s">
        <v>383</v>
      </c>
      <c r="C27" s="56">
        <v>370000000</v>
      </c>
      <c r="D27" s="56">
        <v>97448500</v>
      </c>
      <c r="E27" s="57">
        <f t="shared" si="0"/>
        <v>0.26337432432432434</v>
      </c>
      <c r="F27" s="56">
        <v>52913500</v>
      </c>
      <c r="G27" s="56">
        <v>14800500</v>
      </c>
      <c r="H27" s="56">
        <v>29734500</v>
      </c>
    </row>
    <row r="28" spans="2:8" ht="18" customHeight="1" x14ac:dyDescent="0.35">
      <c r="B28" s="55" t="s">
        <v>384</v>
      </c>
      <c r="C28" s="56">
        <v>0</v>
      </c>
      <c r="D28" s="56">
        <v>0</v>
      </c>
      <c r="E28" s="57">
        <v>0</v>
      </c>
      <c r="F28" s="56">
        <v>0</v>
      </c>
      <c r="G28" s="56">
        <v>0</v>
      </c>
      <c r="H28" s="56">
        <v>0</v>
      </c>
    </row>
    <row r="29" spans="2:8" ht="18" customHeight="1" x14ac:dyDescent="0.35">
      <c r="B29" s="55" t="s">
        <v>385</v>
      </c>
      <c r="C29" s="56">
        <v>500500000</v>
      </c>
      <c r="D29" s="56">
        <v>370460650</v>
      </c>
      <c r="E29" s="57">
        <f t="shared" si="0"/>
        <v>0.74018111888111893</v>
      </c>
      <c r="F29" s="56">
        <v>133714000.00000001</v>
      </c>
      <c r="G29" s="56">
        <v>200660000</v>
      </c>
      <c r="H29" s="56">
        <v>36086650</v>
      </c>
    </row>
    <row r="30" spans="2:8" ht="18" customHeight="1" x14ac:dyDescent="0.35">
      <c r="B30" s="55" t="s">
        <v>386</v>
      </c>
      <c r="C30" s="56">
        <v>0</v>
      </c>
      <c r="D30" s="56">
        <v>0</v>
      </c>
      <c r="E30" s="57">
        <v>0</v>
      </c>
      <c r="F30" s="56">
        <v>0</v>
      </c>
      <c r="G30" s="56">
        <v>0</v>
      </c>
      <c r="H30" s="56">
        <v>0</v>
      </c>
    </row>
    <row r="31" spans="2:8" ht="18" customHeight="1" x14ac:dyDescent="0.35"/>
    <row r="32" spans="2:8" ht="21" customHeight="1" x14ac:dyDescent="0.35">
      <c r="C32" s="58"/>
      <c r="D32" s="58"/>
      <c r="E32" s="58"/>
      <c r="F32" s="58"/>
      <c r="G32" s="58"/>
      <c r="H32" s="58"/>
    </row>
    <row r="33" spans="6:8" ht="21" customHeight="1" x14ac:dyDescent="0.35">
      <c r="F33" s="59"/>
      <c r="G33" s="59"/>
      <c r="H33" s="59"/>
    </row>
    <row r="42" spans="6:8" ht="21" customHeight="1" x14ac:dyDescent="0.35">
      <c r="H42" s="70"/>
    </row>
  </sheetData>
  <autoFilter ref="B3:H30" xr:uid="{4BC9143E-445F-4AAE-BA7B-F4FA0BD5EEEE}"/>
  <dataConsolidate/>
  <mergeCells count="1">
    <mergeCell ref="A1:H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432D3-B4CB-4719-BE0A-E820FE1814F2}">
  <sheetPr codeName="Sheet15">
    <tabColor theme="8" tint="0.79998168889431442"/>
  </sheetPr>
  <dimension ref="A1:O61"/>
  <sheetViews>
    <sheetView topLeftCell="A6" zoomScale="50" zoomScaleNormal="50" workbookViewId="0">
      <selection activeCell="E30" sqref="E30"/>
    </sheetView>
  </sheetViews>
  <sheetFormatPr defaultColWidth="22" defaultRowHeight="16.399999999999999" customHeight="1" x14ac:dyDescent="0.35"/>
  <cols>
    <col min="1" max="1" width="4" style="17" customWidth="1"/>
    <col min="2" max="2" width="72.81640625" style="17" customWidth="1"/>
    <col min="3" max="3" width="23" style="17" customWidth="1"/>
    <col min="4" max="5" width="21.26953125" style="17" customWidth="1"/>
    <col min="6" max="6" width="80.453125" style="17" customWidth="1"/>
    <col min="7" max="7" width="23" style="17" customWidth="1"/>
    <col min="8" max="8" width="16.453125" style="17" customWidth="1"/>
    <col min="9" max="9" width="24.26953125" style="17" customWidth="1"/>
    <col min="10" max="10" width="76.6328125" style="17" bestFit="1" customWidth="1"/>
    <col min="11" max="11" width="27.1796875" style="61" bestFit="1" customWidth="1"/>
    <col min="12" max="12" width="28.26953125" style="17" bestFit="1" customWidth="1"/>
    <col min="13" max="13" width="26.08984375" style="17" bestFit="1" customWidth="1"/>
    <col min="14" max="14" width="31" style="17" bestFit="1" customWidth="1"/>
    <col min="15" max="16384" width="22" style="17"/>
  </cols>
  <sheetData>
    <row r="1" spans="1:15" ht="40.4" customHeight="1" x14ac:dyDescent="0.35">
      <c r="A1" s="101" t="s">
        <v>434</v>
      </c>
      <c r="B1" s="101"/>
      <c r="C1" s="101"/>
      <c r="D1" s="101"/>
      <c r="E1" s="101"/>
      <c r="F1" s="101"/>
      <c r="G1" s="101"/>
      <c r="H1" s="101"/>
    </row>
    <row r="2" spans="1:15" ht="15.65" customHeight="1" x14ac:dyDescent="0.35">
      <c r="J2"/>
      <c r="K2"/>
      <c r="L2"/>
      <c r="M2"/>
      <c r="N2"/>
      <c r="O2"/>
    </row>
    <row r="3" spans="1:15" ht="21" x14ac:dyDescent="0.35">
      <c r="A3" s="111" t="s">
        <v>432</v>
      </c>
      <c r="B3" s="111"/>
      <c r="C3" s="111"/>
      <c r="D3" s="111"/>
      <c r="E3" s="111"/>
      <c r="F3" s="111"/>
      <c r="G3" s="111"/>
      <c r="H3" s="111"/>
      <c r="J3"/>
      <c r="K3"/>
      <c r="L3"/>
      <c r="M3"/>
      <c r="N3"/>
      <c r="O3"/>
    </row>
    <row r="4" spans="1:15" ht="14.5" x14ac:dyDescent="0.35">
      <c r="J4"/>
      <c r="K4"/>
      <c r="L4"/>
      <c r="M4"/>
      <c r="N4"/>
      <c r="O4"/>
    </row>
    <row r="5" spans="1:15" ht="48" x14ac:dyDescent="0.35">
      <c r="B5" s="112" t="s">
        <v>435</v>
      </c>
      <c r="C5" s="113"/>
      <c r="D5" s="69" t="s">
        <v>436</v>
      </c>
      <c r="E5" s="62"/>
      <c r="F5" s="112" t="s">
        <v>438</v>
      </c>
      <c r="G5" s="113"/>
      <c r="H5" s="69" t="s">
        <v>437</v>
      </c>
      <c r="J5"/>
      <c r="K5"/>
      <c r="L5"/>
      <c r="M5"/>
      <c r="N5"/>
      <c r="O5"/>
    </row>
    <row r="6" spans="1:15" ht="14.5" x14ac:dyDescent="0.35">
      <c r="B6" s="63" t="s">
        <v>297</v>
      </c>
      <c r="C6" s="56">
        <v>1705186160</v>
      </c>
      <c r="D6" s="68">
        <f t="shared" ref="D6:D16" si="0">C6/3553658138</f>
        <v>0.47983967331187333</v>
      </c>
      <c r="E6" s="67"/>
      <c r="F6" s="63" t="s">
        <v>302</v>
      </c>
      <c r="G6" s="56">
        <v>830451510</v>
      </c>
      <c r="H6" s="68">
        <f t="shared" ref="H6:H15" si="1">G6/1278002630</f>
        <v>0.64980422614623257</v>
      </c>
      <c r="J6"/>
      <c r="K6"/>
      <c r="L6"/>
      <c r="M6"/>
      <c r="N6"/>
      <c r="O6"/>
    </row>
    <row r="7" spans="1:15" ht="14.5" x14ac:dyDescent="0.35">
      <c r="B7" s="63" t="s">
        <v>300</v>
      </c>
      <c r="C7" s="56">
        <v>689363998</v>
      </c>
      <c r="D7" s="68">
        <f t="shared" si="0"/>
        <v>0.19398714542304688</v>
      </c>
      <c r="E7" s="83"/>
      <c r="F7" s="63" t="s">
        <v>298</v>
      </c>
      <c r="G7" s="56">
        <v>173009720</v>
      </c>
      <c r="H7" s="68">
        <f t="shared" si="1"/>
        <v>0.1353750891733298</v>
      </c>
      <c r="J7"/>
      <c r="K7"/>
      <c r="L7"/>
      <c r="M7"/>
      <c r="N7"/>
      <c r="O7"/>
    </row>
    <row r="8" spans="1:15" ht="14.5" x14ac:dyDescent="0.35">
      <c r="B8" s="63" t="s">
        <v>305</v>
      </c>
      <c r="C8" s="56">
        <v>605539610</v>
      </c>
      <c r="D8" s="68">
        <f t="shared" si="0"/>
        <v>0.17039894848771184</v>
      </c>
      <c r="E8" s="67"/>
      <c r="F8" s="63" t="s">
        <v>310</v>
      </c>
      <c r="G8" s="56">
        <v>136846080</v>
      </c>
      <c r="H8" s="68">
        <f t="shared" si="1"/>
        <v>0.10707808950283616</v>
      </c>
      <c r="J8"/>
      <c r="K8"/>
      <c r="L8"/>
      <c r="M8"/>
      <c r="N8"/>
      <c r="O8"/>
    </row>
    <row r="9" spans="1:15" ht="14.5" x14ac:dyDescent="0.35">
      <c r="B9" s="63" t="s">
        <v>309</v>
      </c>
      <c r="C9" s="56">
        <v>163301100</v>
      </c>
      <c r="D9" s="68">
        <f t="shared" si="0"/>
        <v>4.5952957110248625E-2</v>
      </c>
      <c r="E9" s="67"/>
      <c r="F9" s="63" t="s">
        <v>304</v>
      </c>
      <c r="G9" s="56">
        <v>65074000</v>
      </c>
      <c r="H9" s="68">
        <f t="shared" si="1"/>
        <v>5.0918518062830591E-2</v>
      </c>
      <c r="J9"/>
      <c r="K9"/>
      <c r="L9"/>
      <c r="M9"/>
      <c r="N9"/>
      <c r="O9"/>
    </row>
    <row r="10" spans="1:15" ht="14.5" x14ac:dyDescent="0.35">
      <c r="B10" s="63" t="s">
        <v>301</v>
      </c>
      <c r="C10" s="56">
        <v>153071740</v>
      </c>
      <c r="D10" s="68">
        <f t="shared" si="0"/>
        <v>4.3074413479218018E-2</v>
      </c>
      <c r="E10" s="67"/>
      <c r="F10" s="84" t="s">
        <v>306</v>
      </c>
      <c r="G10" s="56">
        <v>63175200</v>
      </c>
      <c r="H10" s="68">
        <f t="shared" si="1"/>
        <v>4.9432762121937104E-2</v>
      </c>
      <c r="I10" s="85"/>
      <c r="J10"/>
      <c r="K10"/>
      <c r="L10"/>
      <c r="M10"/>
      <c r="N10"/>
      <c r="O10"/>
    </row>
    <row r="11" spans="1:15" ht="14.5" x14ac:dyDescent="0.35">
      <c r="B11" s="63" t="s">
        <v>299</v>
      </c>
      <c r="C11" s="56">
        <v>107742630</v>
      </c>
      <c r="D11" s="68">
        <f t="shared" si="0"/>
        <v>3.031879427226998E-2</v>
      </c>
      <c r="E11" s="67"/>
      <c r="F11" s="63" t="s">
        <v>303</v>
      </c>
      <c r="G11" s="56">
        <v>9153720</v>
      </c>
      <c r="H11" s="68">
        <f t="shared" si="1"/>
        <v>7.1625204714954307E-3</v>
      </c>
      <c r="J11"/>
      <c r="K11"/>
      <c r="L11"/>
      <c r="M11"/>
      <c r="N11"/>
      <c r="O11"/>
    </row>
    <row r="12" spans="1:15" ht="14.5" x14ac:dyDescent="0.35">
      <c r="B12" s="63" t="s">
        <v>307</v>
      </c>
      <c r="C12" s="56">
        <v>102030900</v>
      </c>
      <c r="D12" s="68">
        <f t="shared" si="0"/>
        <v>2.8711512485954268E-2</v>
      </c>
      <c r="E12" s="67"/>
      <c r="F12" s="63" t="s">
        <v>315</v>
      </c>
      <c r="G12" s="56">
        <v>292400</v>
      </c>
      <c r="H12" s="68">
        <f t="shared" si="1"/>
        <v>2.2879452133834811E-4</v>
      </c>
      <c r="J12"/>
      <c r="K12"/>
      <c r="L12"/>
      <c r="M12"/>
      <c r="N12"/>
      <c r="O12"/>
    </row>
    <row r="13" spans="1:15" ht="14.5" x14ac:dyDescent="0.35">
      <c r="B13" s="63" t="s">
        <v>308</v>
      </c>
      <c r="C13" s="56">
        <v>24476000</v>
      </c>
      <c r="D13" s="68">
        <f t="shared" si="0"/>
        <v>6.8875505323016525E-3</v>
      </c>
      <c r="E13" s="67"/>
      <c r="F13" s="63" t="s">
        <v>314</v>
      </c>
      <c r="G13" s="56">
        <v>0</v>
      </c>
      <c r="H13" s="68">
        <f t="shared" si="1"/>
        <v>0</v>
      </c>
      <c r="J13"/>
      <c r="K13"/>
      <c r="L13"/>
      <c r="M13"/>
      <c r="N13"/>
      <c r="O13"/>
    </row>
    <row r="14" spans="1:15" ht="14.5" x14ac:dyDescent="0.35">
      <c r="B14" s="63" t="s">
        <v>311</v>
      </c>
      <c r="C14" s="56">
        <v>2946000</v>
      </c>
      <c r="D14" s="68">
        <f t="shared" si="0"/>
        <v>8.2900489737541545E-4</v>
      </c>
      <c r="E14" s="67"/>
      <c r="F14" s="84" t="s">
        <v>313</v>
      </c>
      <c r="G14" s="56">
        <v>0</v>
      </c>
      <c r="H14" s="68">
        <f t="shared" si="1"/>
        <v>0</v>
      </c>
      <c r="J14"/>
      <c r="K14"/>
      <c r="L14"/>
      <c r="M14"/>
      <c r="N14"/>
      <c r="O14"/>
    </row>
    <row r="15" spans="1:15" ht="14.5" x14ac:dyDescent="0.35">
      <c r="B15" s="63" t="s">
        <v>316</v>
      </c>
      <c r="C15" s="56">
        <v>0</v>
      </c>
      <c r="D15" s="68">
        <f t="shared" si="0"/>
        <v>0</v>
      </c>
      <c r="E15" s="67"/>
      <c r="F15" s="63" t="s">
        <v>312</v>
      </c>
      <c r="G15" s="56">
        <v>0</v>
      </c>
      <c r="H15" s="68">
        <f t="shared" si="1"/>
        <v>0</v>
      </c>
      <c r="J15"/>
      <c r="K15"/>
      <c r="L15"/>
      <c r="M15"/>
      <c r="N15"/>
      <c r="O15"/>
    </row>
    <row r="16" spans="1:15" ht="14.5" x14ac:dyDescent="0.35">
      <c r="B16" s="63" t="s">
        <v>397</v>
      </c>
      <c r="C16" s="56">
        <v>0</v>
      </c>
      <c r="D16" s="68">
        <f t="shared" si="0"/>
        <v>0</v>
      </c>
      <c r="E16" s="67"/>
      <c r="F16"/>
      <c r="G16"/>
      <c r="J16"/>
      <c r="K16"/>
      <c r="L16"/>
      <c r="M16"/>
      <c r="N16"/>
      <c r="O16"/>
    </row>
    <row r="17" spans="2:15" ht="14.5" x14ac:dyDescent="0.35">
      <c r="J17"/>
      <c r="K17"/>
      <c r="L17"/>
      <c r="M17"/>
      <c r="N17"/>
      <c r="O17"/>
    </row>
    <row r="18" spans="2:15" ht="14.5" x14ac:dyDescent="0.35">
      <c r="J18"/>
      <c r="K18"/>
      <c r="L18"/>
      <c r="M18"/>
      <c r="N18"/>
      <c r="O18"/>
    </row>
    <row r="19" spans="2:15" ht="14.5" x14ac:dyDescent="0.35">
      <c r="B19" s="64"/>
      <c r="C19" s="65"/>
      <c r="J19"/>
      <c r="K19"/>
      <c r="L19"/>
      <c r="M19"/>
      <c r="N19"/>
      <c r="O19"/>
    </row>
    <row r="20" spans="2:15" ht="14.5" x14ac:dyDescent="0.35">
      <c r="B20" s="64"/>
      <c r="C20" s="65"/>
      <c r="J20"/>
      <c r="K20"/>
      <c r="L20"/>
      <c r="M20"/>
      <c r="N20"/>
      <c r="O20"/>
    </row>
    <row r="21" spans="2:15" ht="14.5" x14ac:dyDescent="0.35">
      <c r="B21" s="64"/>
      <c r="C21" s="65"/>
      <c r="J21"/>
      <c r="K21"/>
      <c r="L21"/>
      <c r="M21"/>
      <c r="N21"/>
      <c r="O21"/>
    </row>
    <row r="22" spans="2:15" ht="14.5" x14ac:dyDescent="0.35">
      <c r="B22" s="64"/>
      <c r="C22" s="65"/>
      <c r="J22"/>
      <c r="K22"/>
      <c r="L22"/>
      <c r="M22"/>
      <c r="N22"/>
      <c r="O22"/>
    </row>
    <row r="23" spans="2:15" ht="14.5" x14ac:dyDescent="0.35">
      <c r="B23" s="64"/>
      <c r="C23" s="65"/>
      <c r="J23"/>
      <c r="K23"/>
      <c r="L23"/>
      <c r="M23"/>
      <c r="N23"/>
      <c r="O23"/>
    </row>
    <row r="24" spans="2:15" ht="14.5" x14ac:dyDescent="0.35">
      <c r="B24" s="64"/>
      <c r="C24" s="65"/>
      <c r="J24"/>
      <c r="K24"/>
      <c r="L24"/>
      <c r="M24"/>
      <c r="N24"/>
      <c r="O24"/>
    </row>
    <row r="25" spans="2:15" ht="14.5" x14ac:dyDescent="0.35">
      <c r="B25" s="64"/>
      <c r="C25" s="65"/>
      <c r="J25"/>
      <c r="K25"/>
      <c r="L25"/>
      <c r="M25"/>
      <c r="N25"/>
      <c r="O25"/>
    </row>
    <row r="26" spans="2:15" ht="14.5" x14ac:dyDescent="0.35">
      <c r="B26" s="64"/>
      <c r="C26" s="65"/>
      <c r="J26"/>
      <c r="K26"/>
      <c r="L26"/>
      <c r="M26"/>
      <c r="N26"/>
      <c r="O26"/>
    </row>
    <row r="27" spans="2:15" ht="14.5" x14ac:dyDescent="0.35">
      <c r="B27" s="64"/>
      <c r="C27" s="65"/>
      <c r="J27"/>
      <c r="K27"/>
      <c r="L27"/>
      <c r="M27"/>
      <c r="N27"/>
      <c r="O27"/>
    </row>
    <row r="28" spans="2:15" ht="14.5" x14ac:dyDescent="0.35">
      <c r="B28" s="64"/>
      <c r="C28" s="65"/>
      <c r="J28"/>
      <c r="K28"/>
      <c r="L28"/>
      <c r="M28"/>
      <c r="N28"/>
      <c r="O28"/>
    </row>
    <row r="29" spans="2:15" ht="14.5" x14ac:dyDescent="0.35">
      <c r="B29" s="64"/>
      <c r="C29" s="65"/>
      <c r="J29"/>
      <c r="K29"/>
      <c r="L29"/>
      <c r="M29"/>
      <c r="N29"/>
      <c r="O29"/>
    </row>
    <row r="30" spans="2:15" ht="14.5" x14ac:dyDescent="0.35">
      <c r="B30" s="64"/>
      <c r="C30" s="65"/>
      <c r="J30"/>
      <c r="K30"/>
      <c r="L30"/>
      <c r="M30"/>
      <c r="N30"/>
      <c r="O30"/>
    </row>
    <row r="31" spans="2:15" ht="14.5" x14ac:dyDescent="0.35">
      <c r="C31" s="17">
        <v>0</v>
      </c>
      <c r="J31"/>
      <c r="K31"/>
      <c r="L31"/>
      <c r="M31"/>
      <c r="N31"/>
      <c r="O31"/>
    </row>
    <row r="32" spans="2:15" ht="14.5" x14ac:dyDescent="0.35">
      <c r="J32"/>
      <c r="K32"/>
      <c r="L32"/>
      <c r="M32"/>
      <c r="N32"/>
      <c r="O32"/>
    </row>
    <row r="33" spans="2:15" ht="14.5" x14ac:dyDescent="0.35">
      <c r="J33"/>
      <c r="K33"/>
      <c r="L33"/>
      <c r="M33"/>
      <c r="N33"/>
      <c r="O33"/>
    </row>
    <row r="34" spans="2:15" ht="14.5" x14ac:dyDescent="0.35">
      <c r="J34"/>
      <c r="K34"/>
      <c r="L34"/>
      <c r="M34"/>
      <c r="N34"/>
      <c r="O34"/>
    </row>
    <row r="35" spans="2:15" ht="14.5" x14ac:dyDescent="0.35">
      <c r="J35"/>
      <c r="K35"/>
      <c r="L35"/>
    </row>
    <row r="36" spans="2:15" ht="14.5" x14ac:dyDescent="0.35">
      <c r="J36"/>
      <c r="K36"/>
      <c r="L36"/>
    </row>
    <row r="37" spans="2:15" ht="14.5" x14ac:dyDescent="0.35">
      <c r="B37" s="66" t="s">
        <v>433</v>
      </c>
      <c r="J37"/>
      <c r="K37"/>
      <c r="L37"/>
    </row>
    <row r="38" spans="2:15" ht="14.5" x14ac:dyDescent="0.35">
      <c r="J38"/>
      <c r="K38"/>
      <c r="L38"/>
    </row>
    <row r="39" spans="2:15" ht="14.5" x14ac:dyDescent="0.35">
      <c r="J39"/>
      <c r="K39"/>
      <c r="L39"/>
    </row>
    <row r="40" spans="2:15" ht="14.5" x14ac:dyDescent="0.35">
      <c r="J40"/>
      <c r="K40"/>
      <c r="L40"/>
    </row>
    <row r="41" spans="2:15" ht="14.5" x14ac:dyDescent="0.35">
      <c r="J41"/>
    </row>
    <row r="42" spans="2:15" ht="14.5" x14ac:dyDescent="0.35">
      <c r="J42"/>
    </row>
    <row r="43" spans="2:15" ht="14.5" x14ac:dyDescent="0.35">
      <c r="J43"/>
    </row>
    <row r="44" spans="2:15" ht="14.5" x14ac:dyDescent="0.35">
      <c r="J44"/>
    </row>
    <row r="45" spans="2:15" ht="14.5" x14ac:dyDescent="0.35">
      <c r="J45"/>
    </row>
    <row r="46" spans="2:15" ht="14.5" x14ac:dyDescent="0.35">
      <c r="J46"/>
    </row>
    <row r="47" spans="2:15" ht="14.5" x14ac:dyDescent="0.35">
      <c r="J47"/>
    </row>
    <row r="48" spans="2:15" ht="14.5" x14ac:dyDescent="0.35">
      <c r="J48"/>
    </row>
    <row r="49" spans="10:10" ht="14.5" x14ac:dyDescent="0.35">
      <c r="J49"/>
    </row>
    <row r="50" spans="10:10" ht="14.5" x14ac:dyDescent="0.35">
      <c r="J50"/>
    </row>
    <row r="51" spans="10:10" ht="14.5" x14ac:dyDescent="0.35">
      <c r="J51"/>
    </row>
    <row r="52" spans="10:10" ht="14.5" x14ac:dyDescent="0.35">
      <c r="J52"/>
    </row>
    <row r="53" spans="10:10" ht="14.5" x14ac:dyDescent="0.35">
      <c r="J53"/>
    </row>
    <row r="54" spans="10:10" ht="14.5" x14ac:dyDescent="0.35">
      <c r="J54"/>
    </row>
    <row r="55" spans="10:10" ht="14.5" x14ac:dyDescent="0.35">
      <c r="J55"/>
    </row>
    <row r="56" spans="10:10" ht="14.5" x14ac:dyDescent="0.35">
      <c r="J56"/>
    </row>
    <row r="57" spans="10:10" ht="14.5" x14ac:dyDescent="0.35">
      <c r="J57"/>
    </row>
    <row r="58" spans="10:10" ht="14.5" x14ac:dyDescent="0.35">
      <c r="J58"/>
    </row>
    <row r="59" spans="10:10" ht="14.5" x14ac:dyDescent="0.35">
      <c r="J59"/>
    </row>
    <row r="60" spans="10:10" ht="14.5" x14ac:dyDescent="0.35">
      <c r="J60"/>
    </row>
    <row r="61" spans="10:10" ht="14.5" x14ac:dyDescent="0.35">
      <c r="J61"/>
    </row>
  </sheetData>
  <mergeCells count="4">
    <mergeCell ref="A1:H1"/>
    <mergeCell ref="A3:H3"/>
    <mergeCell ref="B5:C5"/>
    <mergeCell ref="F5:G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7258E-A228-474D-81EF-D123D2F3D65E}">
  <sheetPr codeName="Sheet14"/>
  <dimension ref="B2:W273"/>
  <sheetViews>
    <sheetView showGridLines="0" workbookViewId="0">
      <selection activeCell="D13" sqref="D13"/>
    </sheetView>
  </sheetViews>
  <sheetFormatPr defaultColWidth="9.1796875" defaultRowHeight="14.5" x14ac:dyDescent="0.35"/>
  <cols>
    <col min="2" max="2" width="17.26953125" customWidth="1"/>
    <col min="3" max="3" width="42.54296875" customWidth="1"/>
    <col min="4" max="4" width="17.81640625" customWidth="1"/>
    <col min="5" max="5" width="20.7265625" customWidth="1"/>
    <col min="6" max="6" width="10.81640625" customWidth="1"/>
    <col min="7" max="7" width="20.26953125" customWidth="1"/>
    <col min="8" max="8" width="14" customWidth="1"/>
    <col min="9" max="9" width="11.54296875" customWidth="1"/>
    <col min="10" max="10" width="15.453125" customWidth="1"/>
    <col min="11" max="11" width="15.7265625" customWidth="1"/>
    <col min="12" max="12" width="16.26953125" customWidth="1"/>
    <col min="13" max="13" width="19.1796875" customWidth="1"/>
    <col min="14" max="14" width="22.26953125" customWidth="1"/>
    <col min="15" max="15" width="29.7265625" customWidth="1"/>
    <col min="16" max="16" width="10.36328125" customWidth="1"/>
    <col min="17" max="22" width="22.26953125" style="73" customWidth="1"/>
    <col min="23" max="23" width="26.54296875" style="73" customWidth="1"/>
  </cols>
  <sheetData>
    <row r="2" spans="2:23" ht="29" x14ac:dyDescent="0.35">
      <c r="B2" s="78" t="s">
        <v>417</v>
      </c>
      <c r="C2" s="79" t="s">
        <v>418</v>
      </c>
      <c r="D2" s="79" t="s">
        <v>419</v>
      </c>
      <c r="E2" s="79" t="s">
        <v>420</v>
      </c>
      <c r="F2" s="79" t="s">
        <v>351</v>
      </c>
      <c r="G2" s="79" t="s">
        <v>403</v>
      </c>
      <c r="H2" s="79" t="s">
        <v>421</v>
      </c>
      <c r="I2" s="79" t="s">
        <v>422</v>
      </c>
      <c r="J2" s="79" t="s">
        <v>423</v>
      </c>
      <c r="K2" s="79" t="s">
        <v>348</v>
      </c>
      <c r="L2" s="79" t="s">
        <v>349</v>
      </c>
      <c r="M2" s="79" t="s">
        <v>448</v>
      </c>
      <c r="N2" s="80" t="s">
        <v>425</v>
      </c>
      <c r="O2" s="80" t="s">
        <v>396</v>
      </c>
      <c r="P2" s="80" t="s">
        <v>398</v>
      </c>
      <c r="Q2" s="81" t="s">
        <v>430</v>
      </c>
      <c r="R2" s="81" t="s">
        <v>426</v>
      </c>
      <c r="S2" s="81" t="s">
        <v>428</v>
      </c>
      <c r="T2" s="81" t="s">
        <v>350</v>
      </c>
      <c r="U2" s="81" t="s">
        <v>427</v>
      </c>
      <c r="V2" s="81" t="s">
        <v>429</v>
      </c>
      <c r="W2" s="82" t="s">
        <v>431</v>
      </c>
    </row>
    <row r="3" spans="2:23" x14ac:dyDescent="0.35">
      <c r="B3" s="75" t="s">
        <v>4</v>
      </c>
      <c r="C3" s="71" t="s">
        <v>7</v>
      </c>
      <c r="D3" s="71" t="s">
        <v>5</v>
      </c>
      <c r="E3" s="71" t="s">
        <v>6</v>
      </c>
      <c r="F3" s="71" t="s">
        <v>8</v>
      </c>
      <c r="G3" s="71" t="s">
        <v>8</v>
      </c>
      <c r="H3" s="71" t="str">
        <f t="shared" ref="H3:H66" si="0">LEFT(I3,3)</f>
        <v>SCL</v>
      </c>
      <c r="I3" s="71" t="s">
        <v>9</v>
      </c>
      <c r="J3" s="71">
        <v>2024</v>
      </c>
      <c r="K3" s="71" t="s">
        <v>10</v>
      </c>
      <c r="L3" s="71" t="s">
        <v>424</v>
      </c>
      <c r="M3" s="76">
        <v>300000000</v>
      </c>
      <c r="N3" s="71" t="s">
        <v>3</v>
      </c>
      <c r="O3" s="71" t="s">
        <v>297</v>
      </c>
      <c r="P3" s="71" t="s">
        <v>298</v>
      </c>
      <c r="Q3" s="74">
        <v>0</v>
      </c>
      <c r="R3" s="74">
        <v>0</v>
      </c>
      <c r="S3" s="74">
        <v>1.9E-3</v>
      </c>
      <c r="T3" s="72">
        <v>0</v>
      </c>
      <c r="U3" s="72">
        <v>0</v>
      </c>
      <c r="V3" s="72">
        <v>570000</v>
      </c>
      <c r="W3" s="77">
        <v>570000</v>
      </c>
    </row>
    <row r="4" spans="2:23" s="1" customFormat="1" x14ac:dyDescent="0.35">
      <c r="B4" s="31" t="s">
        <v>13</v>
      </c>
      <c r="C4" s="2" t="s">
        <v>15</v>
      </c>
      <c r="D4" s="2" t="s">
        <v>5</v>
      </c>
      <c r="E4" s="2" t="s">
        <v>14</v>
      </c>
      <c r="F4" s="2" t="s">
        <v>8</v>
      </c>
      <c r="G4" s="2" t="s">
        <v>8</v>
      </c>
      <c r="H4" s="2" t="str">
        <f t="shared" si="0"/>
        <v>IFD</v>
      </c>
      <c r="I4" s="2" t="s">
        <v>12</v>
      </c>
      <c r="J4" s="2">
        <v>2024</v>
      </c>
      <c r="K4" s="2" t="s">
        <v>16</v>
      </c>
      <c r="L4" s="2" t="s">
        <v>424</v>
      </c>
      <c r="M4" s="60">
        <v>650000000</v>
      </c>
      <c r="N4" s="2" t="s">
        <v>0</v>
      </c>
      <c r="O4" s="2" t="s">
        <v>297</v>
      </c>
      <c r="P4" s="2"/>
      <c r="Q4" s="4">
        <v>0.25</v>
      </c>
      <c r="R4" s="4">
        <v>0</v>
      </c>
      <c r="S4" s="4">
        <v>0</v>
      </c>
      <c r="T4" s="3">
        <v>162500000</v>
      </c>
      <c r="U4" s="3">
        <v>0</v>
      </c>
      <c r="V4" s="3">
        <v>0</v>
      </c>
      <c r="W4" s="32">
        <v>162500000</v>
      </c>
    </row>
    <row r="5" spans="2:23" x14ac:dyDescent="0.35">
      <c r="B5" s="75" t="s">
        <v>17</v>
      </c>
      <c r="C5" s="71" t="s">
        <v>18</v>
      </c>
      <c r="D5" s="71" t="s">
        <v>5</v>
      </c>
      <c r="E5" s="71" t="s">
        <v>6</v>
      </c>
      <c r="F5" s="71" t="s">
        <v>8</v>
      </c>
      <c r="G5" s="71" t="s">
        <v>8</v>
      </c>
      <c r="H5" s="71" t="str">
        <f t="shared" si="0"/>
        <v>IFD</v>
      </c>
      <c r="I5" s="71" t="s">
        <v>12</v>
      </c>
      <c r="J5" s="71">
        <v>2024</v>
      </c>
      <c r="K5" s="71" t="s">
        <v>19</v>
      </c>
      <c r="L5" s="71" t="s">
        <v>424</v>
      </c>
      <c r="M5" s="76">
        <v>60000000</v>
      </c>
      <c r="N5" s="71" t="s">
        <v>0</v>
      </c>
      <c r="O5" s="71" t="s">
        <v>299</v>
      </c>
      <c r="P5" s="71"/>
      <c r="Q5" s="74">
        <v>6.6299999999999998E-2</v>
      </c>
      <c r="R5" s="74">
        <v>0</v>
      </c>
      <c r="S5" s="74">
        <v>0</v>
      </c>
      <c r="T5" s="72">
        <v>3978000</v>
      </c>
      <c r="U5" s="72">
        <v>0</v>
      </c>
      <c r="V5" s="72">
        <v>0</v>
      </c>
      <c r="W5" s="77">
        <v>3978000</v>
      </c>
    </row>
    <row r="6" spans="2:23" x14ac:dyDescent="0.35">
      <c r="B6" s="75" t="s">
        <v>17</v>
      </c>
      <c r="C6" s="71" t="s">
        <v>18</v>
      </c>
      <c r="D6" s="71" t="s">
        <v>5</v>
      </c>
      <c r="E6" s="71" t="s">
        <v>6</v>
      </c>
      <c r="F6" s="71" t="s">
        <v>8</v>
      </c>
      <c r="G6" s="71" t="s">
        <v>8</v>
      </c>
      <c r="H6" s="71" t="str">
        <f t="shared" si="0"/>
        <v>IFD</v>
      </c>
      <c r="I6" s="71" t="s">
        <v>12</v>
      </c>
      <c r="J6" s="71">
        <v>2024</v>
      </c>
      <c r="K6" s="71" t="s">
        <v>19</v>
      </c>
      <c r="L6" s="71" t="s">
        <v>424</v>
      </c>
      <c r="M6" s="76">
        <v>60000000</v>
      </c>
      <c r="N6" s="71" t="s">
        <v>3</v>
      </c>
      <c r="O6" s="71" t="s">
        <v>297</v>
      </c>
      <c r="P6" s="71" t="s">
        <v>298</v>
      </c>
      <c r="Q6" s="74">
        <v>0</v>
      </c>
      <c r="R6" s="74">
        <v>0</v>
      </c>
      <c r="S6" s="74">
        <v>1.7000000000000001E-3</v>
      </c>
      <c r="T6" s="72">
        <v>0</v>
      </c>
      <c r="U6" s="72">
        <v>0</v>
      </c>
      <c r="V6" s="72">
        <v>102000</v>
      </c>
      <c r="W6" s="77">
        <v>102000</v>
      </c>
    </row>
    <row r="7" spans="2:23" x14ac:dyDescent="0.35">
      <c r="B7" s="75" t="s">
        <v>20</v>
      </c>
      <c r="C7" s="71" t="s">
        <v>21</v>
      </c>
      <c r="D7" s="71" t="s">
        <v>5</v>
      </c>
      <c r="E7" s="71" t="s">
        <v>6</v>
      </c>
      <c r="F7" s="71" t="s">
        <v>8</v>
      </c>
      <c r="G7" s="71" t="s">
        <v>8</v>
      </c>
      <c r="H7" s="71" t="str">
        <f t="shared" si="0"/>
        <v>INE</v>
      </c>
      <c r="I7" s="71" t="s">
        <v>22</v>
      </c>
      <c r="J7" s="71">
        <v>2024</v>
      </c>
      <c r="K7" s="71" t="s">
        <v>16</v>
      </c>
      <c r="L7" s="71" t="s">
        <v>424</v>
      </c>
      <c r="M7" s="76">
        <v>700000000</v>
      </c>
      <c r="N7" s="71" t="s">
        <v>0</v>
      </c>
      <c r="O7" s="71" t="s">
        <v>300</v>
      </c>
      <c r="P7" s="71"/>
      <c r="Q7" s="74">
        <v>0.01</v>
      </c>
      <c r="R7" s="74">
        <v>0</v>
      </c>
      <c r="S7" s="74">
        <v>0</v>
      </c>
      <c r="T7" s="72">
        <v>7000000</v>
      </c>
      <c r="U7" s="72">
        <v>0</v>
      </c>
      <c r="V7" s="72">
        <v>0</v>
      </c>
      <c r="W7" s="77">
        <v>7000000</v>
      </c>
    </row>
    <row r="8" spans="2:23" x14ac:dyDescent="0.35">
      <c r="B8" s="75" t="s">
        <v>20</v>
      </c>
      <c r="C8" s="71" t="s">
        <v>21</v>
      </c>
      <c r="D8" s="71" t="s">
        <v>5</v>
      </c>
      <c r="E8" s="71" t="s">
        <v>6</v>
      </c>
      <c r="F8" s="71" t="s">
        <v>8</v>
      </c>
      <c r="G8" s="71" t="s">
        <v>8</v>
      </c>
      <c r="H8" s="71" t="str">
        <f t="shared" si="0"/>
        <v>INE</v>
      </c>
      <c r="I8" s="71" t="s">
        <v>22</v>
      </c>
      <c r="J8" s="71">
        <v>2024</v>
      </c>
      <c r="K8" s="71" t="s">
        <v>16</v>
      </c>
      <c r="L8" s="71" t="s">
        <v>424</v>
      </c>
      <c r="M8" s="76">
        <v>700000000</v>
      </c>
      <c r="N8" s="71" t="s">
        <v>0</v>
      </c>
      <c r="O8" s="71" t="s">
        <v>297</v>
      </c>
      <c r="P8" s="71"/>
      <c r="Q8" s="74">
        <v>0.97809999999999997</v>
      </c>
      <c r="R8" s="74">
        <v>0</v>
      </c>
      <c r="S8" s="74">
        <v>0</v>
      </c>
      <c r="T8" s="72">
        <v>684670000</v>
      </c>
      <c r="U8" s="72">
        <v>0</v>
      </c>
      <c r="V8" s="72">
        <v>0</v>
      </c>
      <c r="W8" s="77">
        <v>684670000</v>
      </c>
    </row>
    <row r="9" spans="2:23" x14ac:dyDescent="0.35">
      <c r="B9" s="75" t="s">
        <v>23</v>
      </c>
      <c r="C9" s="71" t="s">
        <v>24</v>
      </c>
      <c r="D9" s="71" t="s">
        <v>5</v>
      </c>
      <c r="E9" s="71" t="s">
        <v>6</v>
      </c>
      <c r="F9" s="71" t="s">
        <v>8</v>
      </c>
      <c r="G9" s="71" t="s">
        <v>8</v>
      </c>
      <c r="H9" s="71" t="str">
        <f t="shared" si="0"/>
        <v>SCL</v>
      </c>
      <c r="I9" s="71" t="s">
        <v>25</v>
      </c>
      <c r="J9" s="71">
        <v>2024</v>
      </c>
      <c r="K9" s="71" t="s">
        <v>26</v>
      </c>
      <c r="L9" s="71" t="s">
        <v>424</v>
      </c>
      <c r="M9" s="76">
        <v>85000000</v>
      </c>
      <c r="N9" s="71" t="s">
        <v>0</v>
      </c>
      <c r="O9" s="71" t="s">
        <v>301</v>
      </c>
      <c r="P9" s="71"/>
      <c r="Q9" s="74">
        <v>7.6700000000000004E-2</v>
      </c>
      <c r="R9" s="74">
        <v>0</v>
      </c>
      <c r="S9" s="74">
        <v>0</v>
      </c>
      <c r="T9" s="72">
        <v>6519500</v>
      </c>
      <c r="U9" s="72">
        <v>0</v>
      </c>
      <c r="V9" s="72">
        <v>0</v>
      </c>
      <c r="W9" s="77">
        <v>6519500</v>
      </c>
    </row>
    <row r="10" spans="2:23" x14ac:dyDescent="0.35">
      <c r="B10" s="75" t="s">
        <v>27</v>
      </c>
      <c r="C10" s="71" t="s">
        <v>28</v>
      </c>
      <c r="D10" s="71" t="s">
        <v>5</v>
      </c>
      <c r="E10" s="71" t="s">
        <v>6</v>
      </c>
      <c r="F10" s="71" t="s">
        <v>8</v>
      </c>
      <c r="G10" s="71" t="s">
        <v>8</v>
      </c>
      <c r="H10" s="71" t="str">
        <f t="shared" si="0"/>
        <v>SCL</v>
      </c>
      <c r="I10" s="71" t="s">
        <v>25</v>
      </c>
      <c r="J10" s="71">
        <v>2024</v>
      </c>
      <c r="K10" s="71" t="s">
        <v>16</v>
      </c>
      <c r="L10" s="71" t="s">
        <v>424</v>
      </c>
      <c r="M10" s="76">
        <v>700000000</v>
      </c>
      <c r="N10" s="71" t="s">
        <v>1</v>
      </c>
      <c r="O10" s="71"/>
      <c r="P10" s="71" t="s">
        <v>302</v>
      </c>
      <c r="Q10" s="74">
        <v>0</v>
      </c>
      <c r="R10" s="74">
        <v>0.18510000000000001</v>
      </c>
      <c r="S10" s="74">
        <v>0</v>
      </c>
      <c r="T10" s="72">
        <v>0</v>
      </c>
      <c r="U10" s="72">
        <v>129570000</v>
      </c>
      <c r="V10" s="72">
        <v>0</v>
      </c>
      <c r="W10" s="77">
        <v>129570000</v>
      </c>
    </row>
    <row r="11" spans="2:23" x14ac:dyDescent="0.35">
      <c r="B11" s="75" t="s">
        <v>39</v>
      </c>
      <c r="C11" s="71" t="s">
        <v>40</v>
      </c>
      <c r="D11" s="71" t="s">
        <v>5</v>
      </c>
      <c r="E11" s="71" t="s">
        <v>6</v>
      </c>
      <c r="F11" s="71" t="s">
        <v>41</v>
      </c>
      <c r="G11" s="71" t="s">
        <v>404</v>
      </c>
      <c r="H11" s="71" t="str">
        <f t="shared" si="0"/>
        <v>CSD</v>
      </c>
      <c r="I11" s="71" t="s">
        <v>35</v>
      </c>
      <c r="J11" s="71">
        <v>2024</v>
      </c>
      <c r="K11" s="71" t="s">
        <v>42</v>
      </c>
      <c r="L11" s="71" t="s">
        <v>424</v>
      </c>
      <c r="M11" s="76">
        <v>50000000</v>
      </c>
      <c r="N11" s="71" t="s">
        <v>3</v>
      </c>
      <c r="O11" s="71" t="s">
        <v>297</v>
      </c>
      <c r="P11" s="71" t="s">
        <v>298</v>
      </c>
      <c r="Q11" s="74">
        <v>0</v>
      </c>
      <c r="R11" s="74">
        <v>0</v>
      </c>
      <c r="S11" s="74">
        <v>3.0200000000000001E-2</v>
      </c>
      <c r="T11" s="72">
        <v>0</v>
      </c>
      <c r="U11" s="72">
        <v>0</v>
      </c>
      <c r="V11" s="72">
        <v>1510000</v>
      </c>
      <c r="W11" s="77">
        <v>1510000</v>
      </c>
    </row>
    <row r="12" spans="2:23" x14ac:dyDescent="0.35">
      <c r="B12" s="75" t="s">
        <v>39</v>
      </c>
      <c r="C12" s="71" t="s">
        <v>40</v>
      </c>
      <c r="D12" s="71" t="s">
        <v>5</v>
      </c>
      <c r="E12" s="71" t="s">
        <v>6</v>
      </c>
      <c r="F12" s="71" t="s">
        <v>41</v>
      </c>
      <c r="G12" s="71" t="s">
        <v>404</v>
      </c>
      <c r="H12" s="71" t="str">
        <f t="shared" si="0"/>
        <v>CSD</v>
      </c>
      <c r="I12" s="71" t="s">
        <v>35</v>
      </c>
      <c r="J12" s="71">
        <v>2024</v>
      </c>
      <c r="K12" s="71" t="s">
        <v>42</v>
      </c>
      <c r="L12" s="71" t="s">
        <v>424</v>
      </c>
      <c r="M12" s="76">
        <v>50000000</v>
      </c>
      <c r="N12" s="71" t="s">
        <v>1</v>
      </c>
      <c r="O12" s="71"/>
      <c r="P12" s="71" t="s">
        <v>304</v>
      </c>
      <c r="Q12" s="74">
        <v>0</v>
      </c>
      <c r="R12" s="74">
        <v>0.9698</v>
      </c>
      <c r="S12" s="74">
        <v>0</v>
      </c>
      <c r="T12" s="72">
        <v>0</v>
      </c>
      <c r="U12" s="72">
        <v>48490000</v>
      </c>
      <c r="V12" s="72">
        <v>0</v>
      </c>
      <c r="W12" s="77">
        <v>48490000</v>
      </c>
    </row>
    <row r="13" spans="2:23" s="1" customFormat="1" x14ac:dyDescent="0.35">
      <c r="B13" s="31" t="s">
        <v>43</v>
      </c>
      <c r="C13" s="2" t="s">
        <v>44</v>
      </c>
      <c r="D13" s="2" t="s">
        <v>5</v>
      </c>
      <c r="E13" s="2" t="s">
        <v>14</v>
      </c>
      <c r="F13" s="2" t="s">
        <v>41</v>
      </c>
      <c r="G13" s="2" t="s">
        <v>404</v>
      </c>
      <c r="H13" s="2" t="str">
        <f t="shared" si="0"/>
        <v>CSD</v>
      </c>
      <c r="I13" s="2" t="s">
        <v>45</v>
      </c>
      <c r="J13" s="2">
        <v>2024</v>
      </c>
      <c r="K13" s="2" t="s">
        <v>46</v>
      </c>
      <c r="L13" s="2" t="s">
        <v>424</v>
      </c>
      <c r="M13" s="60">
        <v>100000000</v>
      </c>
      <c r="N13" s="2" t="s">
        <v>3</v>
      </c>
      <c r="O13" s="2" t="s">
        <v>297</v>
      </c>
      <c r="P13" s="2" t="s">
        <v>302</v>
      </c>
      <c r="Q13" s="4">
        <v>0</v>
      </c>
      <c r="R13" s="4">
        <v>0</v>
      </c>
      <c r="S13" s="4">
        <v>0.90370000000000006</v>
      </c>
      <c r="T13" s="3">
        <v>0</v>
      </c>
      <c r="U13" s="3">
        <v>0</v>
      </c>
      <c r="V13" s="3">
        <v>90370000</v>
      </c>
      <c r="W13" s="32">
        <v>90370000</v>
      </c>
    </row>
    <row r="14" spans="2:23" x14ac:dyDescent="0.35">
      <c r="B14" s="75" t="s">
        <v>47</v>
      </c>
      <c r="C14" s="71" t="s">
        <v>48</v>
      </c>
      <c r="D14" s="71" t="s">
        <v>5</v>
      </c>
      <c r="E14" s="71" t="s">
        <v>6</v>
      </c>
      <c r="F14" s="71" t="s">
        <v>41</v>
      </c>
      <c r="G14" s="71" t="s">
        <v>404</v>
      </c>
      <c r="H14" s="71" t="str">
        <f t="shared" si="0"/>
        <v>INE</v>
      </c>
      <c r="I14" s="71" t="s">
        <v>49</v>
      </c>
      <c r="J14" s="71">
        <v>2024</v>
      </c>
      <c r="K14" s="71" t="s">
        <v>50</v>
      </c>
      <c r="L14" s="71" t="s">
        <v>424</v>
      </c>
      <c r="M14" s="76">
        <v>40000000</v>
      </c>
      <c r="N14" s="71" t="s">
        <v>3</v>
      </c>
      <c r="O14" s="71" t="s">
        <v>305</v>
      </c>
      <c r="P14" s="71" t="s">
        <v>306</v>
      </c>
      <c r="Q14" s="74">
        <v>0</v>
      </c>
      <c r="R14" s="74">
        <v>0</v>
      </c>
      <c r="S14" s="74">
        <v>0.81669999999999998</v>
      </c>
      <c r="T14" s="72">
        <v>0</v>
      </c>
      <c r="U14" s="72">
        <v>0</v>
      </c>
      <c r="V14" s="72">
        <v>32668000</v>
      </c>
      <c r="W14" s="77">
        <v>32668000</v>
      </c>
    </row>
    <row r="15" spans="2:23" s="1" customFormat="1" x14ac:dyDescent="0.35">
      <c r="B15" s="31" t="s">
        <v>53</v>
      </c>
      <c r="C15" s="2" t="s">
        <v>55</v>
      </c>
      <c r="D15" s="2" t="s">
        <v>54</v>
      </c>
      <c r="E15" s="2" t="s">
        <v>14</v>
      </c>
      <c r="F15" s="2" t="s">
        <v>41</v>
      </c>
      <c r="G15" s="2" t="s">
        <v>404</v>
      </c>
      <c r="H15" s="2" t="str">
        <f t="shared" si="0"/>
        <v>IFD</v>
      </c>
      <c r="I15" s="2" t="s">
        <v>36</v>
      </c>
      <c r="J15" s="2">
        <v>2024</v>
      </c>
      <c r="K15" s="2" t="s">
        <v>56</v>
      </c>
      <c r="L15" s="2" t="s">
        <v>424</v>
      </c>
      <c r="M15" s="60">
        <v>150000000</v>
      </c>
      <c r="N15" s="2" t="s">
        <v>3</v>
      </c>
      <c r="O15" s="2" t="s">
        <v>297</v>
      </c>
      <c r="P15" s="2" t="s">
        <v>298</v>
      </c>
      <c r="Q15" s="4">
        <v>0</v>
      </c>
      <c r="R15" s="4">
        <v>0</v>
      </c>
      <c r="S15" s="4">
        <v>0.28570000000000001</v>
      </c>
      <c r="T15" s="3">
        <v>0</v>
      </c>
      <c r="U15" s="3">
        <v>0</v>
      </c>
      <c r="V15" s="3">
        <v>42855000</v>
      </c>
      <c r="W15" s="32">
        <v>42855000</v>
      </c>
    </row>
    <row r="16" spans="2:23" s="1" customFormat="1" x14ac:dyDescent="0.35">
      <c r="B16" s="31" t="s">
        <v>53</v>
      </c>
      <c r="C16" s="2" t="s">
        <v>55</v>
      </c>
      <c r="D16" s="2" t="s">
        <v>54</v>
      </c>
      <c r="E16" s="2" t="s">
        <v>14</v>
      </c>
      <c r="F16" s="2" t="s">
        <v>41</v>
      </c>
      <c r="G16" s="2" t="s">
        <v>404</v>
      </c>
      <c r="H16" s="2" t="str">
        <f t="shared" si="0"/>
        <v>IFD</v>
      </c>
      <c r="I16" s="2" t="s">
        <v>36</v>
      </c>
      <c r="J16" s="2">
        <v>2024</v>
      </c>
      <c r="K16" s="2" t="s">
        <v>56</v>
      </c>
      <c r="L16" s="2" t="s">
        <v>424</v>
      </c>
      <c r="M16" s="60">
        <v>150000000</v>
      </c>
      <c r="N16" s="2" t="s">
        <v>1</v>
      </c>
      <c r="O16" s="2"/>
      <c r="P16" s="2" t="s">
        <v>298</v>
      </c>
      <c r="Q16" s="4">
        <v>0</v>
      </c>
      <c r="R16" s="4">
        <v>0.5</v>
      </c>
      <c r="S16" s="4">
        <v>0</v>
      </c>
      <c r="T16" s="3">
        <v>0</v>
      </c>
      <c r="U16" s="3">
        <v>75000000</v>
      </c>
      <c r="V16" s="3">
        <v>0</v>
      </c>
      <c r="W16" s="32">
        <v>75000000</v>
      </c>
    </row>
    <row r="17" spans="2:23" x14ac:dyDescent="0.35">
      <c r="B17" s="75" t="s">
        <v>57</v>
      </c>
      <c r="C17" s="71" t="s">
        <v>58</v>
      </c>
      <c r="D17" s="71" t="s">
        <v>5</v>
      </c>
      <c r="E17" s="71" t="s">
        <v>6</v>
      </c>
      <c r="F17" s="71" t="s">
        <v>59</v>
      </c>
      <c r="G17" s="71" t="s">
        <v>405</v>
      </c>
      <c r="H17" s="71" t="str">
        <f t="shared" si="0"/>
        <v>IFD</v>
      </c>
      <c r="I17" s="71" t="s">
        <v>52</v>
      </c>
      <c r="J17" s="71">
        <v>2024</v>
      </c>
      <c r="K17" s="71" t="s">
        <v>60</v>
      </c>
      <c r="L17" s="71" t="s">
        <v>424</v>
      </c>
      <c r="M17" s="76">
        <v>30000000</v>
      </c>
      <c r="N17" s="71" t="s">
        <v>0</v>
      </c>
      <c r="O17" s="71" t="s">
        <v>300</v>
      </c>
      <c r="P17" s="71"/>
      <c r="Q17" s="74">
        <v>0.1018</v>
      </c>
      <c r="R17" s="74">
        <v>0</v>
      </c>
      <c r="S17" s="74">
        <v>0</v>
      </c>
      <c r="T17" s="72">
        <v>3054000</v>
      </c>
      <c r="U17" s="72">
        <v>0</v>
      </c>
      <c r="V17" s="72">
        <v>0</v>
      </c>
      <c r="W17" s="77">
        <v>3054000</v>
      </c>
    </row>
    <row r="18" spans="2:23" x14ac:dyDescent="0.35">
      <c r="B18" s="75" t="s">
        <v>57</v>
      </c>
      <c r="C18" s="71" t="s">
        <v>58</v>
      </c>
      <c r="D18" s="71" t="s">
        <v>5</v>
      </c>
      <c r="E18" s="71" t="s">
        <v>6</v>
      </c>
      <c r="F18" s="71" t="s">
        <v>59</v>
      </c>
      <c r="G18" s="71" t="s">
        <v>405</v>
      </c>
      <c r="H18" s="71" t="str">
        <f t="shared" si="0"/>
        <v>IFD</v>
      </c>
      <c r="I18" s="71" t="s">
        <v>52</v>
      </c>
      <c r="J18" s="71">
        <v>2024</v>
      </c>
      <c r="K18" s="71" t="s">
        <v>60</v>
      </c>
      <c r="L18" s="71" t="s">
        <v>424</v>
      </c>
      <c r="M18" s="76">
        <v>30000000</v>
      </c>
      <c r="N18" s="71" t="s">
        <v>3</v>
      </c>
      <c r="O18" s="71" t="s">
        <v>307</v>
      </c>
      <c r="P18" s="71" t="s">
        <v>302</v>
      </c>
      <c r="Q18" s="74">
        <v>0</v>
      </c>
      <c r="R18" s="74">
        <v>0</v>
      </c>
      <c r="S18" s="74">
        <v>8.3000000000000001E-3</v>
      </c>
      <c r="T18" s="72">
        <v>0</v>
      </c>
      <c r="U18" s="72">
        <v>0</v>
      </c>
      <c r="V18" s="72">
        <v>249000</v>
      </c>
      <c r="W18" s="77">
        <v>249000</v>
      </c>
    </row>
    <row r="19" spans="2:23" x14ac:dyDescent="0.35">
      <c r="B19" s="75" t="s">
        <v>57</v>
      </c>
      <c r="C19" s="71" t="s">
        <v>58</v>
      </c>
      <c r="D19" s="71" t="s">
        <v>5</v>
      </c>
      <c r="E19" s="71" t="s">
        <v>6</v>
      </c>
      <c r="F19" s="71" t="s">
        <v>59</v>
      </c>
      <c r="G19" s="71" t="s">
        <v>405</v>
      </c>
      <c r="H19" s="71" t="str">
        <f t="shared" si="0"/>
        <v>IFD</v>
      </c>
      <c r="I19" s="71" t="s">
        <v>52</v>
      </c>
      <c r="J19" s="71">
        <v>2024</v>
      </c>
      <c r="K19" s="71" t="s">
        <v>60</v>
      </c>
      <c r="L19" s="71" t="s">
        <v>424</v>
      </c>
      <c r="M19" s="76">
        <v>30000000</v>
      </c>
      <c r="N19" s="71" t="s">
        <v>3</v>
      </c>
      <c r="O19" s="71" t="s">
        <v>308</v>
      </c>
      <c r="P19" s="71" t="s">
        <v>298</v>
      </c>
      <c r="Q19" s="74">
        <v>0</v>
      </c>
      <c r="R19" s="74">
        <v>0</v>
      </c>
      <c r="S19" s="74">
        <v>9.4999999999999998E-3</v>
      </c>
      <c r="T19" s="72">
        <v>0</v>
      </c>
      <c r="U19" s="72">
        <v>0</v>
      </c>
      <c r="V19" s="72">
        <v>285000</v>
      </c>
      <c r="W19" s="77">
        <v>285000</v>
      </c>
    </row>
    <row r="20" spans="2:23" x14ac:dyDescent="0.35">
      <c r="B20" s="75" t="s">
        <v>57</v>
      </c>
      <c r="C20" s="71" t="s">
        <v>58</v>
      </c>
      <c r="D20" s="71" t="s">
        <v>5</v>
      </c>
      <c r="E20" s="71" t="s">
        <v>6</v>
      </c>
      <c r="F20" s="71" t="s">
        <v>59</v>
      </c>
      <c r="G20" s="71" t="s">
        <v>405</v>
      </c>
      <c r="H20" s="71" t="str">
        <f t="shared" si="0"/>
        <v>IFD</v>
      </c>
      <c r="I20" s="71" t="s">
        <v>52</v>
      </c>
      <c r="J20" s="71">
        <v>2024</v>
      </c>
      <c r="K20" s="71" t="s">
        <v>60</v>
      </c>
      <c r="L20" s="71" t="s">
        <v>424</v>
      </c>
      <c r="M20" s="76">
        <v>30000000</v>
      </c>
      <c r="N20" s="71" t="s">
        <v>3</v>
      </c>
      <c r="O20" s="71" t="s">
        <v>297</v>
      </c>
      <c r="P20" s="71" t="s">
        <v>302</v>
      </c>
      <c r="Q20" s="74">
        <v>0</v>
      </c>
      <c r="R20" s="74">
        <v>0</v>
      </c>
      <c r="S20" s="74">
        <v>3.56E-2</v>
      </c>
      <c r="T20" s="72">
        <v>0</v>
      </c>
      <c r="U20" s="72">
        <v>0</v>
      </c>
      <c r="V20" s="72">
        <v>1068000</v>
      </c>
      <c r="W20" s="77">
        <v>1068000</v>
      </c>
    </row>
    <row r="21" spans="2:23" x14ac:dyDescent="0.35">
      <c r="B21" s="75" t="s">
        <v>57</v>
      </c>
      <c r="C21" s="71" t="s">
        <v>58</v>
      </c>
      <c r="D21" s="71" t="s">
        <v>5</v>
      </c>
      <c r="E21" s="71" t="s">
        <v>6</v>
      </c>
      <c r="F21" s="71" t="s">
        <v>59</v>
      </c>
      <c r="G21" s="71" t="s">
        <v>405</v>
      </c>
      <c r="H21" s="71" t="str">
        <f t="shared" si="0"/>
        <v>IFD</v>
      </c>
      <c r="I21" s="71" t="s">
        <v>52</v>
      </c>
      <c r="J21" s="71">
        <v>2024</v>
      </c>
      <c r="K21" s="71" t="s">
        <v>60</v>
      </c>
      <c r="L21" s="71" t="s">
        <v>424</v>
      </c>
      <c r="M21" s="76">
        <v>30000000</v>
      </c>
      <c r="N21" s="71" t="s">
        <v>3</v>
      </c>
      <c r="O21" s="71" t="s">
        <v>297</v>
      </c>
      <c r="P21" s="71" t="s">
        <v>298</v>
      </c>
      <c r="Q21" s="74">
        <v>0</v>
      </c>
      <c r="R21" s="74">
        <v>0</v>
      </c>
      <c r="S21" s="74">
        <v>3.8599999999999995E-2</v>
      </c>
      <c r="T21" s="72">
        <v>0</v>
      </c>
      <c r="U21" s="72">
        <v>0</v>
      </c>
      <c r="V21" s="72">
        <v>1158000</v>
      </c>
      <c r="W21" s="77">
        <v>1158000</v>
      </c>
    </row>
    <row r="22" spans="2:23" x14ac:dyDescent="0.35">
      <c r="B22" s="75" t="s">
        <v>57</v>
      </c>
      <c r="C22" s="71" t="s">
        <v>58</v>
      </c>
      <c r="D22" s="71" t="s">
        <v>5</v>
      </c>
      <c r="E22" s="71" t="s">
        <v>6</v>
      </c>
      <c r="F22" s="71" t="s">
        <v>59</v>
      </c>
      <c r="G22" s="71" t="s">
        <v>405</v>
      </c>
      <c r="H22" s="71" t="str">
        <f t="shared" si="0"/>
        <v>IFD</v>
      </c>
      <c r="I22" s="71" t="s">
        <v>52</v>
      </c>
      <c r="J22" s="71">
        <v>2024</v>
      </c>
      <c r="K22" s="71" t="s">
        <v>60</v>
      </c>
      <c r="L22" s="71" t="s">
        <v>424</v>
      </c>
      <c r="M22" s="76">
        <v>30000000</v>
      </c>
      <c r="N22" s="71" t="s">
        <v>3</v>
      </c>
      <c r="O22" s="71" t="s">
        <v>308</v>
      </c>
      <c r="P22" s="71" t="s">
        <v>298</v>
      </c>
      <c r="Q22" s="74">
        <v>0</v>
      </c>
      <c r="R22" s="74">
        <v>0</v>
      </c>
      <c r="S22" s="74">
        <v>5.62E-2</v>
      </c>
      <c r="T22" s="72">
        <v>0</v>
      </c>
      <c r="U22" s="72">
        <v>0</v>
      </c>
      <c r="V22" s="72">
        <v>1686000</v>
      </c>
      <c r="W22" s="77">
        <v>1686000</v>
      </c>
    </row>
    <row r="23" spans="2:23" x14ac:dyDescent="0.35">
      <c r="B23" s="75" t="s">
        <v>57</v>
      </c>
      <c r="C23" s="71" t="s">
        <v>58</v>
      </c>
      <c r="D23" s="71" t="s">
        <v>5</v>
      </c>
      <c r="E23" s="71" t="s">
        <v>6</v>
      </c>
      <c r="F23" s="71" t="s">
        <v>59</v>
      </c>
      <c r="G23" s="71" t="s">
        <v>405</v>
      </c>
      <c r="H23" s="71" t="str">
        <f t="shared" si="0"/>
        <v>IFD</v>
      </c>
      <c r="I23" s="71" t="s">
        <v>52</v>
      </c>
      <c r="J23" s="71">
        <v>2024</v>
      </c>
      <c r="K23" s="71" t="s">
        <v>60</v>
      </c>
      <c r="L23" s="71" t="s">
        <v>424</v>
      </c>
      <c r="M23" s="76">
        <v>30000000</v>
      </c>
      <c r="N23" s="71" t="s">
        <v>3</v>
      </c>
      <c r="O23" s="71" t="s">
        <v>309</v>
      </c>
      <c r="P23" s="71" t="s">
        <v>303</v>
      </c>
      <c r="Q23" s="74">
        <v>0</v>
      </c>
      <c r="R23" s="74">
        <v>0</v>
      </c>
      <c r="S23" s="74">
        <v>0.1045</v>
      </c>
      <c r="T23" s="72">
        <v>0</v>
      </c>
      <c r="U23" s="72">
        <v>0</v>
      </c>
      <c r="V23" s="72">
        <v>3135000</v>
      </c>
      <c r="W23" s="77">
        <v>3135000</v>
      </c>
    </row>
    <row r="24" spans="2:23" x14ac:dyDescent="0.35">
      <c r="B24" s="75" t="s">
        <v>57</v>
      </c>
      <c r="C24" s="71" t="s">
        <v>58</v>
      </c>
      <c r="D24" s="71" t="s">
        <v>5</v>
      </c>
      <c r="E24" s="71" t="s">
        <v>6</v>
      </c>
      <c r="F24" s="71" t="s">
        <v>59</v>
      </c>
      <c r="G24" s="71" t="s">
        <v>405</v>
      </c>
      <c r="H24" s="71" t="str">
        <f t="shared" si="0"/>
        <v>IFD</v>
      </c>
      <c r="I24" s="71" t="s">
        <v>52</v>
      </c>
      <c r="J24" s="71">
        <v>2024</v>
      </c>
      <c r="K24" s="71" t="s">
        <v>60</v>
      </c>
      <c r="L24" s="71" t="s">
        <v>424</v>
      </c>
      <c r="M24" s="76">
        <v>30000000</v>
      </c>
      <c r="N24" s="71" t="s">
        <v>3</v>
      </c>
      <c r="O24" s="71" t="s">
        <v>300</v>
      </c>
      <c r="P24" s="71" t="s">
        <v>302</v>
      </c>
      <c r="Q24" s="74">
        <v>0</v>
      </c>
      <c r="R24" s="74">
        <v>0</v>
      </c>
      <c r="S24" s="74">
        <v>0.17</v>
      </c>
      <c r="T24" s="72">
        <v>0</v>
      </c>
      <c r="U24" s="72">
        <v>0</v>
      </c>
      <c r="V24" s="72">
        <v>5100000</v>
      </c>
      <c r="W24" s="77">
        <v>5100000</v>
      </c>
    </row>
    <row r="25" spans="2:23" x14ac:dyDescent="0.35">
      <c r="B25" s="75" t="s">
        <v>61</v>
      </c>
      <c r="C25" s="71" t="s">
        <v>62</v>
      </c>
      <c r="D25" s="71" t="s">
        <v>5</v>
      </c>
      <c r="E25" s="71" t="s">
        <v>6</v>
      </c>
      <c r="F25" s="71" t="s">
        <v>59</v>
      </c>
      <c r="G25" s="71" t="s">
        <v>405</v>
      </c>
      <c r="H25" s="71" t="str">
        <f t="shared" si="0"/>
        <v>INE</v>
      </c>
      <c r="I25" s="71" t="s">
        <v>49</v>
      </c>
      <c r="J25" s="71">
        <v>2024</v>
      </c>
      <c r="K25" s="71" t="s">
        <v>34</v>
      </c>
      <c r="L25" s="71" t="s">
        <v>424</v>
      </c>
      <c r="M25" s="76">
        <v>50000000</v>
      </c>
      <c r="N25" s="71" t="s">
        <v>0</v>
      </c>
      <c r="O25" s="71" t="s">
        <v>305</v>
      </c>
      <c r="P25" s="71"/>
      <c r="Q25" s="74">
        <v>0.86309999999999998</v>
      </c>
      <c r="R25" s="74">
        <v>0</v>
      </c>
      <c r="S25" s="74">
        <v>0</v>
      </c>
      <c r="T25" s="72">
        <v>43155000</v>
      </c>
      <c r="U25" s="72">
        <v>0</v>
      </c>
      <c r="V25" s="72">
        <v>0</v>
      </c>
      <c r="W25" s="77">
        <v>43155000</v>
      </c>
    </row>
    <row r="26" spans="2:23" x14ac:dyDescent="0.35">
      <c r="B26" s="75" t="s">
        <v>61</v>
      </c>
      <c r="C26" s="71" t="s">
        <v>62</v>
      </c>
      <c r="D26" s="71" t="s">
        <v>5</v>
      </c>
      <c r="E26" s="71" t="s">
        <v>6</v>
      </c>
      <c r="F26" s="71" t="s">
        <v>59</v>
      </c>
      <c r="G26" s="71" t="s">
        <v>405</v>
      </c>
      <c r="H26" s="71" t="str">
        <f t="shared" si="0"/>
        <v>INE</v>
      </c>
      <c r="I26" s="71" t="s">
        <v>49</v>
      </c>
      <c r="J26" s="71">
        <v>2024</v>
      </c>
      <c r="K26" s="71" t="s">
        <v>34</v>
      </c>
      <c r="L26" s="71" t="s">
        <v>424</v>
      </c>
      <c r="M26" s="76">
        <v>50000000</v>
      </c>
      <c r="N26" s="71" t="s">
        <v>1</v>
      </c>
      <c r="O26" s="71"/>
      <c r="P26" s="71" t="s">
        <v>306</v>
      </c>
      <c r="Q26" s="74">
        <v>0</v>
      </c>
      <c r="R26" s="74">
        <v>2.1099999999999997E-2</v>
      </c>
      <c r="S26" s="74">
        <v>0</v>
      </c>
      <c r="T26" s="72">
        <v>0</v>
      </c>
      <c r="U26" s="72">
        <v>1055000</v>
      </c>
      <c r="V26" s="72">
        <v>0</v>
      </c>
      <c r="W26" s="77">
        <v>1055000</v>
      </c>
    </row>
    <row r="27" spans="2:23" s="1" customFormat="1" x14ac:dyDescent="0.35">
      <c r="B27" s="31" t="s">
        <v>64</v>
      </c>
      <c r="C27" s="2" t="s">
        <v>66</v>
      </c>
      <c r="D27" s="2" t="s">
        <v>65</v>
      </c>
      <c r="E27" s="2" t="s">
        <v>6</v>
      </c>
      <c r="F27" s="2" t="s">
        <v>67</v>
      </c>
      <c r="G27" s="2" t="s">
        <v>406</v>
      </c>
      <c r="H27" s="2" t="str">
        <f t="shared" si="0"/>
        <v>SCL</v>
      </c>
      <c r="I27" s="2" t="s">
        <v>68</v>
      </c>
      <c r="J27" s="2">
        <v>2024</v>
      </c>
      <c r="K27" s="2" t="s">
        <v>69</v>
      </c>
      <c r="L27" s="2" t="s">
        <v>424</v>
      </c>
      <c r="M27" s="60">
        <v>2500000</v>
      </c>
      <c r="N27" s="2" t="s">
        <v>0</v>
      </c>
      <c r="O27" s="2" t="s">
        <v>297</v>
      </c>
      <c r="P27" s="2"/>
      <c r="Q27" s="4">
        <v>0.51539999999999997</v>
      </c>
      <c r="R27" s="4">
        <v>0</v>
      </c>
      <c r="S27" s="4">
        <v>0</v>
      </c>
      <c r="T27" s="3">
        <v>1288500</v>
      </c>
      <c r="U27" s="3">
        <v>0</v>
      </c>
      <c r="V27" s="3">
        <v>0</v>
      </c>
      <c r="W27" s="32">
        <v>1288500</v>
      </c>
    </row>
    <row r="28" spans="2:23" s="1" customFormat="1" x14ac:dyDescent="0.35">
      <c r="B28" s="31" t="s">
        <v>70</v>
      </c>
      <c r="C28" s="2" t="s">
        <v>71</v>
      </c>
      <c r="D28" s="2" t="s">
        <v>65</v>
      </c>
      <c r="E28" s="2" t="s">
        <v>6</v>
      </c>
      <c r="F28" s="2" t="s">
        <v>67</v>
      </c>
      <c r="G28" s="2" t="s">
        <v>406</v>
      </c>
      <c r="H28" s="2" t="str">
        <f t="shared" si="0"/>
        <v>SCL</v>
      </c>
      <c r="I28" s="2" t="s">
        <v>68</v>
      </c>
      <c r="J28" s="2">
        <v>2024</v>
      </c>
      <c r="K28" s="2" t="s">
        <v>32</v>
      </c>
      <c r="L28" s="2" t="s">
        <v>424</v>
      </c>
      <c r="M28" s="60">
        <v>3360000</v>
      </c>
      <c r="N28" s="2" t="s">
        <v>0</v>
      </c>
      <c r="O28" s="2" t="s">
        <v>299</v>
      </c>
      <c r="P28" s="2"/>
      <c r="Q28" s="4">
        <v>9.0500000000000011E-2</v>
      </c>
      <c r="R28" s="4">
        <v>0</v>
      </c>
      <c r="S28" s="4">
        <v>0</v>
      </c>
      <c r="T28" s="3">
        <v>304080</v>
      </c>
      <c r="U28" s="3">
        <v>0</v>
      </c>
      <c r="V28" s="3">
        <v>0</v>
      </c>
      <c r="W28" s="32">
        <v>304080</v>
      </c>
    </row>
    <row r="29" spans="2:23" s="1" customFormat="1" x14ac:dyDescent="0.35">
      <c r="B29" s="31" t="s">
        <v>70</v>
      </c>
      <c r="C29" s="2" t="s">
        <v>71</v>
      </c>
      <c r="D29" s="2" t="s">
        <v>65</v>
      </c>
      <c r="E29" s="2" t="s">
        <v>6</v>
      </c>
      <c r="F29" s="2" t="s">
        <v>67</v>
      </c>
      <c r="G29" s="2" t="s">
        <v>406</v>
      </c>
      <c r="H29" s="2" t="str">
        <f t="shared" si="0"/>
        <v>SCL</v>
      </c>
      <c r="I29" s="2" t="s">
        <v>68</v>
      </c>
      <c r="J29" s="2">
        <v>2024</v>
      </c>
      <c r="K29" s="2" t="s">
        <v>32</v>
      </c>
      <c r="L29" s="2" t="s">
        <v>424</v>
      </c>
      <c r="M29" s="60">
        <v>3360000</v>
      </c>
      <c r="N29" s="2" t="s">
        <v>0</v>
      </c>
      <c r="O29" s="2" t="s">
        <v>300</v>
      </c>
      <c r="P29" s="2"/>
      <c r="Q29" s="4">
        <v>0.1618</v>
      </c>
      <c r="R29" s="4">
        <v>0</v>
      </c>
      <c r="S29" s="4">
        <v>0</v>
      </c>
      <c r="T29" s="3">
        <v>543648</v>
      </c>
      <c r="U29" s="3">
        <v>0</v>
      </c>
      <c r="V29" s="3">
        <v>0</v>
      </c>
      <c r="W29" s="32">
        <v>543648</v>
      </c>
    </row>
    <row r="30" spans="2:23" x14ac:dyDescent="0.35">
      <c r="B30" s="75" t="s">
        <v>72</v>
      </c>
      <c r="C30" s="71" t="s">
        <v>66</v>
      </c>
      <c r="D30" s="71" t="s">
        <v>5</v>
      </c>
      <c r="E30" s="71" t="s">
        <v>6</v>
      </c>
      <c r="F30" s="71" t="s">
        <v>67</v>
      </c>
      <c r="G30" s="71" t="s">
        <v>406</v>
      </c>
      <c r="H30" s="71" t="str">
        <f t="shared" si="0"/>
        <v>CSD</v>
      </c>
      <c r="I30" s="71" t="s">
        <v>45</v>
      </c>
      <c r="J30" s="71">
        <v>2024</v>
      </c>
      <c r="K30" s="71" t="s">
        <v>69</v>
      </c>
      <c r="L30" s="71" t="s">
        <v>424</v>
      </c>
      <c r="M30" s="76">
        <v>10000000</v>
      </c>
      <c r="N30" s="71" t="s">
        <v>0</v>
      </c>
      <c r="O30" s="71" t="s">
        <v>300</v>
      </c>
      <c r="P30" s="71"/>
      <c r="Q30" s="74">
        <v>0.1953</v>
      </c>
      <c r="R30" s="74">
        <v>0</v>
      </c>
      <c r="S30" s="74">
        <v>0</v>
      </c>
      <c r="T30" s="72">
        <v>1953000</v>
      </c>
      <c r="U30" s="72">
        <v>0</v>
      </c>
      <c r="V30" s="72">
        <v>0</v>
      </c>
      <c r="W30" s="77">
        <v>1953000</v>
      </c>
    </row>
    <row r="31" spans="2:23" x14ac:dyDescent="0.35">
      <c r="B31" s="75" t="s">
        <v>72</v>
      </c>
      <c r="C31" s="71" t="s">
        <v>66</v>
      </c>
      <c r="D31" s="71" t="s">
        <v>5</v>
      </c>
      <c r="E31" s="71" t="s">
        <v>6</v>
      </c>
      <c r="F31" s="71" t="s">
        <v>67</v>
      </c>
      <c r="G31" s="71" t="s">
        <v>406</v>
      </c>
      <c r="H31" s="71" t="str">
        <f t="shared" si="0"/>
        <v>CSD</v>
      </c>
      <c r="I31" s="71" t="s">
        <v>45</v>
      </c>
      <c r="J31" s="71">
        <v>2024</v>
      </c>
      <c r="K31" s="71" t="s">
        <v>69</v>
      </c>
      <c r="L31" s="71" t="s">
        <v>424</v>
      </c>
      <c r="M31" s="76">
        <v>10000000</v>
      </c>
      <c r="N31" s="71" t="s">
        <v>0</v>
      </c>
      <c r="O31" s="71" t="s">
        <v>307</v>
      </c>
      <c r="P31" s="71"/>
      <c r="Q31" s="74">
        <v>0.2059</v>
      </c>
      <c r="R31" s="74">
        <v>0</v>
      </c>
      <c r="S31" s="74">
        <v>0</v>
      </c>
      <c r="T31" s="72">
        <v>2059000</v>
      </c>
      <c r="U31" s="72">
        <v>0</v>
      </c>
      <c r="V31" s="72">
        <v>0</v>
      </c>
      <c r="W31" s="77">
        <v>2059000</v>
      </c>
    </row>
    <row r="32" spans="2:23" x14ac:dyDescent="0.35">
      <c r="B32" s="75" t="s">
        <v>72</v>
      </c>
      <c r="C32" s="71" t="s">
        <v>66</v>
      </c>
      <c r="D32" s="71" t="s">
        <v>5</v>
      </c>
      <c r="E32" s="71" t="s">
        <v>6</v>
      </c>
      <c r="F32" s="71" t="s">
        <v>67</v>
      </c>
      <c r="G32" s="71" t="s">
        <v>406</v>
      </c>
      <c r="H32" s="71" t="str">
        <f t="shared" si="0"/>
        <v>CSD</v>
      </c>
      <c r="I32" s="71" t="s">
        <v>45</v>
      </c>
      <c r="J32" s="71">
        <v>2024</v>
      </c>
      <c r="K32" s="71" t="s">
        <v>69</v>
      </c>
      <c r="L32" s="71" t="s">
        <v>424</v>
      </c>
      <c r="M32" s="76">
        <v>10000000</v>
      </c>
      <c r="N32" s="71" t="s">
        <v>3</v>
      </c>
      <c r="O32" s="71" t="s">
        <v>309</v>
      </c>
      <c r="P32" s="71" t="s">
        <v>303</v>
      </c>
      <c r="Q32" s="74">
        <v>0</v>
      </c>
      <c r="R32" s="74">
        <v>0</v>
      </c>
      <c r="S32" s="74">
        <v>6.1999999999999998E-3</v>
      </c>
      <c r="T32" s="72">
        <v>0</v>
      </c>
      <c r="U32" s="72">
        <v>0</v>
      </c>
      <c r="V32" s="72">
        <v>62000</v>
      </c>
      <c r="W32" s="77">
        <v>62000</v>
      </c>
    </row>
    <row r="33" spans="2:23" x14ac:dyDescent="0.35">
      <c r="B33" s="75" t="s">
        <v>72</v>
      </c>
      <c r="C33" s="71" t="s">
        <v>66</v>
      </c>
      <c r="D33" s="71" t="s">
        <v>5</v>
      </c>
      <c r="E33" s="71" t="s">
        <v>6</v>
      </c>
      <c r="F33" s="71" t="s">
        <v>67</v>
      </c>
      <c r="G33" s="71" t="s">
        <v>406</v>
      </c>
      <c r="H33" s="71" t="str">
        <f t="shared" si="0"/>
        <v>CSD</v>
      </c>
      <c r="I33" s="71" t="s">
        <v>45</v>
      </c>
      <c r="J33" s="71">
        <v>2024</v>
      </c>
      <c r="K33" s="71" t="s">
        <v>69</v>
      </c>
      <c r="L33" s="71" t="s">
        <v>424</v>
      </c>
      <c r="M33" s="76">
        <v>10000000</v>
      </c>
      <c r="N33" s="71" t="s">
        <v>3</v>
      </c>
      <c r="O33" s="71" t="s">
        <v>297</v>
      </c>
      <c r="P33" s="71" t="s">
        <v>298</v>
      </c>
      <c r="Q33" s="74">
        <v>0</v>
      </c>
      <c r="R33" s="74">
        <v>0</v>
      </c>
      <c r="S33" s="74">
        <v>1.3000000000000001E-2</v>
      </c>
      <c r="T33" s="72">
        <v>0</v>
      </c>
      <c r="U33" s="72">
        <v>0</v>
      </c>
      <c r="V33" s="72">
        <v>130000</v>
      </c>
      <c r="W33" s="77">
        <v>130000</v>
      </c>
    </row>
    <row r="34" spans="2:23" x14ac:dyDescent="0.35">
      <c r="B34" s="75" t="s">
        <v>72</v>
      </c>
      <c r="C34" s="71" t="s">
        <v>66</v>
      </c>
      <c r="D34" s="71" t="s">
        <v>5</v>
      </c>
      <c r="E34" s="71" t="s">
        <v>6</v>
      </c>
      <c r="F34" s="71" t="s">
        <v>67</v>
      </c>
      <c r="G34" s="71" t="s">
        <v>406</v>
      </c>
      <c r="H34" s="71" t="str">
        <f t="shared" si="0"/>
        <v>CSD</v>
      </c>
      <c r="I34" s="71" t="s">
        <v>45</v>
      </c>
      <c r="J34" s="71">
        <v>2024</v>
      </c>
      <c r="K34" s="71" t="s">
        <v>69</v>
      </c>
      <c r="L34" s="71" t="s">
        <v>424</v>
      </c>
      <c r="M34" s="76">
        <v>10000000</v>
      </c>
      <c r="N34" s="71" t="s">
        <v>3</v>
      </c>
      <c r="O34" s="71" t="s">
        <v>300</v>
      </c>
      <c r="P34" s="71" t="s">
        <v>303</v>
      </c>
      <c r="Q34" s="74">
        <v>0</v>
      </c>
      <c r="R34" s="74">
        <v>0</v>
      </c>
      <c r="S34" s="74">
        <v>2.9600000000000001E-2</v>
      </c>
      <c r="T34" s="72">
        <v>0</v>
      </c>
      <c r="U34" s="72">
        <v>0</v>
      </c>
      <c r="V34" s="72">
        <v>296000</v>
      </c>
      <c r="W34" s="77">
        <v>296000</v>
      </c>
    </row>
    <row r="35" spans="2:23" x14ac:dyDescent="0.35">
      <c r="B35" s="75" t="s">
        <v>72</v>
      </c>
      <c r="C35" s="71" t="s">
        <v>66</v>
      </c>
      <c r="D35" s="71" t="s">
        <v>5</v>
      </c>
      <c r="E35" s="71" t="s">
        <v>6</v>
      </c>
      <c r="F35" s="71" t="s">
        <v>67</v>
      </c>
      <c r="G35" s="71" t="s">
        <v>406</v>
      </c>
      <c r="H35" s="71" t="str">
        <f t="shared" si="0"/>
        <v>CSD</v>
      </c>
      <c r="I35" s="71" t="s">
        <v>45</v>
      </c>
      <c r="J35" s="71">
        <v>2024</v>
      </c>
      <c r="K35" s="71" t="s">
        <v>69</v>
      </c>
      <c r="L35" s="71" t="s">
        <v>424</v>
      </c>
      <c r="M35" s="76">
        <v>10000000</v>
      </c>
      <c r="N35" s="71" t="s">
        <v>1</v>
      </c>
      <c r="O35" s="71"/>
      <c r="P35" s="71" t="s">
        <v>304</v>
      </c>
      <c r="Q35" s="74">
        <v>0</v>
      </c>
      <c r="R35" s="74">
        <v>6.54E-2</v>
      </c>
      <c r="S35" s="74">
        <v>0</v>
      </c>
      <c r="T35" s="72">
        <v>0</v>
      </c>
      <c r="U35" s="72">
        <v>654000</v>
      </c>
      <c r="V35" s="72">
        <v>0</v>
      </c>
      <c r="W35" s="77">
        <v>654000</v>
      </c>
    </row>
    <row r="36" spans="2:23" x14ac:dyDescent="0.35">
      <c r="B36" s="75" t="s">
        <v>73</v>
      </c>
      <c r="C36" s="71" t="s">
        <v>74</v>
      </c>
      <c r="D36" s="71" t="s">
        <v>5</v>
      </c>
      <c r="E36" s="71" t="s">
        <v>6</v>
      </c>
      <c r="F36" s="71" t="s">
        <v>67</v>
      </c>
      <c r="G36" s="71" t="s">
        <v>406</v>
      </c>
      <c r="H36" s="71" t="str">
        <f t="shared" si="0"/>
        <v>SCL</v>
      </c>
      <c r="I36" s="71" t="s">
        <v>25</v>
      </c>
      <c r="J36" s="71">
        <v>2024</v>
      </c>
      <c r="K36" s="71" t="s">
        <v>32</v>
      </c>
      <c r="L36" s="71" t="s">
        <v>424</v>
      </c>
      <c r="M36" s="76">
        <v>14000000</v>
      </c>
      <c r="N36" s="71" t="s">
        <v>0</v>
      </c>
      <c r="O36" s="71" t="s">
        <v>299</v>
      </c>
      <c r="P36" s="71"/>
      <c r="Q36" s="74">
        <v>9.0500000000000011E-2</v>
      </c>
      <c r="R36" s="74">
        <v>0</v>
      </c>
      <c r="S36" s="74">
        <v>0</v>
      </c>
      <c r="T36" s="72">
        <v>1267000</v>
      </c>
      <c r="U36" s="72">
        <v>0</v>
      </c>
      <c r="V36" s="72">
        <v>0</v>
      </c>
      <c r="W36" s="77">
        <v>1267000</v>
      </c>
    </row>
    <row r="37" spans="2:23" x14ac:dyDescent="0.35">
      <c r="B37" s="75" t="s">
        <v>73</v>
      </c>
      <c r="C37" s="71" t="s">
        <v>74</v>
      </c>
      <c r="D37" s="71" t="s">
        <v>5</v>
      </c>
      <c r="E37" s="71" t="s">
        <v>6</v>
      </c>
      <c r="F37" s="71" t="s">
        <v>67</v>
      </c>
      <c r="G37" s="71" t="s">
        <v>406</v>
      </c>
      <c r="H37" s="71" t="str">
        <f t="shared" si="0"/>
        <v>SCL</v>
      </c>
      <c r="I37" s="71" t="s">
        <v>25</v>
      </c>
      <c r="J37" s="71">
        <v>2024</v>
      </c>
      <c r="K37" s="71" t="s">
        <v>32</v>
      </c>
      <c r="L37" s="71" t="s">
        <v>424</v>
      </c>
      <c r="M37" s="76">
        <v>14000000</v>
      </c>
      <c r="N37" s="71" t="s">
        <v>3</v>
      </c>
      <c r="O37" s="71" t="s">
        <v>300</v>
      </c>
      <c r="P37" s="71" t="s">
        <v>302</v>
      </c>
      <c r="Q37" s="74">
        <v>0</v>
      </c>
      <c r="R37" s="74">
        <v>0</v>
      </c>
      <c r="S37" s="74">
        <v>0.1618</v>
      </c>
      <c r="T37" s="72">
        <v>0</v>
      </c>
      <c r="U37" s="72">
        <v>0</v>
      </c>
      <c r="V37" s="72">
        <v>2265200</v>
      </c>
      <c r="W37" s="77">
        <v>2265200</v>
      </c>
    </row>
    <row r="38" spans="2:23" x14ac:dyDescent="0.35">
      <c r="B38" s="75" t="s">
        <v>77</v>
      </c>
      <c r="C38" s="71" t="s">
        <v>78</v>
      </c>
      <c r="D38" s="71" t="s">
        <v>5</v>
      </c>
      <c r="E38" s="71" t="s">
        <v>6</v>
      </c>
      <c r="F38" s="71" t="s">
        <v>79</v>
      </c>
      <c r="G38" s="71" t="s">
        <v>79</v>
      </c>
      <c r="H38" s="71" t="str">
        <f t="shared" si="0"/>
        <v>INE</v>
      </c>
      <c r="I38" s="71" t="s">
        <v>22</v>
      </c>
      <c r="J38" s="71">
        <v>2024</v>
      </c>
      <c r="K38" s="71" t="s">
        <v>80</v>
      </c>
      <c r="L38" s="71" t="s">
        <v>424</v>
      </c>
      <c r="M38" s="76">
        <v>35000000</v>
      </c>
      <c r="N38" s="71" t="s">
        <v>0</v>
      </c>
      <c r="O38" s="71" t="s">
        <v>297</v>
      </c>
      <c r="P38" s="71"/>
      <c r="Q38" s="74">
        <v>1.5E-3</v>
      </c>
      <c r="R38" s="74">
        <v>0</v>
      </c>
      <c r="S38" s="74">
        <v>0</v>
      </c>
      <c r="T38" s="72">
        <v>52500</v>
      </c>
      <c r="U38" s="72">
        <v>0</v>
      </c>
      <c r="V38" s="72">
        <v>0</v>
      </c>
      <c r="W38" s="77">
        <v>52500</v>
      </c>
    </row>
    <row r="39" spans="2:23" x14ac:dyDescent="0.35">
      <c r="B39" s="75" t="s">
        <v>77</v>
      </c>
      <c r="C39" s="71" t="s">
        <v>78</v>
      </c>
      <c r="D39" s="71" t="s">
        <v>5</v>
      </c>
      <c r="E39" s="71" t="s">
        <v>6</v>
      </c>
      <c r="F39" s="71" t="s">
        <v>79</v>
      </c>
      <c r="G39" s="71" t="s">
        <v>79</v>
      </c>
      <c r="H39" s="71" t="str">
        <f t="shared" si="0"/>
        <v>INE</v>
      </c>
      <c r="I39" s="71" t="s">
        <v>22</v>
      </c>
      <c r="J39" s="71">
        <v>2024</v>
      </c>
      <c r="K39" s="71" t="s">
        <v>80</v>
      </c>
      <c r="L39" s="71" t="s">
        <v>424</v>
      </c>
      <c r="M39" s="76">
        <v>35000000</v>
      </c>
      <c r="N39" s="71" t="s">
        <v>0</v>
      </c>
      <c r="O39" s="71" t="s">
        <v>297</v>
      </c>
      <c r="P39" s="71"/>
      <c r="Q39" s="74">
        <v>1.3300000000000001E-2</v>
      </c>
      <c r="R39" s="74">
        <v>0</v>
      </c>
      <c r="S39" s="74">
        <v>0</v>
      </c>
      <c r="T39" s="72">
        <v>465500</v>
      </c>
      <c r="U39" s="72">
        <v>0</v>
      </c>
      <c r="V39" s="72">
        <v>0</v>
      </c>
      <c r="W39" s="77">
        <v>465500</v>
      </c>
    </row>
    <row r="40" spans="2:23" x14ac:dyDescent="0.35">
      <c r="B40" s="75" t="s">
        <v>77</v>
      </c>
      <c r="C40" s="71" t="s">
        <v>78</v>
      </c>
      <c r="D40" s="71" t="s">
        <v>5</v>
      </c>
      <c r="E40" s="71" t="s">
        <v>6</v>
      </c>
      <c r="F40" s="71" t="s">
        <v>79</v>
      </c>
      <c r="G40" s="71" t="s">
        <v>79</v>
      </c>
      <c r="H40" s="71" t="str">
        <f t="shared" si="0"/>
        <v>INE</v>
      </c>
      <c r="I40" s="71" t="s">
        <v>22</v>
      </c>
      <c r="J40" s="71">
        <v>2024</v>
      </c>
      <c r="K40" s="71" t="s">
        <v>80</v>
      </c>
      <c r="L40" s="71" t="s">
        <v>424</v>
      </c>
      <c r="M40" s="76">
        <v>35000000</v>
      </c>
      <c r="N40" s="71" t="s">
        <v>0</v>
      </c>
      <c r="O40" s="71" t="s">
        <v>299</v>
      </c>
      <c r="P40" s="71"/>
      <c r="Q40" s="74">
        <v>4.3799999999999999E-2</v>
      </c>
      <c r="R40" s="74">
        <v>0</v>
      </c>
      <c r="S40" s="74">
        <v>0</v>
      </c>
      <c r="T40" s="72">
        <v>1533000</v>
      </c>
      <c r="U40" s="72">
        <v>0</v>
      </c>
      <c r="V40" s="72">
        <v>0</v>
      </c>
      <c r="W40" s="77">
        <v>1533000</v>
      </c>
    </row>
    <row r="41" spans="2:23" x14ac:dyDescent="0.35">
      <c r="B41" s="75" t="s">
        <v>77</v>
      </c>
      <c r="C41" s="71" t="s">
        <v>78</v>
      </c>
      <c r="D41" s="71" t="s">
        <v>5</v>
      </c>
      <c r="E41" s="71" t="s">
        <v>6</v>
      </c>
      <c r="F41" s="71" t="s">
        <v>79</v>
      </c>
      <c r="G41" s="71" t="s">
        <v>79</v>
      </c>
      <c r="H41" s="71" t="str">
        <f t="shared" si="0"/>
        <v>INE</v>
      </c>
      <c r="I41" s="71" t="s">
        <v>22</v>
      </c>
      <c r="J41" s="71">
        <v>2024</v>
      </c>
      <c r="K41" s="71" t="s">
        <v>80</v>
      </c>
      <c r="L41" s="71" t="s">
        <v>424</v>
      </c>
      <c r="M41" s="76">
        <v>35000000</v>
      </c>
      <c r="N41" s="71" t="s">
        <v>0</v>
      </c>
      <c r="O41" s="71" t="s">
        <v>300</v>
      </c>
      <c r="P41" s="71"/>
      <c r="Q41" s="74">
        <v>0.94129999999999991</v>
      </c>
      <c r="R41" s="74">
        <v>0</v>
      </c>
      <c r="S41" s="74">
        <v>0</v>
      </c>
      <c r="T41" s="72">
        <v>32945500</v>
      </c>
      <c r="U41" s="72">
        <v>0</v>
      </c>
      <c r="V41" s="72">
        <v>0</v>
      </c>
      <c r="W41" s="77">
        <v>32945500</v>
      </c>
    </row>
    <row r="42" spans="2:23" x14ac:dyDescent="0.35">
      <c r="B42" s="75" t="s">
        <v>81</v>
      </c>
      <c r="C42" s="71" t="s">
        <v>82</v>
      </c>
      <c r="D42" s="71" t="s">
        <v>5</v>
      </c>
      <c r="E42" s="71" t="s">
        <v>6</v>
      </c>
      <c r="F42" s="71" t="s">
        <v>79</v>
      </c>
      <c r="G42" s="71" t="s">
        <v>79</v>
      </c>
      <c r="H42" s="71" t="str">
        <f t="shared" si="0"/>
        <v>CSD</v>
      </c>
      <c r="I42" s="71" t="s">
        <v>35</v>
      </c>
      <c r="J42" s="71">
        <v>2024</v>
      </c>
      <c r="K42" s="71" t="s">
        <v>60</v>
      </c>
      <c r="L42" s="71" t="s">
        <v>424</v>
      </c>
      <c r="M42" s="76">
        <v>40000000</v>
      </c>
      <c r="N42" s="71" t="s">
        <v>0</v>
      </c>
      <c r="O42" s="71" t="s">
        <v>297</v>
      </c>
      <c r="P42" s="71"/>
      <c r="Q42" s="74">
        <v>0.10460000000000001</v>
      </c>
      <c r="R42" s="74">
        <v>0</v>
      </c>
      <c r="S42" s="74">
        <v>0</v>
      </c>
      <c r="T42" s="72">
        <v>4184000</v>
      </c>
      <c r="U42" s="72">
        <v>0</v>
      </c>
      <c r="V42" s="72">
        <v>0</v>
      </c>
      <c r="W42" s="77">
        <v>4184000</v>
      </c>
    </row>
    <row r="43" spans="2:23" x14ac:dyDescent="0.35">
      <c r="B43" s="75" t="s">
        <v>81</v>
      </c>
      <c r="C43" s="71" t="s">
        <v>82</v>
      </c>
      <c r="D43" s="71" t="s">
        <v>5</v>
      </c>
      <c r="E43" s="71" t="s">
        <v>6</v>
      </c>
      <c r="F43" s="71" t="s">
        <v>79</v>
      </c>
      <c r="G43" s="71" t="s">
        <v>79</v>
      </c>
      <c r="H43" s="71" t="str">
        <f t="shared" si="0"/>
        <v>CSD</v>
      </c>
      <c r="I43" s="71" t="s">
        <v>35</v>
      </c>
      <c r="J43" s="71">
        <v>2024</v>
      </c>
      <c r="K43" s="71" t="s">
        <v>60</v>
      </c>
      <c r="L43" s="71" t="s">
        <v>424</v>
      </c>
      <c r="M43" s="76">
        <v>40000000</v>
      </c>
      <c r="N43" s="71" t="s">
        <v>0</v>
      </c>
      <c r="O43" s="71" t="s">
        <v>300</v>
      </c>
      <c r="P43" s="71"/>
      <c r="Q43" s="74">
        <v>0.1353</v>
      </c>
      <c r="R43" s="74">
        <v>0</v>
      </c>
      <c r="S43" s="74">
        <v>0</v>
      </c>
      <c r="T43" s="72">
        <v>5412000</v>
      </c>
      <c r="U43" s="72">
        <v>0</v>
      </c>
      <c r="V43" s="72">
        <v>0</v>
      </c>
      <c r="W43" s="77">
        <v>5412000</v>
      </c>
    </row>
    <row r="44" spans="2:23" x14ac:dyDescent="0.35">
      <c r="B44" s="75" t="s">
        <v>81</v>
      </c>
      <c r="C44" s="71" t="s">
        <v>82</v>
      </c>
      <c r="D44" s="71" t="s">
        <v>5</v>
      </c>
      <c r="E44" s="71" t="s">
        <v>6</v>
      </c>
      <c r="F44" s="71" t="s">
        <v>79</v>
      </c>
      <c r="G44" s="71" t="s">
        <v>79</v>
      </c>
      <c r="H44" s="71" t="str">
        <f t="shared" si="0"/>
        <v>CSD</v>
      </c>
      <c r="I44" s="71" t="s">
        <v>35</v>
      </c>
      <c r="J44" s="71">
        <v>2024</v>
      </c>
      <c r="K44" s="71" t="s">
        <v>60</v>
      </c>
      <c r="L44" s="71" t="s">
        <v>424</v>
      </c>
      <c r="M44" s="76">
        <v>40000000</v>
      </c>
      <c r="N44" s="71" t="s">
        <v>3</v>
      </c>
      <c r="O44" s="71" t="s">
        <v>309</v>
      </c>
      <c r="P44" s="71" t="s">
        <v>303</v>
      </c>
      <c r="Q44" s="74">
        <v>0</v>
      </c>
      <c r="R44" s="74">
        <v>0</v>
      </c>
      <c r="S44" s="74">
        <v>3.4000000000000002E-3</v>
      </c>
      <c r="T44" s="72">
        <v>0</v>
      </c>
      <c r="U44" s="72">
        <v>0</v>
      </c>
      <c r="V44" s="72">
        <v>136000</v>
      </c>
      <c r="W44" s="77">
        <v>136000</v>
      </c>
    </row>
    <row r="45" spans="2:23" x14ac:dyDescent="0.35">
      <c r="B45" s="75" t="s">
        <v>81</v>
      </c>
      <c r="C45" s="71" t="s">
        <v>82</v>
      </c>
      <c r="D45" s="71" t="s">
        <v>5</v>
      </c>
      <c r="E45" s="71" t="s">
        <v>6</v>
      </c>
      <c r="F45" s="71" t="s">
        <v>79</v>
      </c>
      <c r="G45" s="71" t="s">
        <v>79</v>
      </c>
      <c r="H45" s="71" t="str">
        <f t="shared" si="0"/>
        <v>CSD</v>
      </c>
      <c r="I45" s="71" t="s">
        <v>35</v>
      </c>
      <c r="J45" s="71">
        <v>2024</v>
      </c>
      <c r="K45" s="71" t="s">
        <v>60</v>
      </c>
      <c r="L45" s="71" t="s">
        <v>424</v>
      </c>
      <c r="M45" s="76">
        <v>40000000</v>
      </c>
      <c r="N45" s="71" t="s">
        <v>3</v>
      </c>
      <c r="O45" s="71" t="s">
        <v>297</v>
      </c>
      <c r="P45" s="71" t="s">
        <v>303</v>
      </c>
      <c r="Q45" s="74">
        <v>0</v>
      </c>
      <c r="R45" s="74">
        <v>0</v>
      </c>
      <c r="S45" s="74">
        <v>0.14330000000000001</v>
      </c>
      <c r="T45" s="72">
        <v>0</v>
      </c>
      <c r="U45" s="72">
        <v>0</v>
      </c>
      <c r="V45" s="72">
        <v>5732000</v>
      </c>
      <c r="W45" s="77">
        <v>5732000</v>
      </c>
    </row>
    <row r="46" spans="2:23" s="1" customFormat="1" x14ac:dyDescent="0.35">
      <c r="B46" s="31" t="s">
        <v>83</v>
      </c>
      <c r="C46" s="2" t="s">
        <v>85</v>
      </c>
      <c r="D46" s="2" t="s">
        <v>84</v>
      </c>
      <c r="E46" s="2"/>
      <c r="F46" s="2" t="s">
        <v>79</v>
      </c>
      <c r="G46" s="2" t="s">
        <v>79</v>
      </c>
      <c r="H46" s="2" t="str">
        <f t="shared" si="0"/>
        <v>IFD</v>
      </c>
      <c r="I46" s="2" t="s">
        <v>36</v>
      </c>
      <c r="J46" s="2">
        <v>2024</v>
      </c>
      <c r="K46" s="2" t="s">
        <v>86</v>
      </c>
      <c r="L46" s="2" t="s">
        <v>424</v>
      </c>
      <c r="M46" s="60">
        <v>250000000</v>
      </c>
      <c r="N46" s="2" t="s">
        <v>1</v>
      </c>
      <c r="O46" s="2"/>
      <c r="P46" s="2" t="s">
        <v>302</v>
      </c>
      <c r="Q46" s="4">
        <v>0</v>
      </c>
      <c r="R46" s="4">
        <v>1</v>
      </c>
      <c r="S46" s="4">
        <v>0</v>
      </c>
      <c r="T46" s="3">
        <v>0</v>
      </c>
      <c r="U46" s="3">
        <v>250000000</v>
      </c>
      <c r="V46" s="3">
        <v>0</v>
      </c>
      <c r="W46" s="32">
        <v>250000000</v>
      </c>
    </row>
    <row r="47" spans="2:23" x14ac:dyDescent="0.35">
      <c r="B47" s="75" t="s">
        <v>91</v>
      </c>
      <c r="C47" s="71" t="s">
        <v>92</v>
      </c>
      <c r="D47" s="71" t="s">
        <v>5</v>
      </c>
      <c r="E47" s="71" t="s">
        <v>6</v>
      </c>
      <c r="F47" s="71" t="s">
        <v>93</v>
      </c>
      <c r="G47" s="71" t="s">
        <v>93</v>
      </c>
      <c r="H47" s="71" t="str">
        <f t="shared" si="0"/>
        <v>SCL</v>
      </c>
      <c r="I47" s="71" t="s">
        <v>9</v>
      </c>
      <c r="J47" s="71">
        <v>2024</v>
      </c>
      <c r="K47" s="71" t="s">
        <v>87</v>
      </c>
      <c r="L47" s="71" t="s">
        <v>424</v>
      </c>
      <c r="M47" s="76">
        <v>60000000</v>
      </c>
      <c r="N47" s="71" t="s">
        <v>0</v>
      </c>
      <c r="O47" s="71" t="s">
        <v>300</v>
      </c>
      <c r="P47" s="71"/>
      <c r="Q47" s="74">
        <v>0.47600000000000003</v>
      </c>
      <c r="R47" s="74">
        <v>0</v>
      </c>
      <c r="S47" s="74">
        <v>0</v>
      </c>
      <c r="T47" s="72">
        <v>28560000</v>
      </c>
      <c r="U47" s="72">
        <v>0</v>
      </c>
      <c r="V47" s="72">
        <v>0</v>
      </c>
      <c r="W47" s="77">
        <v>28560000</v>
      </c>
    </row>
    <row r="48" spans="2:23" x14ac:dyDescent="0.35">
      <c r="B48" s="75" t="s">
        <v>94</v>
      </c>
      <c r="C48" s="71" t="s">
        <v>95</v>
      </c>
      <c r="D48" s="71" t="s">
        <v>5</v>
      </c>
      <c r="E48" s="71" t="s">
        <v>6</v>
      </c>
      <c r="F48" s="71" t="s">
        <v>93</v>
      </c>
      <c r="G48" s="71" t="s">
        <v>93</v>
      </c>
      <c r="H48" s="71" t="str">
        <f t="shared" si="0"/>
        <v>CSD</v>
      </c>
      <c r="I48" s="71" t="s">
        <v>45</v>
      </c>
      <c r="J48" s="71">
        <v>2024</v>
      </c>
      <c r="K48" s="71" t="s">
        <v>96</v>
      </c>
      <c r="L48" s="71" t="s">
        <v>424</v>
      </c>
      <c r="M48" s="76">
        <v>150000000</v>
      </c>
      <c r="N48" s="71" t="s">
        <v>0</v>
      </c>
      <c r="O48" s="71" t="s">
        <v>299</v>
      </c>
      <c r="P48" s="71"/>
      <c r="Q48" s="74">
        <v>4.3E-3</v>
      </c>
      <c r="R48" s="74">
        <v>0</v>
      </c>
      <c r="S48" s="74">
        <v>0</v>
      </c>
      <c r="T48" s="72">
        <v>645000</v>
      </c>
      <c r="U48" s="72">
        <v>0</v>
      </c>
      <c r="V48" s="72">
        <v>0</v>
      </c>
      <c r="W48" s="77">
        <v>645000</v>
      </c>
    </row>
    <row r="49" spans="2:23" x14ac:dyDescent="0.35">
      <c r="B49" s="75" t="s">
        <v>94</v>
      </c>
      <c r="C49" s="71" t="s">
        <v>95</v>
      </c>
      <c r="D49" s="71" t="s">
        <v>5</v>
      </c>
      <c r="E49" s="71" t="s">
        <v>6</v>
      </c>
      <c r="F49" s="71" t="s">
        <v>93</v>
      </c>
      <c r="G49" s="71" t="s">
        <v>93</v>
      </c>
      <c r="H49" s="71" t="str">
        <f t="shared" si="0"/>
        <v>CSD</v>
      </c>
      <c r="I49" s="71" t="s">
        <v>45</v>
      </c>
      <c r="J49" s="71">
        <v>2024</v>
      </c>
      <c r="K49" s="71" t="s">
        <v>96</v>
      </c>
      <c r="L49" s="71" t="s">
        <v>424</v>
      </c>
      <c r="M49" s="76">
        <v>150000000</v>
      </c>
      <c r="N49" s="71" t="s">
        <v>0</v>
      </c>
      <c r="O49" s="71" t="s">
        <v>297</v>
      </c>
      <c r="P49" s="71"/>
      <c r="Q49" s="74">
        <v>2.6699999999999998E-2</v>
      </c>
      <c r="R49" s="74">
        <v>0</v>
      </c>
      <c r="S49" s="74">
        <v>0</v>
      </c>
      <c r="T49" s="72">
        <v>4005000</v>
      </c>
      <c r="U49" s="72">
        <v>0</v>
      </c>
      <c r="V49" s="72">
        <v>0</v>
      </c>
      <c r="W49" s="77">
        <v>4005000</v>
      </c>
    </row>
    <row r="50" spans="2:23" x14ac:dyDescent="0.35">
      <c r="B50" s="75" t="s">
        <v>94</v>
      </c>
      <c r="C50" s="71" t="s">
        <v>95</v>
      </c>
      <c r="D50" s="71" t="s">
        <v>5</v>
      </c>
      <c r="E50" s="71" t="s">
        <v>6</v>
      </c>
      <c r="F50" s="71" t="s">
        <v>93</v>
      </c>
      <c r="G50" s="71" t="s">
        <v>93</v>
      </c>
      <c r="H50" s="71" t="str">
        <f t="shared" si="0"/>
        <v>CSD</v>
      </c>
      <c r="I50" s="71" t="s">
        <v>45</v>
      </c>
      <c r="J50" s="71">
        <v>2024</v>
      </c>
      <c r="K50" s="71" t="s">
        <v>96</v>
      </c>
      <c r="L50" s="71" t="s">
        <v>424</v>
      </c>
      <c r="M50" s="76">
        <v>150000000</v>
      </c>
      <c r="N50" s="71" t="s">
        <v>3</v>
      </c>
      <c r="O50" s="71" t="s">
        <v>297</v>
      </c>
      <c r="P50" s="71" t="s">
        <v>298</v>
      </c>
      <c r="Q50" s="74">
        <v>0</v>
      </c>
      <c r="R50" s="74">
        <v>0</v>
      </c>
      <c r="S50" s="74">
        <v>8.5900000000000004E-2</v>
      </c>
      <c r="T50" s="72">
        <v>0</v>
      </c>
      <c r="U50" s="72">
        <v>0</v>
      </c>
      <c r="V50" s="72">
        <v>12885000</v>
      </c>
      <c r="W50" s="77">
        <v>12885000</v>
      </c>
    </row>
    <row r="51" spans="2:23" x14ac:dyDescent="0.35">
      <c r="B51" s="75" t="s">
        <v>94</v>
      </c>
      <c r="C51" s="71" t="s">
        <v>95</v>
      </c>
      <c r="D51" s="71" t="s">
        <v>5</v>
      </c>
      <c r="E51" s="71" t="s">
        <v>6</v>
      </c>
      <c r="F51" s="71" t="s">
        <v>93</v>
      </c>
      <c r="G51" s="71" t="s">
        <v>93</v>
      </c>
      <c r="H51" s="71" t="str">
        <f t="shared" si="0"/>
        <v>CSD</v>
      </c>
      <c r="I51" s="71" t="s">
        <v>45</v>
      </c>
      <c r="J51" s="71">
        <v>2024</v>
      </c>
      <c r="K51" s="71" t="s">
        <v>96</v>
      </c>
      <c r="L51" s="71" t="s">
        <v>424</v>
      </c>
      <c r="M51" s="76">
        <v>150000000</v>
      </c>
      <c r="N51" s="71" t="s">
        <v>3</v>
      </c>
      <c r="O51" s="71" t="s">
        <v>300</v>
      </c>
      <c r="P51" s="71" t="s">
        <v>302</v>
      </c>
      <c r="Q51" s="74">
        <v>0</v>
      </c>
      <c r="R51" s="74">
        <v>0</v>
      </c>
      <c r="S51" s="74">
        <v>0.82530000000000003</v>
      </c>
      <c r="T51" s="72">
        <v>0</v>
      </c>
      <c r="U51" s="72">
        <v>0</v>
      </c>
      <c r="V51" s="72">
        <v>123795000</v>
      </c>
      <c r="W51" s="77">
        <v>123795000</v>
      </c>
    </row>
    <row r="52" spans="2:23" x14ac:dyDescent="0.35">
      <c r="B52" s="75" t="s">
        <v>97</v>
      </c>
      <c r="C52" s="71" t="s">
        <v>98</v>
      </c>
      <c r="D52" s="71" t="s">
        <v>5</v>
      </c>
      <c r="E52" s="71" t="s">
        <v>6</v>
      </c>
      <c r="F52" s="71" t="s">
        <v>93</v>
      </c>
      <c r="G52" s="71" t="s">
        <v>93</v>
      </c>
      <c r="H52" s="71" t="str">
        <f t="shared" si="0"/>
        <v>CSD</v>
      </c>
      <c r="I52" s="71" t="s">
        <v>45</v>
      </c>
      <c r="J52" s="71">
        <v>2024</v>
      </c>
      <c r="K52" s="71" t="s">
        <v>99</v>
      </c>
      <c r="L52" s="71" t="s">
        <v>424</v>
      </c>
      <c r="M52" s="76">
        <v>120000000</v>
      </c>
      <c r="N52" s="71" t="s">
        <v>0</v>
      </c>
      <c r="O52" s="71" t="s">
        <v>297</v>
      </c>
      <c r="P52" s="71"/>
      <c r="Q52" s="74">
        <v>1.34E-2</v>
      </c>
      <c r="R52" s="74">
        <v>0</v>
      </c>
      <c r="S52" s="74">
        <v>0</v>
      </c>
      <c r="T52" s="72">
        <v>1608000</v>
      </c>
      <c r="U52" s="72">
        <v>0</v>
      </c>
      <c r="V52" s="72">
        <v>0</v>
      </c>
      <c r="W52" s="77">
        <v>1608000</v>
      </c>
    </row>
    <row r="53" spans="2:23" x14ac:dyDescent="0.35">
      <c r="B53" s="75" t="s">
        <v>97</v>
      </c>
      <c r="C53" s="71" t="s">
        <v>98</v>
      </c>
      <c r="D53" s="71" t="s">
        <v>5</v>
      </c>
      <c r="E53" s="71" t="s">
        <v>6</v>
      </c>
      <c r="F53" s="71" t="s">
        <v>93</v>
      </c>
      <c r="G53" s="71" t="s">
        <v>93</v>
      </c>
      <c r="H53" s="71" t="str">
        <f t="shared" si="0"/>
        <v>CSD</v>
      </c>
      <c r="I53" s="71" t="s">
        <v>45</v>
      </c>
      <c r="J53" s="71">
        <v>2024</v>
      </c>
      <c r="K53" s="71" t="s">
        <v>99</v>
      </c>
      <c r="L53" s="71" t="s">
        <v>424</v>
      </c>
      <c r="M53" s="76">
        <v>120000000</v>
      </c>
      <c r="N53" s="71" t="s">
        <v>0</v>
      </c>
      <c r="O53" s="71" t="s">
        <v>307</v>
      </c>
      <c r="P53" s="71"/>
      <c r="Q53" s="74">
        <v>0.10490000000000001</v>
      </c>
      <c r="R53" s="74">
        <v>0</v>
      </c>
      <c r="S53" s="74">
        <v>0</v>
      </c>
      <c r="T53" s="72">
        <v>12588000</v>
      </c>
      <c r="U53" s="72">
        <v>0</v>
      </c>
      <c r="V53" s="72">
        <v>0</v>
      </c>
      <c r="W53" s="77">
        <v>12588000</v>
      </c>
    </row>
    <row r="54" spans="2:23" x14ac:dyDescent="0.35">
      <c r="B54" s="75" t="s">
        <v>97</v>
      </c>
      <c r="C54" s="71" t="s">
        <v>98</v>
      </c>
      <c r="D54" s="71" t="s">
        <v>5</v>
      </c>
      <c r="E54" s="71" t="s">
        <v>6</v>
      </c>
      <c r="F54" s="71" t="s">
        <v>93</v>
      </c>
      <c r="G54" s="71" t="s">
        <v>93</v>
      </c>
      <c r="H54" s="71" t="str">
        <f t="shared" si="0"/>
        <v>CSD</v>
      </c>
      <c r="I54" s="71" t="s">
        <v>45</v>
      </c>
      <c r="J54" s="71">
        <v>2024</v>
      </c>
      <c r="K54" s="71" t="s">
        <v>99</v>
      </c>
      <c r="L54" s="71" t="s">
        <v>424</v>
      </c>
      <c r="M54" s="76">
        <v>120000000</v>
      </c>
      <c r="N54" s="71" t="s">
        <v>0</v>
      </c>
      <c r="O54" s="71" t="s">
        <v>300</v>
      </c>
      <c r="P54" s="71"/>
      <c r="Q54" s="74">
        <v>0.35509999999999997</v>
      </c>
      <c r="R54" s="74">
        <v>0</v>
      </c>
      <c r="S54" s="74">
        <v>0</v>
      </c>
      <c r="T54" s="72">
        <v>42612000</v>
      </c>
      <c r="U54" s="72">
        <v>0</v>
      </c>
      <c r="V54" s="72">
        <v>0</v>
      </c>
      <c r="W54" s="77">
        <v>42612000</v>
      </c>
    </row>
    <row r="55" spans="2:23" x14ac:dyDescent="0.35">
      <c r="B55" s="75" t="s">
        <v>97</v>
      </c>
      <c r="C55" s="71" t="s">
        <v>98</v>
      </c>
      <c r="D55" s="71" t="s">
        <v>5</v>
      </c>
      <c r="E55" s="71" t="s">
        <v>6</v>
      </c>
      <c r="F55" s="71" t="s">
        <v>93</v>
      </c>
      <c r="G55" s="71" t="s">
        <v>93</v>
      </c>
      <c r="H55" s="71" t="str">
        <f t="shared" si="0"/>
        <v>CSD</v>
      </c>
      <c r="I55" s="71" t="s">
        <v>45</v>
      </c>
      <c r="J55" s="71">
        <v>2024</v>
      </c>
      <c r="K55" s="71" t="s">
        <v>99</v>
      </c>
      <c r="L55" s="71" t="s">
        <v>424</v>
      </c>
      <c r="M55" s="76">
        <v>120000000</v>
      </c>
      <c r="N55" s="71" t="s">
        <v>3</v>
      </c>
      <c r="O55" s="71" t="s">
        <v>300</v>
      </c>
      <c r="P55" s="71" t="s">
        <v>303</v>
      </c>
      <c r="Q55" s="74">
        <v>0</v>
      </c>
      <c r="R55" s="74">
        <v>0</v>
      </c>
      <c r="S55" s="74">
        <v>3.61E-2</v>
      </c>
      <c r="T55" s="72">
        <v>0</v>
      </c>
      <c r="U55" s="72">
        <v>0</v>
      </c>
      <c r="V55" s="72">
        <v>4332000</v>
      </c>
      <c r="W55" s="77">
        <v>4332000</v>
      </c>
    </row>
    <row r="56" spans="2:23" x14ac:dyDescent="0.35">
      <c r="B56" s="75" t="s">
        <v>97</v>
      </c>
      <c r="C56" s="71" t="s">
        <v>98</v>
      </c>
      <c r="D56" s="71" t="s">
        <v>5</v>
      </c>
      <c r="E56" s="71" t="s">
        <v>6</v>
      </c>
      <c r="F56" s="71" t="s">
        <v>93</v>
      </c>
      <c r="G56" s="71" t="s">
        <v>93</v>
      </c>
      <c r="H56" s="71" t="str">
        <f t="shared" si="0"/>
        <v>CSD</v>
      </c>
      <c r="I56" s="71" t="s">
        <v>45</v>
      </c>
      <c r="J56" s="71">
        <v>2024</v>
      </c>
      <c r="K56" s="71" t="s">
        <v>99</v>
      </c>
      <c r="L56" s="71" t="s">
        <v>424</v>
      </c>
      <c r="M56" s="76">
        <v>120000000</v>
      </c>
      <c r="N56" s="71" t="s">
        <v>1</v>
      </c>
      <c r="O56" s="71"/>
      <c r="P56" s="71" t="s">
        <v>298</v>
      </c>
      <c r="Q56" s="74">
        <v>0</v>
      </c>
      <c r="R56" s="74">
        <v>9.1000000000000004E-3</v>
      </c>
      <c r="S56" s="74">
        <v>0</v>
      </c>
      <c r="T56" s="72">
        <v>0</v>
      </c>
      <c r="U56" s="72">
        <v>1092000</v>
      </c>
      <c r="V56" s="72">
        <v>0</v>
      </c>
      <c r="W56" s="77">
        <v>1092000</v>
      </c>
    </row>
    <row r="57" spans="2:23" x14ac:dyDescent="0.35">
      <c r="B57" s="75" t="s">
        <v>97</v>
      </c>
      <c r="C57" s="71" t="s">
        <v>98</v>
      </c>
      <c r="D57" s="71" t="s">
        <v>5</v>
      </c>
      <c r="E57" s="71" t="s">
        <v>6</v>
      </c>
      <c r="F57" s="71" t="s">
        <v>93</v>
      </c>
      <c r="G57" s="71" t="s">
        <v>93</v>
      </c>
      <c r="H57" s="71" t="str">
        <f t="shared" si="0"/>
        <v>CSD</v>
      </c>
      <c r="I57" s="71" t="s">
        <v>45</v>
      </c>
      <c r="J57" s="71">
        <v>2024</v>
      </c>
      <c r="K57" s="71" t="s">
        <v>99</v>
      </c>
      <c r="L57" s="71" t="s">
        <v>424</v>
      </c>
      <c r="M57" s="76">
        <v>120000000</v>
      </c>
      <c r="N57" s="71" t="s">
        <v>1</v>
      </c>
      <c r="O57" s="71"/>
      <c r="P57" s="71" t="s">
        <v>310</v>
      </c>
      <c r="Q57" s="74">
        <v>0</v>
      </c>
      <c r="R57" s="74">
        <v>1.5800000000000002E-2</v>
      </c>
      <c r="S57" s="74">
        <v>0</v>
      </c>
      <c r="T57" s="72">
        <v>0</v>
      </c>
      <c r="U57" s="72">
        <v>1896000</v>
      </c>
      <c r="V57" s="72">
        <v>0</v>
      </c>
      <c r="W57" s="77">
        <v>1896000</v>
      </c>
    </row>
    <row r="58" spans="2:23" x14ac:dyDescent="0.35">
      <c r="B58" s="75" t="s">
        <v>100</v>
      </c>
      <c r="C58" s="71" t="s">
        <v>101</v>
      </c>
      <c r="D58" s="71" t="s">
        <v>5</v>
      </c>
      <c r="E58" s="71" t="s">
        <v>6</v>
      </c>
      <c r="F58" s="71" t="s">
        <v>93</v>
      </c>
      <c r="G58" s="71" t="s">
        <v>93</v>
      </c>
      <c r="H58" s="71" t="str">
        <f t="shared" si="0"/>
        <v>SCL</v>
      </c>
      <c r="I58" s="71" t="s">
        <v>25</v>
      </c>
      <c r="J58" s="71">
        <v>2024</v>
      </c>
      <c r="K58" s="71" t="s">
        <v>96</v>
      </c>
      <c r="L58" s="71" t="s">
        <v>424</v>
      </c>
      <c r="M58" s="76">
        <v>150000000</v>
      </c>
      <c r="N58" s="71" t="s">
        <v>0</v>
      </c>
      <c r="O58" s="71" t="s">
        <v>300</v>
      </c>
      <c r="P58" s="71"/>
      <c r="Q58" s="74">
        <v>0.4849</v>
      </c>
      <c r="R58" s="74">
        <v>0</v>
      </c>
      <c r="S58" s="74">
        <v>0</v>
      </c>
      <c r="T58" s="72">
        <v>72735000</v>
      </c>
      <c r="U58" s="72">
        <v>0</v>
      </c>
      <c r="V58" s="72">
        <v>0</v>
      </c>
      <c r="W58" s="77">
        <v>72735000</v>
      </c>
    </row>
    <row r="59" spans="2:23" x14ac:dyDescent="0.35">
      <c r="B59" s="75" t="s">
        <v>102</v>
      </c>
      <c r="C59" s="71" t="s">
        <v>103</v>
      </c>
      <c r="D59" s="71" t="s">
        <v>5</v>
      </c>
      <c r="E59" s="71" t="s">
        <v>6</v>
      </c>
      <c r="F59" s="71" t="s">
        <v>93</v>
      </c>
      <c r="G59" s="71" t="s">
        <v>93</v>
      </c>
      <c r="H59" s="71" t="str">
        <f t="shared" si="0"/>
        <v>IFD</v>
      </c>
      <c r="I59" s="71" t="s">
        <v>36</v>
      </c>
      <c r="J59" s="71">
        <v>2024</v>
      </c>
      <c r="K59" s="71" t="s">
        <v>104</v>
      </c>
      <c r="L59" s="71" t="s">
        <v>424</v>
      </c>
      <c r="M59" s="76">
        <v>50000000</v>
      </c>
      <c r="N59" s="71" t="s">
        <v>0</v>
      </c>
      <c r="O59" s="71" t="s">
        <v>301</v>
      </c>
      <c r="P59" s="71"/>
      <c r="Q59" s="74">
        <v>0.1</v>
      </c>
      <c r="R59" s="74">
        <v>0</v>
      </c>
      <c r="S59" s="74">
        <v>0</v>
      </c>
      <c r="T59" s="72">
        <v>5000000</v>
      </c>
      <c r="U59" s="72">
        <v>0</v>
      </c>
      <c r="V59" s="72">
        <v>0</v>
      </c>
      <c r="W59" s="77">
        <v>5000000</v>
      </c>
    </row>
    <row r="60" spans="2:23" x14ac:dyDescent="0.35">
      <c r="B60" s="75" t="s">
        <v>105</v>
      </c>
      <c r="C60" s="71" t="s">
        <v>106</v>
      </c>
      <c r="D60" s="71" t="s">
        <v>5</v>
      </c>
      <c r="E60" s="71" t="s">
        <v>6</v>
      </c>
      <c r="F60" s="71" t="s">
        <v>93</v>
      </c>
      <c r="G60" s="71" t="s">
        <v>93</v>
      </c>
      <c r="H60" s="71" t="str">
        <f t="shared" si="0"/>
        <v>SCL</v>
      </c>
      <c r="I60" s="71" t="s">
        <v>25</v>
      </c>
      <c r="J60" s="71">
        <v>2024</v>
      </c>
      <c r="K60" s="71" t="s">
        <v>104</v>
      </c>
      <c r="L60" s="71" t="s">
        <v>424</v>
      </c>
      <c r="M60" s="76">
        <v>50000000</v>
      </c>
      <c r="N60" s="71" t="s">
        <v>0</v>
      </c>
      <c r="O60" s="71" t="s">
        <v>297</v>
      </c>
      <c r="P60" s="71"/>
      <c r="Q60" s="74">
        <v>3.4000000000000002E-3</v>
      </c>
      <c r="R60" s="74">
        <v>0</v>
      </c>
      <c r="S60" s="74">
        <v>0</v>
      </c>
      <c r="T60" s="72">
        <v>170000</v>
      </c>
      <c r="U60" s="72">
        <v>0</v>
      </c>
      <c r="V60" s="72">
        <v>0</v>
      </c>
      <c r="W60" s="77">
        <v>170000</v>
      </c>
    </row>
    <row r="61" spans="2:23" x14ac:dyDescent="0.35">
      <c r="B61" s="75" t="s">
        <v>105</v>
      </c>
      <c r="C61" s="71" t="s">
        <v>106</v>
      </c>
      <c r="D61" s="71" t="s">
        <v>5</v>
      </c>
      <c r="E61" s="71" t="s">
        <v>6</v>
      </c>
      <c r="F61" s="71" t="s">
        <v>93</v>
      </c>
      <c r="G61" s="71" t="s">
        <v>93</v>
      </c>
      <c r="H61" s="71" t="str">
        <f t="shared" si="0"/>
        <v>SCL</v>
      </c>
      <c r="I61" s="71" t="s">
        <v>25</v>
      </c>
      <c r="J61" s="71">
        <v>2024</v>
      </c>
      <c r="K61" s="71" t="s">
        <v>104</v>
      </c>
      <c r="L61" s="71" t="s">
        <v>424</v>
      </c>
      <c r="M61" s="76">
        <v>50000000</v>
      </c>
      <c r="N61" s="71" t="s">
        <v>0</v>
      </c>
      <c r="O61" s="71" t="s">
        <v>300</v>
      </c>
      <c r="P61" s="71"/>
      <c r="Q61" s="74">
        <v>0.79400000000000004</v>
      </c>
      <c r="R61" s="74">
        <v>0</v>
      </c>
      <c r="S61" s="74">
        <v>0</v>
      </c>
      <c r="T61" s="72">
        <v>39700000</v>
      </c>
      <c r="U61" s="72">
        <v>0</v>
      </c>
      <c r="V61" s="72">
        <v>0</v>
      </c>
      <c r="W61" s="77">
        <v>39700000</v>
      </c>
    </row>
    <row r="62" spans="2:23" x14ac:dyDescent="0.35">
      <c r="B62" s="75" t="s">
        <v>107</v>
      </c>
      <c r="C62" s="71" t="s">
        <v>108</v>
      </c>
      <c r="D62" s="71" t="s">
        <v>5</v>
      </c>
      <c r="E62" s="71" t="s">
        <v>6</v>
      </c>
      <c r="F62" s="71" t="s">
        <v>93</v>
      </c>
      <c r="G62" s="71" t="s">
        <v>93</v>
      </c>
      <c r="H62" s="71" t="str">
        <f t="shared" si="0"/>
        <v>IFD</v>
      </c>
      <c r="I62" s="71" t="s">
        <v>12</v>
      </c>
      <c r="J62" s="71">
        <v>2024</v>
      </c>
      <c r="K62" s="71" t="s">
        <v>109</v>
      </c>
      <c r="L62" s="71" t="s">
        <v>424</v>
      </c>
      <c r="M62" s="76">
        <v>42500000</v>
      </c>
      <c r="N62" s="71" t="s">
        <v>0</v>
      </c>
      <c r="O62" s="71" t="s">
        <v>297</v>
      </c>
      <c r="P62" s="71"/>
      <c r="Q62" s="74">
        <v>3.2000000000000002E-3</v>
      </c>
      <c r="R62" s="74">
        <v>0</v>
      </c>
      <c r="S62" s="74">
        <v>0</v>
      </c>
      <c r="T62" s="72">
        <v>136000</v>
      </c>
      <c r="U62" s="72">
        <v>0</v>
      </c>
      <c r="V62" s="72">
        <v>0</v>
      </c>
      <c r="W62" s="77">
        <v>136000</v>
      </c>
    </row>
    <row r="63" spans="2:23" x14ac:dyDescent="0.35">
      <c r="B63" s="75" t="s">
        <v>107</v>
      </c>
      <c r="C63" s="71" t="s">
        <v>108</v>
      </c>
      <c r="D63" s="71" t="s">
        <v>5</v>
      </c>
      <c r="E63" s="71" t="s">
        <v>6</v>
      </c>
      <c r="F63" s="71" t="s">
        <v>93</v>
      </c>
      <c r="G63" s="71" t="s">
        <v>93</v>
      </c>
      <c r="H63" s="71" t="str">
        <f t="shared" si="0"/>
        <v>IFD</v>
      </c>
      <c r="I63" s="71" t="s">
        <v>12</v>
      </c>
      <c r="J63" s="71">
        <v>2024</v>
      </c>
      <c r="K63" s="71" t="s">
        <v>109</v>
      </c>
      <c r="L63" s="71" t="s">
        <v>424</v>
      </c>
      <c r="M63" s="76">
        <v>42500000</v>
      </c>
      <c r="N63" s="71" t="s">
        <v>0</v>
      </c>
      <c r="O63" s="71" t="s">
        <v>300</v>
      </c>
      <c r="P63" s="71"/>
      <c r="Q63" s="74">
        <v>3.7000000000000005E-2</v>
      </c>
      <c r="R63" s="74">
        <v>0</v>
      </c>
      <c r="S63" s="74">
        <v>0</v>
      </c>
      <c r="T63" s="72">
        <v>1572500</v>
      </c>
      <c r="U63" s="72">
        <v>0</v>
      </c>
      <c r="V63" s="72">
        <v>0</v>
      </c>
      <c r="W63" s="77">
        <v>1572500</v>
      </c>
    </row>
    <row r="64" spans="2:23" x14ac:dyDescent="0.35">
      <c r="B64" s="75" t="s">
        <v>107</v>
      </c>
      <c r="C64" s="71" t="s">
        <v>108</v>
      </c>
      <c r="D64" s="71" t="s">
        <v>5</v>
      </c>
      <c r="E64" s="71" t="s">
        <v>6</v>
      </c>
      <c r="F64" s="71" t="s">
        <v>93</v>
      </c>
      <c r="G64" s="71" t="s">
        <v>93</v>
      </c>
      <c r="H64" s="71" t="str">
        <f t="shared" si="0"/>
        <v>IFD</v>
      </c>
      <c r="I64" s="71" t="s">
        <v>12</v>
      </c>
      <c r="J64" s="71">
        <v>2024</v>
      </c>
      <c r="K64" s="71" t="s">
        <v>109</v>
      </c>
      <c r="L64" s="71" t="s">
        <v>424</v>
      </c>
      <c r="M64" s="76">
        <v>42500000</v>
      </c>
      <c r="N64" s="71" t="s">
        <v>0</v>
      </c>
      <c r="O64" s="71" t="s">
        <v>300</v>
      </c>
      <c r="P64" s="71"/>
      <c r="Q64" s="74">
        <v>8.3699999999999997E-2</v>
      </c>
      <c r="R64" s="74">
        <v>0</v>
      </c>
      <c r="S64" s="74">
        <v>0</v>
      </c>
      <c r="T64" s="72">
        <v>3557250</v>
      </c>
      <c r="U64" s="72">
        <v>0</v>
      </c>
      <c r="V64" s="72">
        <v>0</v>
      </c>
      <c r="W64" s="77">
        <v>3557250</v>
      </c>
    </row>
    <row r="65" spans="2:23" x14ac:dyDescent="0.35">
      <c r="B65" s="75" t="s">
        <v>107</v>
      </c>
      <c r="C65" s="71" t="s">
        <v>108</v>
      </c>
      <c r="D65" s="71" t="s">
        <v>5</v>
      </c>
      <c r="E65" s="71" t="s">
        <v>6</v>
      </c>
      <c r="F65" s="71" t="s">
        <v>93</v>
      </c>
      <c r="G65" s="71" t="s">
        <v>93</v>
      </c>
      <c r="H65" s="71" t="str">
        <f t="shared" si="0"/>
        <v>IFD</v>
      </c>
      <c r="I65" s="71" t="s">
        <v>12</v>
      </c>
      <c r="J65" s="71">
        <v>2024</v>
      </c>
      <c r="K65" s="71" t="s">
        <v>109</v>
      </c>
      <c r="L65" s="71" t="s">
        <v>424</v>
      </c>
      <c r="M65" s="76">
        <v>42500000</v>
      </c>
      <c r="N65" s="71" t="s">
        <v>0</v>
      </c>
      <c r="O65" s="71" t="s">
        <v>300</v>
      </c>
      <c r="P65" s="71"/>
      <c r="Q65" s="74">
        <v>0.11890000000000001</v>
      </c>
      <c r="R65" s="74">
        <v>0</v>
      </c>
      <c r="S65" s="74">
        <v>0</v>
      </c>
      <c r="T65" s="72">
        <v>5053250</v>
      </c>
      <c r="U65" s="72">
        <v>0</v>
      </c>
      <c r="V65" s="72">
        <v>0</v>
      </c>
      <c r="W65" s="77">
        <v>5053250</v>
      </c>
    </row>
    <row r="66" spans="2:23" x14ac:dyDescent="0.35">
      <c r="B66" s="75" t="s">
        <v>110</v>
      </c>
      <c r="C66" s="71" t="s">
        <v>111</v>
      </c>
      <c r="D66" s="71" t="s">
        <v>5</v>
      </c>
      <c r="E66" s="71" t="s">
        <v>6</v>
      </c>
      <c r="F66" s="71" t="s">
        <v>93</v>
      </c>
      <c r="G66" s="71" t="s">
        <v>93</v>
      </c>
      <c r="H66" s="71" t="str">
        <f t="shared" si="0"/>
        <v>INE</v>
      </c>
      <c r="I66" s="71" t="s">
        <v>49</v>
      </c>
      <c r="J66" s="71">
        <v>2024</v>
      </c>
      <c r="K66" s="71" t="s">
        <v>42</v>
      </c>
      <c r="L66" s="71" t="s">
        <v>424</v>
      </c>
      <c r="M66" s="76">
        <v>70000000</v>
      </c>
      <c r="N66" s="71" t="s">
        <v>0</v>
      </c>
      <c r="O66" s="71" t="s">
        <v>305</v>
      </c>
      <c r="P66" s="71"/>
      <c r="Q66" s="74">
        <v>0.13350000000000001</v>
      </c>
      <c r="R66" s="74">
        <v>0</v>
      </c>
      <c r="S66" s="74">
        <v>0</v>
      </c>
      <c r="T66" s="72">
        <v>9345000</v>
      </c>
      <c r="U66" s="72">
        <v>0</v>
      </c>
      <c r="V66" s="72">
        <v>0</v>
      </c>
      <c r="W66" s="77">
        <v>9345000</v>
      </c>
    </row>
    <row r="67" spans="2:23" x14ac:dyDescent="0.35">
      <c r="B67" s="75" t="s">
        <v>110</v>
      </c>
      <c r="C67" s="71" t="s">
        <v>111</v>
      </c>
      <c r="D67" s="71" t="s">
        <v>5</v>
      </c>
      <c r="E67" s="71" t="s">
        <v>6</v>
      </c>
      <c r="F67" s="71" t="s">
        <v>93</v>
      </c>
      <c r="G67" s="71" t="s">
        <v>93</v>
      </c>
      <c r="H67" s="71" t="str">
        <f t="shared" ref="H67:H126" si="1">LEFT(I67,3)</f>
        <v>INE</v>
      </c>
      <c r="I67" s="71" t="s">
        <v>49</v>
      </c>
      <c r="J67" s="71">
        <v>2024</v>
      </c>
      <c r="K67" s="71" t="s">
        <v>42</v>
      </c>
      <c r="L67" s="71" t="s">
        <v>424</v>
      </c>
      <c r="M67" s="76">
        <v>70000000</v>
      </c>
      <c r="N67" s="71" t="s">
        <v>3</v>
      </c>
      <c r="O67" s="71" t="s">
        <v>305</v>
      </c>
      <c r="P67" s="71" t="s">
        <v>306</v>
      </c>
      <c r="Q67" s="74">
        <v>0</v>
      </c>
      <c r="R67" s="74">
        <v>0</v>
      </c>
      <c r="S67" s="74">
        <v>1.3000000000000001E-2</v>
      </c>
      <c r="T67" s="72">
        <v>0</v>
      </c>
      <c r="U67" s="72">
        <v>0</v>
      </c>
      <c r="V67" s="72">
        <v>910000</v>
      </c>
      <c r="W67" s="77">
        <v>910000</v>
      </c>
    </row>
    <row r="68" spans="2:23" x14ac:dyDescent="0.35">
      <c r="B68" s="75" t="s">
        <v>110</v>
      </c>
      <c r="C68" s="71" t="s">
        <v>111</v>
      </c>
      <c r="D68" s="71" t="s">
        <v>5</v>
      </c>
      <c r="E68" s="71" t="s">
        <v>6</v>
      </c>
      <c r="F68" s="71" t="s">
        <v>93</v>
      </c>
      <c r="G68" s="71" t="s">
        <v>93</v>
      </c>
      <c r="H68" s="71" t="str">
        <f t="shared" si="1"/>
        <v>INE</v>
      </c>
      <c r="I68" s="71" t="s">
        <v>49</v>
      </c>
      <c r="J68" s="71">
        <v>2024</v>
      </c>
      <c r="K68" s="71" t="s">
        <v>42</v>
      </c>
      <c r="L68" s="71" t="s">
        <v>424</v>
      </c>
      <c r="M68" s="76">
        <v>70000000</v>
      </c>
      <c r="N68" s="71" t="s">
        <v>1</v>
      </c>
      <c r="O68" s="71"/>
      <c r="P68" s="71" t="s">
        <v>306</v>
      </c>
      <c r="Q68" s="74">
        <v>0</v>
      </c>
      <c r="R68" s="74">
        <v>0.15</v>
      </c>
      <c r="S68" s="74">
        <v>0</v>
      </c>
      <c r="T68" s="72">
        <v>0</v>
      </c>
      <c r="U68" s="72">
        <v>10500000</v>
      </c>
      <c r="V68" s="72">
        <v>0</v>
      </c>
      <c r="W68" s="77">
        <v>10500000</v>
      </c>
    </row>
    <row r="69" spans="2:23" x14ac:dyDescent="0.35">
      <c r="B69" s="75" t="s">
        <v>110</v>
      </c>
      <c r="C69" s="71" t="s">
        <v>111</v>
      </c>
      <c r="D69" s="71" t="s">
        <v>5</v>
      </c>
      <c r="E69" s="71" t="s">
        <v>6</v>
      </c>
      <c r="F69" s="71" t="s">
        <v>93</v>
      </c>
      <c r="G69" s="71" t="s">
        <v>93</v>
      </c>
      <c r="H69" s="71" t="str">
        <f t="shared" si="1"/>
        <v>INE</v>
      </c>
      <c r="I69" s="71" t="s">
        <v>49</v>
      </c>
      <c r="J69" s="71">
        <v>2024</v>
      </c>
      <c r="K69" s="71" t="s">
        <v>42</v>
      </c>
      <c r="L69" s="71" t="s">
        <v>424</v>
      </c>
      <c r="M69" s="76">
        <v>70000000</v>
      </c>
      <c r="N69" s="71" t="s">
        <v>1</v>
      </c>
      <c r="O69" s="71"/>
      <c r="P69" s="71" t="s">
        <v>310</v>
      </c>
      <c r="Q69" s="74">
        <v>0</v>
      </c>
      <c r="R69" s="74">
        <v>2.87E-2</v>
      </c>
      <c r="S69" s="74">
        <v>0</v>
      </c>
      <c r="T69" s="72">
        <v>0</v>
      </c>
      <c r="U69" s="72">
        <v>2009000</v>
      </c>
      <c r="V69" s="72">
        <v>0</v>
      </c>
      <c r="W69" s="77">
        <v>2009000</v>
      </c>
    </row>
    <row r="70" spans="2:23" x14ac:dyDescent="0.35">
      <c r="B70" s="75" t="s">
        <v>112</v>
      </c>
      <c r="C70" s="71" t="s">
        <v>113</v>
      </c>
      <c r="D70" s="71" t="s">
        <v>5</v>
      </c>
      <c r="E70" s="71" t="s">
        <v>6</v>
      </c>
      <c r="F70" s="71" t="s">
        <v>93</v>
      </c>
      <c r="G70" s="71" t="s">
        <v>93</v>
      </c>
      <c r="H70" s="71" t="str">
        <f t="shared" si="1"/>
        <v>INE</v>
      </c>
      <c r="I70" s="71" t="s">
        <v>49</v>
      </c>
      <c r="J70" s="71">
        <v>2024</v>
      </c>
      <c r="K70" s="71" t="s">
        <v>114</v>
      </c>
      <c r="L70" s="71" t="s">
        <v>424</v>
      </c>
      <c r="M70" s="76">
        <v>100000000</v>
      </c>
      <c r="N70" s="71" t="s">
        <v>0</v>
      </c>
      <c r="O70" s="71" t="s">
        <v>305</v>
      </c>
      <c r="P70" s="71"/>
      <c r="Q70" s="74">
        <v>0.51380000000000003</v>
      </c>
      <c r="R70" s="74">
        <v>0</v>
      </c>
      <c r="S70" s="74">
        <v>0</v>
      </c>
      <c r="T70" s="72">
        <v>51380000</v>
      </c>
      <c r="U70" s="72">
        <v>0</v>
      </c>
      <c r="V70" s="72">
        <v>0</v>
      </c>
      <c r="W70" s="77">
        <v>51380000</v>
      </c>
    </row>
    <row r="71" spans="2:23" x14ac:dyDescent="0.35">
      <c r="B71" s="75" t="s">
        <v>112</v>
      </c>
      <c r="C71" s="71" t="s">
        <v>113</v>
      </c>
      <c r="D71" s="71" t="s">
        <v>5</v>
      </c>
      <c r="E71" s="71" t="s">
        <v>6</v>
      </c>
      <c r="F71" s="71" t="s">
        <v>93</v>
      </c>
      <c r="G71" s="71" t="s">
        <v>93</v>
      </c>
      <c r="H71" s="71" t="str">
        <f t="shared" si="1"/>
        <v>INE</v>
      </c>
      <c r="I71" s="71" t="s">
        <v>49</v>
      </c>
      <c r="J71" s="71">
        <v>2024</v>
      </c>
      <c r="K71" s="71" t="s">
        <v>114</v>
      </c>
      <c r="L71" s="71" t="s">
        <v>424</v>
      </c>
      <c r="M71" s="76">
        <v>100000000</v>
      </c>
      <c r="N71" s="71" t="s">
        <v>3</v>
      </c>
      <c r="O71" s="71" t="s">
        <v>305</v>
      </c>
      <c r="P71" s="71" t="s">
        <v>306</v>
      </c>
      <c r="Q71" s="74">
        <v>0</v>
      </c>
      <c r="R71" s="74">
        <v>0</v>
      </c>
      <c r="S71" s="74">
        <v>3.3500000000000002E-2</v>
      </c>
      <c r="T71" s="72">
        <v>0</v>
      </c>
      <c r="U71" s="72">
        <v>0</v>
      </c>
      <c r="V71" s="72">
        <v>3350000</v>
      </c>
      <c r="W71" s="77">
        <v>3350000</v>
      </c>
    </row>
    <row r="72" spans="2:23" x14ac:dyDescent="0.35">
      <c r="B72" s="75" t="s">
        <v>112</v>
      </c>
      <c r="C72" s="71" t="s">
        <v>113</v>
      </c>
      <c r="D72" s="71" t="s">
        <v>5</v>
      </c>
      <c r="E72" s="71" t="s">
        <v>6</v>
      </c>
      <c r="F72" s="71" t="s">
        <v>93</v>
      </c>
      <c r="G72" s="71" t="s">
        <v>93</v>
      </c>
      <c r="H72" s="71" t="str">
        <f t="shared" si="1"/>
        <v>INE</v>
      </c>
      <c r="I72" s="71" t="s">
        <v>49</v>
      </c>
      <c r="J72" s="71">
        <v>2024</v>
      </c>
      <c r="K72" s="71" t="s">
        <v>114</v>
      </c>
      <c r="L72" s="71" t="s">
        <v>424</v>
      </c>
      <c r="M72" s="76">
        <v>100000000</v>
      </c>
      <c r="N72" s="71" t="s">
        <v>1</v>
      </c>
      <c r="O72" s="71"/>
      <c r="P72" s="71" t="s">
        <v>306</v>
      </c>
      <c r="Q72" s="74">
        <v>0</v>
      </c>
      <c r="R72" s="74">
        <v>0.19649999999999998</v>
      </c>
      <c r="S72" s="74">
        <v>0</v>
      </c>
      <c r="T72" s="72">
        <v>0</v>
      </c>
      <c r="U72" s="72">
        <v>19650000</v>
      </c>
      <c r="V72" s="72">
        <v>0</v>
      </c>
      <c r="W72" s="77">
        <v>19650000</v>
      </c>
    </row>
    <row r="73" spans="2:23" x14ac:dyDescent="0.35">
      <c r="B73" s="75" t="s">
        <v>115</v>
      </c>
      <c r="C73" s="71" t="s">
        <v>116</v>
      </c>
      <c r="D73" s="71" t="s">
        <v>5</v>
      </c>
      <c r="E73" s="71" t="s">
        <v>6</v>
      </c>
      <c r="F73" s="71" t="s">
        <v>93</v>
      </c>
      <c r="G73" s="71" t="s">
        <v>93</v>
      </c>
      <c r="H73" s="71" t="str">
        <f t="shared" si="1"/>
        <v>CSD</v>
      </c>
      <c r="I73" s="71" t="s">
        <v>35</v>
      </c>
      <c r="J73" s="71">
        <v>2024</v>
      </c>
      <c r="K73" s="71" t="s">
        <v>114</v>
      </c>
      <c r="L73" s="71" t="s">
        <v>424</v>
      </c>
      <c r="M73" s="76">
        <v>100000000</v>
      </c>
      <c r="N73" s="71" t="s">
        <v>0</v>
      </c>
      <c r="O73" s="71" t="s">
        <v>311</v>
      </c>
      <c r="P73" s="71"/>
      <c r="Q73" s="74">
        <v>7.4000000000000003E-3</v>
      </c>
      <c r="R73" s="74">
        <v>0</v>
      </c>
      <c r="S73" s="74">
        <v>0</v>
      </c>
      <c r="T73" s="72">
        <v>740000</v>
      </c>
      <c r="U73" s="72">
        <v>0</v>
      </c>
      <c r="V73" s="72">
        <v>0</v>
      </c>
      <c r="W73" s="77">
        <v>740000</v>
      </c>
    </row>
    <row r="74" spans="2:23" x14ac:dyDescent="0.35">
      <c r="B74" s="75" t="s">
        <v>115</v>
      </c>
      <c r="C74" s="71" t="s">
        <v>116</v>
      </c>
      <c r="D74" s="71" t="s">
        <v>5</v>
      </c>
      <c r="E74" s="71" t="s">
        <v>6</v>
      </c>
      <c r="F74" s="71" t="s">
        <v>93</v>
      </c>
      <c r="G74" s="71" t="s">
        <v>93</v>
      </c>
      <c r="H74" s="71" t="str">
        <f t="shared" si="1"/>
        <v>CSD</v>
      </c>
      <c r="I74" s="71" t="s">
        <v>35</v>
      </c>
      <c r="J74" s="71">
        <v>2024</v>
      </c>
      <c r="K74" s="71" t="s">
        <v>114</v>
      </c>
      <c r="L74" s="71" t="s">
        <v>424</v>
      </c>
      <c r="M74" s="76">
        <v>100000000</v>
      </c>
      <c r="N74" s="71" t="s">
        <v>0</v>
      </c>
      <c r="O74" s="71" t="s">
        <v>309</v>
      </c>
      <c r="P74" s="71"/>
      <c r="Q74" s="74">
        <v>2.2200000000000001E-2</v>
      </c>
      <c r="R74" s="74">
        <v>0</v>
      </c>
      <c r="S74" s="74">
        <v>0</v>
      </c>
      <c r="T74" s="72">
        <v>2220000</v>
      </c>
      <c r="U74" s="72">
        <v>0</v>
      </c>
      <c r="V74" s="72">
        <v>0</v>
      </c>
      <c r="W74" s="77">
        <v>2220000</v>
      </c>
    </row>
    <row r="75" spans="2:23" x14ac:dyDescent="0.35">
      <c r="B75" s="75" t="s">
        <v>115</v>
      </c>
      <c r="C75" s="71" t="s">
        <v>116</v>
      </c>
      <c r="D75" s="71" t="s">
        <v>5</v>
      </c>
      <c r="E75" s="71" t="s">
        <v>6</v>
      </c>
      <c r="F75" s="71" t="s">
        <v>93</v>
      </c>
      <c r="G75" s="71" t="s">
        <v>93</v>
      </c>
      <c r="H75" s="71" t="str">
        <f t="shared" si="1"/>
        <v>CSD</v>
      </c>
      <c r="I75" s="71" t="s">
        <v>35</v>
      </c>
      <c r="J75" s="71">
        <v>2024</v>
      </c>
      <c r="K75" s="71" t="s">
        <v>114</v>
      </c>
      <c r="L75" s="71" t="s">
        <v>424</v>
      </c>
      <c r="M75" s="76">
        <v>100000000</v>
      </c>
      <c r="N75" s="71" t="s">
        <v>0</v>
      </c>
      <c r="O75" s="71" t="s">
        <v>305</v>
      </c>
      <c r="P75" s="71"/>
      <c r="Q75" s="74">
        <v>7.6499999999999999E-2</v>
      </c>
      <c r="R75" s="74">
        <v>0</v>
      </c>
      <c r="S75" s="74">
        <v>0</v>
      </c>
      <c r="T75" s="72">
        <v>7650000</v>
      </c>
      <c r="U75" s="72">
        <v>0</v>
      </c>
      <c r="V75" s="72">
        <v>0</v>
      </c>
      <c r="W75" s="77">
        <v>7650000</v>
      </c>
    </row>
    <row r="76" spans="2:23" x14ac:dyDescent="0.35">
      <c r="B76" s="75" t="s">
        <v>115</v>
      </c>
      <c r="C76" s="71" t="s">
        <v>116</v>
      </c>
      <c r="D76" s="71" t="s">
        <v>5</v>
      </c>
      <c r="E76" s="71" t="s">
        <v>6</v>
      </c>
      <c r="F76" s="71" t="s">
        <v>93</v>
      </c>
      <c r="G76" s="71" t="s">
        <v>93</v>
      </c>
      <c r="H76" s="71" t="str">
        <f t="shared" si="1"/>
        <v>CSD</v>
      </c>
      <c r="I76" s="71" t="s">
        <v>35</v>
      </c>
      <c r="J76" s="71">
        <v>2024</v>
      </c>
      <c r="K76" s="71" t="s">
        <v>114</v>
      </c>
      <c r="L76" s="71" t="s">
        <v>424</v>
      </c>
      <c r="M76" s="76">
        <v>100000000</v>
      </c>
      <c r="N76" s="71" t="s">
        <v>3</v>
      </c>
      <c r="O76" s="71" t="s">
        <v>297</v>
      </c>
      <c r="P76" s="71" t="s">
        <v>298</v>
      </c>
      <c r="Q76" s="74">
        <v>0</v>
      </c>
      <c r="R76" s="74">
        <v>0</v>
      </c>
      <c r="S76" s="74">
        <v>0.51019999999999999</v>
      </c>
      <c r="T76" s="72">
        <v>0</v>
      </c>
      <c r="U76" s="72">
        <v>0</v>
      </c>
      <c r="V76" s="72">
        <v>51020000</v>
      </c>
      <c r="W76" s="77">
        <v>51020000</v>
      </c>
    </row>
    <row r="77" spans="2:23" x14ac:dyDescent="0.35">
      <c r="B77" s="75" t="s">
        <v>115</v>
      </c>
      <c r="C77" s="71" t="s">
        <v>116</v>
      </c>
      <c r="D77" s="71" t="s">
        <v>5</v>
      </c>
      <c r="E77" s="71" t="s">
        <v>6</v>
      </c>
      <c r="F77" s="71" t="s">
        <v>93</v>
      </c>
      <c r="G77" s="71" t="s">
        <v>93</v>
      </c>
      <c r="H77" s="71" t="str">
        <f t="shared" si="1"/>
        <v>CSD</v>
      </c>
      <c r="I77" s="71" t="s">
        <v>35</v>
      </c>
      <c r="J77" s="71">
        <v>2024</v>
      </c>
      <c r="K77" s="71" t="s">
        <v>114</v>
      </c>
      <c r="L77" s="71" t="s">
        <v>424</v>
      </c>
      <c r="M77" s="76">
        <v>100000000</v>
      </c>
      <c r="N77" s="71" t="s">
        <v>1</v>
      </c>
      <c r="O77" s="71"/>
      <c r="P77" s="71" t="s">
        <v>306</v>
      </c>
      <c r="Q77" s="74">
        <v>0</v>
      </c>
      <c r="R77" s="74">
        <v>5.3200000000000004E-2</v>
      </c>
      <c r="S77" s="74">
        <v>0</v>
      </c>
      <c r="T77" s="72">
        <v>0</v>
      </c>
      <c r="U77" s="72">
        <v>5320000</v>
      </c>
      <c r="V77" s="72">
        <v>0</v>
      </c>
      <c r="W77" s="77">
        <v>5320000</v>
      </c>
    </row>
    <row r="78" spans="2:23" x14ac:dyDescent="0.35">
      <c r="B78" s="75" t="s">
        <v>117</v>
      </c>
      <c r="C78" s="71" t="s">
        <v>118</v>
      </c>
      <c r="D78" s="71" t="s">
        <v>5</v>
      </c>
      <c r="E78" s="71" t="s">
        <v>6</v>
      </c>
      <c r="F78" s="71" t="s">
        <v>93</v>
      </c>
      <c r="G78" s="71" t="s">
        <v>93</v>
      </c>
      <c r="H78" s="71" t="str">
        <f t="shared" si="1"/>
        <v>IFD</v>
      </c>
      <c r="I78" s="71" t="s">
        <v>30</v>
      </c>
      <c r="J78" s="71">
        <v>2024</v>
      </c>
      <c r="K78" s="71" t="s">
        <v>63</v>
      </c>
      <c r="L78" s="71" t="s">
        <v>424</v>
      </c>
      <c r="M78" s="76">
        <v>32800000</v>
      </c>
      <c r="N78" s="71" t="s">
        <v>0</v>
      </c>
      <c r="O78" s="71" t="s">
        <v>297</v>
      </c>
      <c r="P78" s="71"/>
      <c r="Q78" s="74">
        <v>0.10970000000000001</v>
      </c>
      <c r="R78" s="74">
        <v>0</v>
      </c>
      <c r="S78" s="74">
        <v>0</v>
      </c>
      <c r="T78" s="72">
        <v>3598160</v>
      </c>
      <c r="U78" s="72">
        <v>0</v>
      </c>
      <c r="V78" s="72">
        <v>0</v>
      </c>
      <c r="W78" s="77">
        <v>3598160</v>
      </c>
    </row>
    <row r="79" spans="2:23" x14ac:dyDescent="0.35">
      <c r="B79" s="75" t="s">
        <v>117</v>
      </c>
      <c r="C79" s="71" t="s">
        <v>118</v>
      </c>
      <c r="D79" s="71" t="s">
        <v>5</v>
      </c>
      <c r="E79" s="71" t="s">
        <v>6</v>
      </c>
      <c r="F79" s="71" t="s">
        <v>93</v>
      </c>
      <c r="G79" s="71" t="s">
        <v>93</v>
      </c>
      <c r="H79" s="71" t="str">
        <f t="shared" si="1"/>
        <v>IFD</v>
      </c>
      <c r="I79" s="71" t="s">
        <v>30</v>
      </c>
      <c r="J79" s="71">
        <v>2024</v>
      </c>
      <c r="K79" s="71" t="s">
        <v>63</v>
      </c>
      <c r="L79" s="71" t="s">
        <v>424</v>
      </c>
      <c r="M79" s="76">
        <v>32800000</v>
      </c>
      <c r="N79" s="71" t="s">
        <v>0</v>
      </c>
      <c r="O79" s="71" t="s">
        <v>299</v>
      </c>
      <c r="P79" s="71"/>
      <c r="Q79" s="74">
        <v>0.16870000000000002</v>
      </c>
      <c r="R79" s="74">
        <v>0</v>
      </c>
      <c r="S79" s="74">
        <v>0</v>
      </c>
      <c r="T79" s="72">
        <v>5533360</v>
      </c>
      <c r="U79" s="72">
        <v>0</v>
      </c>
      <c r="V79" s="72">
        <v>0</v>
      </c>
      <c r="W79" s="77">
        <v>5533360</v>
      </c>
    </row>
    <row r="80" spans="2:23" x14ac:dyDescent="0.35">
      <c r="B80" s="75" t="s">
        <v>119</v>
      </c>
      <c r="C80" s="71" t="s">
        <v>120</v>
      </c>
      <c r="D80" s="71" t="s">
        <v>5</v>
      </c>
      <c r="E80" s="71" t="s">
        <v>6</v>
      </c>
      <c r="F80" s="71" t="s">
        <v>93</v>
      </c>
      <c r="G80" s="71" t="s">
        <v>93</v>
      </c>
      <c r="H80" s="71" t="str">
        <f t="shared" si="1"/>
        <v>IFD</v>
      </c>
      <c r="I80" s="71" t="s">
        <v>36</v>
      </c>
      <c r="J80" s="71">
        <v>2024</v>
      </c>
      <c r="K80" s="71" t="s">
        <v>99</v>
      </c>
      <c r="L80" s="71" t="s">
        <v>424</v>
      </c>
      <c r="M80" s="76">
        <v>100000000</v>
      </c>
      <c r="N80" s="71" t="s">
        <v>0</v>
      </c>
      <c r="O80" s="71" t="s">
        <v>299</v>
      </c>
      <c r="P80" s="71"/>
      <c r="Q80" s="74">
        <v>0.34729999999999994</v>
      </c>
      <c r="R80" s="74">
        <v>0</v>
      </c>
      <c r="S80" s="74">
        <v>0</v>
      </c>
      <c r="T80" s="72">
        <v>34730000</v>
      </c>
      <c r="U80" s="72">
        <v>0</v>
      </c>
      <c r="V80" s="72">
        <v>0</v>
      </c>
      <c r="W80" s="77">
        <v>34730000</v>
      </c>
    </row>
    <row r="81" spans="2:23" x14ac:dyDescent="0.35">
      <c r="B81" s="75" t="s">
        <v>121</v>
      </c>
      <c r="C81" s="71" t="s">
        <v>122</v>
      </c>
      <c r="D81" s="71" t="s">
        <v>5</v>
      </c>
      <c r="E81" s="71" t="s">
        <v>6</v>
      </c>
      <c r="F81" s="71" t="s">
        <v>93</v>
      </c>
      <c r="G81" s="71" t="s">
        <v>93</v>
      </c>
      <c r="H81" s="71" t="str">
        <f t="shared" si="1"/>
        <v>IFD</v>
      </c>
      <c r="I81" s="71" t="s">
        <v>30</v>
      </c>
      <c r="J81" s="71">
        <v>2024</v>
      </c>
      <c r="K81" s="71" t="s">
        <v>123</v>
      </c>
      <c r="L81" s="71" t="s">
        <v>424</v>
      </c>
      <c r="M81" s="76">
        <v>35300000</v>
      </c>
      <c r="N81" s="71" t="s">
        <v>0</v>
      </c>
      <c r="O81" s="71" t="s">
        <v>300</v>
      </c>
      <c r="P81" s="71"/>
      <c r="Q81" s="74">
        <v>8.5000000000000006E-3</v>
      </c>
      <c r="R81" s="74">
        <v>0</v>
      </c>
      <c r="S81" s="74">
        <v>0</v>
      </c>
      <c r="T81" s="72">
        <v>300050</v>
      </c>
      <c r="U81" s="72">
        <v>0</v>
      </c>
      <c r="V81" s="72">
        <v>0</v>
      </c>
      <c r="W81" s="77">
        <v>300050</v>
      </c>
    </row>
    <row r="82" spans="2:23" x14ac:dyDescent="0.35">
      <c r="B82" s="75" t="s">
        <v>121</v>
      </c>
      <c r="C82" s="71" t="s">
        <v>122</v>
      </c>
      <c r="D82" s="71" t="s">
        <v>5</v>
      </c>
      <c r="E82" s="71" t="s">
        <v>6</v>
      </c>
      <c r="F82" s="71" t="s">
        <v>93</v>
      </c>
      <c r="G82" s="71" t="s">
        <v>93</v>
      </c>
      <c r="H82" s="71" t="str">
        <f t="shared" si="1"/>
        <v>IFD</v>
      </c>
      <c r="I82" s="71" t="s">
        <v>30</v>
      </c>
      <c r="J82" s="71">
        <v>2024</v>
      </c>
      <c r="K82" s="71" t="s">
        <v>123</v>
      </c>
      <c r="L82" s="71" t="s">
        <v>424</v>
      </c>
      <c r="M82" s="76">
        <v>35300000</v>
      </c>
      <c r="N82" s="71" t="s">
        <v>0</v>
      </c>
      <c r="O82" s="71" t="s">
        <v>299</v>
      </c>
      <c r="P82" s="71"/>
      <c r="Q82" s="74">
        <v>9.6300000000000011E-2</v>
      </c>
      <c r="R82" s="74">
        <v>0</v>
      </c>
      <c r="S82" s="74">
        <v>0</v>
      </c>
      <c r="T82" s="72">
        <v>3399390</v>
      </c>
      <c r="U82" s="72">
        <v>0</v>
      </c>
      <c r="V82" s="72">
        <v>0</v>
      </c>
      <c r="W82" s="77">
        <v>3399390</v>
      </c>
    </row>
    <row r="83" spans="2:23" x14ac:dyDescent="0.35">
      <c r="B83" s="75" t="s">
        <v>124</v>
      </c>
      <c r="C83" s="71" t="s">
        <v>125</v>
      </c>
      <c r="D83" s="71" t="s">
        <v>5</v>
      </c>
      <c r="E83" s="71" t="s">
        <v>6</v>
      </c>
      <c r="F83" s="71" t="s">
        <v>93</v>
      </c>
      <c r="G83" s="71" t="s">
        <v>93</v>
      </c>
      <c r="H83" s="71" t="str">
        <f t="shared" si="1"/>
        <v>SCL</v>
      </c>
      <c r="I83" s="71" t="s">
        <v>9</v>
      </c>
      <c r="J83" s="71">
        <v>2024</v>
      </c>
      <c r="K83" s="71" t="s">
        <v>126</v>
      </c>
      <c r="L83" s="71" t="s">
        <v>424</v>
      </c>
      <c r="M83" s="76">
        <v>80000000</v>
      </c>
      <c r="N83" s="71" t="s">
        <v>0</v>
      </c>
      <c r="O83" s="71" t="s">
        <v>300</v>
      </c>
      <c r="P83" s="71"/>
      <c r="Q83" s="74">
        <v>6.9999999999999993E-3</v>
      </c>
      <c r="R83" s="74">
        <v>0</v>
      </c>
      <c r="S83" s="74">
        <v>0</v>
      </c>
      <c r="T83" s="72">
        <v>560000</v>
      </c>
      <c r="U83" s="72">
        <v>0</v>
      </c>
      <c r="V83" s="72">
        <v>0</v>
      </c>
      <c r="W83" s="77">
        <v>560000</v>
      </c>
    </row>
    <row r="84" spans="2:23" x14ac:dyDescent="0.35">
      <c r="B84" s="75" t="s">
        <v>124</v>
      </c>
      <c r="C84" s="71" t="s">
        <v>125</v>
      </c>
      <c r="D84" s="71" t="s">
        <v>5</v>
      </c>
      <c r="E84" s="71" t="s">
        <v>6</v>
      </c>
      <c r="F84" s="71" t="s">
        <v>93</v>
      </c>
      <c r="G84" s="71" t="s">
        <v>93</v>
      </c>
      <c r="H84" s="71" t="str">
        <f t="shared" si="1"/>
        <v>SCL</v>
      </c>
      <c r="I84" s="71" t="s">
        <v>9</v>
      </c>
      <c r="J84" s="71">
        <v>2024</v>
      </c>
      <c r="K84" s="71" t="s">
        <v>126</v>
      </c>
      <c r="L84" s="71" t="s">
        <v>424</v>
      </c>
      <c r="M84" s="76">
        <v>80000000</v>
      </c>
      <c r="N84" s="71" t="s">
        <v>0</v>
      </c>
      <c r="O84" s="71" t="s">
        <v>299</v>
      </c>
      <c r="P84" s="71"/>
      <c r="Q84" s="74">
        <v>1.49E-2</v>
      </c>
      <c r="R84" s="74">
        <v>0</v>
      </c>
      <c r="S84" s="74">
        <v>0</v>
      </c>
      <c r="T84" s="72">
        <v>1192000</v>
      </c>
      <c r="U84" s="72">
        <v>0</v>
      </c>
      <c r="V84" s="72">
        <v>0</v>
      </c>
      <c r="W84" s="77">
        <v>1192000</v>
      </c>
    </row>
    <row r="85" spans="2:23" x14ac:dyDescent="0.35">
      <c r="B85" s="75" t="s">
        <v>124</v>
      </c>
      <c r="C85" s="71" t="s">
        <v>125</v>
      </c>
      <c r="D85" s="71" t="s">
        <v>5</v>
      </c>
      <c r="E85" s="71" t="s">
        <v>6</v>
      </c>
      <c r="F85" s="71" t="s">
        <v>93</v>
      </c>
      <c r="G85" s="71" t="s">
        <v>93</v>
      </c>
      <c r="H85" s="71" t="str">
        <f t="shared" si="1"/>
        <v>SCL</v>
      </c>
      <c r="I85" s="71" t="s">
        <v>9</v>
      </c>
      <c r="J85" s="71">
        <v>2024</v>
      </c>
      <c r="K85" s="71" t="s">
        <v>126</v>
      </c>
      <c r="L85" s="71" t="s">
        <v>424</v>
      </c>
      <c r="M85" s="76">
        <v>80000000</v>
      </c>
      <c r="N85" s="71" t="s">
        <v>0</v>
      </c>
      <c r="O85" s="71" t="s">
        <v>301</v>
      </c>
      <c r="P85" s="71"/>
      <c r="Q85" s="74">
        <v>2.1600000000000001E-2</v>
      </c>
      <c r="R85" s="74">
        <v>0</v>
      </c>
      <c r="S85" s="74">
        <v>0</v>
      </c>
      <c r="T85" s="72">
        <v>1728000</v>
      </c>
      <c r="U85" s="72">
        <v>0</v>
      </c>
      <c r="V85" s="72">
        <v>0</v>
      </c>
      <c r="W85" s="77">
        <v>1728000</v>
      </c>
    </row>
    <row r="86" spans="2:23" x14ac:dyDescent="0.35">
      <c r="B86" s="75" t="s">
        <v>124</v>
      </c>
      <c r="C86" s="71" t="s">
        <v>125</v>
      </c>
      <c r="D86" s="71" t="s">
        <v>5</v>
      </c>
      <c r="E86" s="71" t="s">
        <v>6</v>
      </c>
      <c r="F86" s="71" t="s">
        <v>93</v>
      </c>
      <c r="G86" s="71" t="s">
        <v>93</v>
      </c>
      <c r="H86" s="71" t="str">
        <f t="shared" si="1"/>
        <v>SCL</v>
      </c>
      <c r="I86" s="71" t="s">
        <v>9</v>
      </c>
      <c r="J86" s="71">
        <v>2024</v>
      </c>
      <c r="K86" s="71" t="s">
        <v>126</v>
      </c>
      <c r="L86" s="71" t="s">
        <v>424</v>
      </c>
      <c r="M86" s="76">
        <v>80000000</v>
      </c>
      <c r="N86" s="71" t="s">
        <v>0</v>
      </c>
      <c r="O86" s="71" t="s">
        <v>300</v>
      </c>
      <c r="P86" s="71"/>
      <c r="Q86" s="74">
        <v>0.60240000000000005</v>
      </c>
      <c r="R86" s="74">
        <v>0</v>
      </c>
      <c r="S86" s="74">
        <v>0</v>
      </c>
      <c r="T86" s="72">
        <v>48192000</v>
      </c>
      <c r="U86" s="72">
        <v>0</v>
      </c>
      <c r="V86" s="72">
        <v>0</v>
      </c>
      <c r="W86" s="77">
        <v>48192000</v>
      </c>
    </row>
    <row r="87" spans="2:23" x14ac:dyDescent="0.35">
      <c r="B87" s="75" t="s">
        <v>124</v>
      </c>
      <c r="C87" s="71" t="s">
        <v>125</v>
      </c>
      <c r="D87" s="71" t="s">
        <v>5</v>
      </c>
      <c r="E87" s="71" t="s">
        <v>6</v>
      </c>
      <c r="F87" s="71" t="s">
        <v>93</v>
      </c>
      <c r="G87" s="71" t="s">
        <v>93</v>
      </c>
      <c r="H87" s="71" t="str">
        <f t="shared" si="1"/>
        <v>SCL</v>
      </c>
      <c r="I87" s="71" t="s">
        <v>9</v>
      </c>
      <c r="J87" s="71">
        <v>2024</v>
      </c>
      <c r="K87" s="71" t="s">
        <v>126</v>
      </c>
      <c r="L87" s="71" t="s">
        <v>424</v>
      </c>
      <c r="M87" s="76">
        <v>80000000</v>
      </c>
      <c r="N87" s="71" t="s">
        <v>1</v>
      </c>
      <c r="O87" s="71"/>
      <c r="P87" s="71" t="s">
        <v>302</v>
      </c>
      <c r="Q87" s="74">
        <v>0</v>
      </c>
      <c r="R87" s="74">
        <v>6.7000000000000002E-3</v>
      </c>
      <c r="S87" s="74">
        <v>0</v>
      </c>
      <c r="T87" s="72">
        <v>0</v>
      </c>
      <c r="U87" s="72">
        <v>536000</v>
      </c>
      <c r="V87" s="72">
        <v>0</v>
      </c>
      <c r="W87" s="77">
        <v>536000</v>
      </c>
    </row>
    <row r="88" spans="2:23" x14ac:dyDescent="0.35">
      <c r="B88" s="75" t="s">
        <v>127</v>
      </c>
      <c r="C88" s="71" t="s">
        <v>128</v>
      </c>
      <c r="D88" s="71" t="s">
        <v>5</v>
      </c>
      <c r="E88" s="71" t="s">
        <v>6</v>
      </c>
      <c r="F88" s="71" t="s">
        <v>93</v>
      </c>
      <c r="G88" s="71" t="s">
        <v>93</v>
      </c>
      <c r="H88" s="71" t="str">
        <f t="shared" si="1"/>
        <v>CSD</v>
      </c>
      <c r="I88" s="71" t="s">
        <v>35</v>
      </c>
      <c r="J88" s="71">
        <v>2024</v>
      </c>
      <c r="K88" s="71" t="s">
        <v>75</v>
      </c>
      <c r="L88" s="71" t="s">
        <v>424</v>
      </c>
      <c r="M88" s="76">
        <v>70000000</v>
      </c>
      <c r="N88" s="71" t="s">
        <v>0</v>
      </c>
      <c r="O88" s="71" t="s">
        <v>297</v>
      </c>
      <c r="P88" s="71"/>
      <c r="Q88" s="74">
        <v>0.1893</v>
      </c>
      <c r="R88" s="74">
        <v>0</v>
      </c>
      <c r="S88" s="74">
        <v>0</v>
      </c>
      <c r="T88" s="72">
        <v>13251000</v>
      </c>
      <c r="U88" s="72">
        <v>0</v>
      </c>
      <c r="V88" s="72">
        <v>0</v>
      </c>
      <c r="W88" s="77">
        <v>13251000</v>
      </c>
    </row>
    <row r="89" spans="2:23" x14ac:dyDescent="0.35">
      <c r="B89" s="75" t="s">
        <v>127</v>
      </c>
      <c r="C89" s="71" t="s">
        <v>128</v>
      </c>
      <c r="D89" s="71" t="s">
        <v>5</v>
      </c>
      <c r="E89" s="71" t="s">
        <v>6</v>
      </c>
      <c r="F89" s="71" t="s">
        <v>93</v>
      </c>
      <c r="G89" s="71" t="s">
        <v>93</v>
      </c>
      <c r="H89" s="71" t="str">
        <f t="shared" si="1"/>
        <v>CSD</v>
      </c>
      <c r="I89" s="71" t="s">
        <v>35</v>
      </c>
      <c r="J89" s="71">
        <v>2024</v>
      </c>
      <c r="K89" s="71" t="s">
        <v>75</v>
      </c>
      <c r="L89" s="71" t="s">
        <v>424</v>
      </c>
      <c r="M89" s="76">
        <v>70000000</v>
      </c>
      <c r="N89" s="71" t="s">
        <v>3</v>
      </c>
      <c r="O89" s="71" t="s">
        <v>309</v>
      </c>
      <c r="P89" s="71" t="s">
        <v>303</v>
      </c>
      <c r="Q89" s="74">
        <v>0</v>
      </c>
      <c r="R89" s="74">
        <v>0</v>
      </c>
      <c r="S89" s="74">
        <v>0.5575</v>
      </c>
      <c r="T89" s="72">
        <v>0</v>
      </c>
      <c r="U89" s="72">
        <v>0</v>
      </c>
      <c r="V89" s="72">
        <v>39025000</v>
      </c>
      <c r="W89" s="77">
        <v>39025000</v>
      </c>
    </row>
    <row r="90" spans="2:23" x14ac:dyDescent="0.35">
      <c r="B90" s="75" t="s">
        <v>127</v>
      </c>
      <c r="C90" s="71" t="s">
        <v>128</v>
      </c>
      <c r="D90" s="71" t="s">
        <v>5</v>
      </c>
      <c r="E90" s="71" t="s">
        <v>6</v>
      </c>
      <c r="F90" s="71" t="s">
        <v>93</v>
      </c>
      <c r="G90" s="71" t="s">
        <v>93</v>
      </c>
      <c r="H90" s="71" t="str">
        <f t="shared" si="1"/>
        <v>CSD</v>
      </c>
      <c r="I90" s="71" t="s">
        <v>35</v>
      </c>
      <c r="J90" s="71">
        <v>2024</v>
      </c>
      <c r="K90" s="71" t="s">
        <v>75</v>
      </c>
      <c r="L90" s="71" t="s">
        <v>424</v>
      </c>
      <c r="M90" s="76">
        <v>70000000</v>
      </c>
      <c r="N90" s="71" t="s">
        <v>1</v>
      </c>
      <c r="O90" s="71"/>
      <c r="P90" s="71" t="s">
        <v>306</v>
      </c>
      <c r="Q90" s="74">
        <v>0</v>
      </c>
      <c r="R90" s="74">
        <v>1.06E-2</v>
      </c>
      <c r="S90" s="74">
        <v>0</v>
      </c>
      <c r="T90" s="72">
        <v>0</v>
      </c>
      <c r="U90" s="72">
        <v>742000</v>
      </c>
      <c r="V90" s="72">
        <v>0</v>
      </c>
      <c r="W90" s="77">
        <v>742000</v>
      </c>
    </row>
    <row r="91" spans="2:23" x14ac:dyDescent="0.35">
      <c r="B91" s="75" t="s">
        <v>129</v>
      </c>
      <c r="C91" s="71" t="s">
        <v>130</v>
      </c>
      <c r="D91" s="71" t="s">
        <v>5</v>
      </c>
      <c r="E91" s="71" t="s">
        <v>6</v>
      </c>
      <c r="F91" s="71" t="s">
        <v>93</v>
      </c>
      <c r="G91" s="71" t="s">
        <v>93</v>
      </c>
      <c r="H91" s="71" t="str">
        <f t="shared" si="1"/>
        <v>IFD</v>
      </c>
      <c r="I91" s="71" t="s">
        <v>36</v>
      </c>
      <c r="J91" s="71">
        <v>2024</v>
      </c>
      <c r="K91" s="71" t="s">
        <v>131</v>
      </c>
      <c r="L91" s="71" t="s">
        <v>424</v>
      </c>
      <c r="M91" s="76">
        <v>750000000</v>
      </c>
      <c r="N91" s="71" t="s">
        <v>0</v>
      </c>
      <c r="O91" s="71" t="s">
        <v>309</v>
      </c>
      <c r="P91" s="71"/>
      <c r="Q91" s="74">
        <v>0.2</v>
      </c>
      <c r="R91" s="74">
        <v>0</v>
      </c>
      <c r="S91" s="74">
        <v>0</v>
      </c>
      <c r="T91" s="72">
        <v>150000000</v>
      </c>
      <c r="U91" s="72">
        <v>0</v>
      </c>
      <c r="V91" s="72">
        <v>0</v>
      </c>
      <c r="W91" s="77">
        <v>150000000</v>
      </c>
    </row>
    <row r="92" spans="2:23" x14ac:dyDescent="0.35">
      <c r="B92" s="75" t="s">
        <v>132</v>
      </c>
      <c r="C92" s="71" t="s">
        <v>133</v>
      </c>
      <c r="D92" s="71" t="s">
        <v>5</v>
      </c>
      <c r="E92" s="71" t="s">
        <v>6</v>
      </c>
      <c r="F92" s="71" t="s">
        <v>93</v>
      </c>
      <c r="G92" s="71" t="s">
        <v>93</v>
      </c>
      <c r="H92" s="71" t="str">
        <f t="shared" si="1"/>
        <v>IFD</v>
      </c>
      <c r="I92" s="71" t="s">
        <v>30</v>
      </c>
      <c r="J92" s="71">
        <v>2024</v>
      </c>
      <c r="K92" s="71" t="s">
        <v>88</v>
      </c>
      <c r="L92" s="71" t="s">
        <v>424</v>
      </c>
      <c r="M92" s="76">
        <v>42000000</v>
      </c>
      <c r="N92" s="71" t="s">
        <v>0</v>
      </c>
      <c r="O92" s="71" t="s">
        <v>297</v>
      </c>
      <c r="P92" s="71"/>
      <c r="Q92" s="74">
        <v>0.1409</v>
      </c>
      <c r="R92" s="74">
        <v>0</v>
      </c>
      <c r="S92" s="74">
        <v>0</v>
      </c>
      <c r="T92" s="72">
        <v>5917800</v>
      </c>
      <c r="U92" s="72">
        <v>0</v>
      </c>
      <c r="V92" s="72">
        <v>0</v>
      </c>
      <c r="W92" s="77">
        <v>5917800</v>
      </c>
    </row>
    <row r="93" spans="2:23" x14ac:dyDescent="0.35">
      <c r="B93" s="75" t="s">
        <v>140</v>
      </c>
      <c r="C93" s="71" t="s">
        <v>141</v>
      </c>
      <c r="D93" s="71" t="s">
        <v>5</v>
      </c>
      <c r="E93" s="71" t="s">
        <v>6</v>
      </c>
      <c r="F93" s="71" t="s">
        <v>142</v>
      </c>
      <c r="G93" s="71" t="s">
        <v>407</v>
      </c>
      <c r="H93" s="71" t="str">
        <f t="shared" si="1"/>
        <v>CSD</v>
      </c>
      <c r="I93" s="71" t="s">
        <v>35</v>
      </c>
      <c r="J93" s="71">
        <v>2024</v>
      </c>
      <c r="K93" s="71" t="s">
        <v>42</v>
      </c>
      <c r="L93" s="71" t="s">
        <v>424</v>
      </c>
      <c r="M93" s="76">
        <v>50000000</v>
      </c>
      <c r="N93" s="71" t="s">
        <v>3</v>
      </c>
      <c r="O93" s="71" t="s">
        <v>309</v>
      </c>
      <c r="P93" s="71" t="s">
        <v>298</v>
      </c>
      <c r="Q93" s="74">
        <v>0</v>
      </c>
      <c r="R93" s="74">
        <v>0</v>
      </c>
      <c r="S93" s="74">
        <v>1.44E-2</v>
      </c>
      <c r="T93" s="72">
        <v>0</v>
      </c>
      <c r="U93" s="72">
        <v>0</v>
      </c>
      <c r="V93" s="72">
        <v>720000</v>
      </c>
      <c r="W93" s="77">
        <v>720000</v>
      </c>
    </row>
    <row r="94" spans="2:23" x14ac:dyDescent="0.35">
      <c r="B94" s="75" t="s">
        <v>140</v>
      </c>
      <c r="C94" s="71" t="s">
        <v>141</v>
      </c>
      <c r="D94" s="71" t="s">
        <v>5</v>
      </c>
      <c r="E94" s="71" t="s">
        <v>6</v>
      </c>
      <c r="F94" s="71" t="s">
        <v>142</v>
      </c>
      <c r="G94" s="71" t="s">
        <v>407</v>
      </c>
      <c r="H94" s="71" t="str">
        <f t="shared" si="1"/>
        <v>CSD</v>
      </c>
      <c r="I94" s="71" t="s">
        <v>35</v>
      </c>
      <c r="J94" s="71">
        <v>2024</v>
      </c>
      <c r="K94" s="71" t="s">
        <v>42</v>
      </c>
      <c r="L94" s="71" t="s">
        <v>424</v>
      </c>
      <c r="M94" s="76">
        <v>50000000</v>
      </c>
      <c r="N94" s="71" t="s">
        <v>1</v>
      </c>
      <c r="O94" s="71"/>
      <c r="P94" s="71" t="s">
        <v>298</v>
      </c>
      <c r="Q94" s="74">
        <v>0</v>
      </c>
      <c r="R94" s="74">
        <v>0.2833</v>
      </c>
      <c r="S94" s="74">
        <v>0</v>
      </c>
      <c r="T94" s="72">
        <v>0</v>
      </c>
      <c r="U94" s="72">
        <v>14165000</v>
      </c>
      <c r="V94" s="72">
        <v>0</v>
      </c>
      <c r="W94" s="77">
        <v>14165000</v>
      </c>
    </row>
    <row r="95" spans="2:23" x14ac:dyDescent="0.35">
      <c r="B95" s="75" t="s">
        <v>143</v>
      </c>
      <c r="C95" s="71" t="s">
        <v>144</v>
      </c>
      <c r="D95" s="71" t="s">
        <v>5</v>
      </c>
      <c r="E95" s="71" t="s">
        <v>6</v>
      </c>
      <c r="F95" s="71" t="s">
        <v>142</v>
      </c>
      <c r="G95" s="71" t="s">
        <v>407</v>
      </c>
      <c r="H95" s="71" t="str">
        <f t="shared" si="1"/>
        <v>CSD</v>
      </c>
      <c r="I95" s="71" t="s">
        <v>45</v>
      </c>
      <c r="J95" s="71">
        <v>2024</v>
      </c>
      <c r="K95" s="71" t="s">
        <v>88</v>
      </c>
      <c r="L95" s="71" t="s">
        <v>424</v>
      </c>
      <c r="M95" s="76">
        <v>50000000</v>
      </c>
      <c r="N95" s="71" t="s">
        <v>0</v>
      </c>
      <c r="O95" s="71" t="s">
        <v>297</v>
      </c>
      <c r="P95" s="71"/>
      <c r="Q95" s="74">
        <v>0.4204</v>
      </c>
      <c r="R95" s="74">
        <v>0</v>
      </c>
      <c r="S95" s="74">
        <v>0</v>
      </c>
      <c r="T95" s="72">
        <v>21020000</v>
      </c>
      <c r="U95" s="72">
        <v>0</v>
      </c>
      <c r="V95" s="72">
        <v>0</v>
      </c>
      <c r="W95" s="77">
        <v>21020000</v>
      </c>
    </row>
    <row r="96" spans="2:23" x14ac:dyDescent="0.35">
      <c r="B96" s="75" t="s">
        <v>143</v>
      </c>
      <c r="C96" s="71" t="s">
        <v>144</v>
      </c>
      <c r="D96" s="71" t="s">
        <v>5</v>
      </c>
      <c r="E96" s="71" t="s">
        <v>6</v>
      </c>
      <c r="F96" s="71" t="s">
        <v>142</v>
      </c>
      <c r="G96" s="71" t="s">
        <v>407</v>
      </c>
      <c r="H96" s="71" t="str">
        <f t="shared" si="1"/>
        <v>CSD</v>
      </c>
      <c r="I96" s="71" t="s">
        <v>45</v>
      </c>
      <c r="J96" s="71">
        <v>2024</v>
      </c>
      <c r="K96" s="71" t="s">
        <v>88</v>
      </c>
      <c r="L96" s="71" t="s">
        <v>424</v>
      </c>
      <c r="M96" s="76">
        <v>50000000</v>
      </c>
      <c r="N96" s="71" t="s">
        <v>3</v>
      </c>
      <c r="O96" s="71" t="s">
        <v>297</v>
      </c>
      <c r="P96" s="71" t="s">
        <v>298</v>
      </c>
      <c r="Q96" s="74">
        <v>0</v>
      </c>
      <c r="R96" s="74">
        <v>0</v>
      </c>
      <c r="S96" s="74">
        <v>2.9900000000000003E-2</v>
      </c>
      <c r="T96" s="72">
        <v>0</v>
      </c>
      <c r="U96" s="72">
        <v>0</v>
      </c>
      <c r="V96" s="72">
        <v>1495000</v>
      </c>
      <c r="W96" s="77">
        <v>1495000</v>
      </c>
    </row>
    <row r="97" spans="2:23" x14ac:dyDescent="0.35">
      <c r="B97" s="75" t="s">
        <v>143</v>
      </c>
      <c r="C97" s="71" t="s">
        <v>144</v>
      </c>
      <c r="D97" s="71" t="s">
        <v>5</v>
      </c>
      <c r="E97" s="71" t="s">
        <v>6</v>
      </c>
      <c r="F97" s="71" t="s">
        <v>142</v>
      </c>
      <c r="G97" s="71" t="s">
        <v>407</v>
      </c>
      <c r="H97" s="71" t="str">
        <f t="shared" si="1"/>
        <v>CSD</v>
      </c>
      <c r="I97" s="71" t="s">
        <v>45</v>
      </c>
      <c r="J97" s="71">
        <v>2024</v>
      </c>
      <c r="K97" s="71" t="s">
        <v>88</v>
      </c>
      <c r="L97" s="71" t="s">
        <v>424</v>
      </c>
      <c r="M97" s="76">
        <v>50000000</v>
      </c>
      <c r="N97" s="71" t="s">
        <v>3</v>
      </c>
      <c r="O97" s="71" t="s">
        <v>297</v>
      </c>
      <c r="P97" s="71" t="s">
        <v>298</v>
      </c>
      <c r="Q97" s="74">
        <v>0</v>
      </c>
      <c r="R97" s="74">
        <v>0</v>
      </c>
      <c r="S97" s="74">
        <v>3.2000000000000002E-3</v>
      </c>
      <c r="T97" s="72">
        <v>0</v>
      </c>
      <c r="U97" s="72">
        <v>0</v>
      </c>
      <c r="V97" s="72">
        <v>160000</v>
      </c>
      <c r="W97" s="77">
        <v>160000</v>
      </c>
    </row>
    <row r="98" spans="2:23" x14ac:dyDescent="0.35">
      <c r="B98" s="75" t="s">
        <v>145</v>
      </c>
      <c r="C98" s="71" t="s">
        <v>146</v>
      </c>
      <c r="D98" s="71" t="s">
        <v>5</v>
      </c>
      <c r="E98" s="71" t="s">
        <v>6</v>
      </c>
      <c r="F98" s="71" t="s">
        <v>142</v>
      </c>
      <c r="G98" s="71" t="s">
        <v>407</v>
      </c>
      <c r="H98" s="71" t="str">
        <f t="shared" si="1"/>
        <v>IFD</v>
      </c>
      <c r="I98" s="71" t="s">
        <v>12</v>
      </c>
      <c r="J98" s="71">
        <v>2024</v>
      </c>
      <c r="K98" s="71" t="s">
        <v>147</v>
      </c>
      <c r="L98" s="71" t="s">
        <v>424</v>
      </c>
      <c r="M98" s="76">
        <v>20000000</v>
      </c>
      <c r="N98" s="71" t="s">
        <v>0</v>
      </c>
      <c r="O98" s="71" t="s">
        <v>308</v>
      </c>
      <c r="P98" s="71"/>
      <c r="Q98" s="74">
        <v>8.0000000000000004E-4</v>
      </c>
      <c r="R98" s="74">
        <v>0</v>
      </c>
      <c r="S98" s="74">
        <v>0</v>
      </c>
      <c r="T98" s="72">
        <v>16000</v>
      </c>
      <c r="U98" s="72">
        <v>0</v>
      </c>
      <c r="V98" s="72">
        <v>0</v>
      </c>
      <c r="W98" s="77">
        <v>16000</v>
      </c>
    </row>
    <row r="99" spans="2:23" x14ac:dyDescent="0.35">
      <c r="B99" s="75" t="s">
        <v>145</v>
      </c>
      <c r="C99" s="71" t="s">
        <v>146</v>
      </c>
      <c r="D99" s="71" t="s">
        <v>5</v>
      </c>
      <c r="E99" s="71" t="s">
        <v>6</v>
      </c>
      <c r="F99" s="71" t="s">
        <v>142</v>
      </c>
      <c r="G99" s="71" t="s">
        <v>407</v>
      </c>
      <c r="H99" s="71" t="str">
        <f t="shared" si="1"/>
        <v>IFD</v>
      </c>
      <c r="I99" s="71" t="s">
        <v>12</v>
      </c>
      <c r="J99" s="71">
        <v>2024</v>
      </c>
      <c r="K99" s="71" t="s">
        <v>147</v>
      </c>
      <c r="L99" s="71" t="s">
        <v>424</v>
      </c>
      <c r="M99" s="76">
        <v>20000000</v>
      </c>
      <c r="N99" s="71" t="s">
        <v>0</v>
      </c>
      <c r="O99" s="71" t="s">
        <v>311</v>
      </c>
      <c r="P99" s="71"/>
      <c r="Q99" s="74">
        <v>1.2800000000000001E-2</v>
      </c>
      <c r="R99" s="74">
        <v>0</v>
      </c>
      <c r="S99" s="74">
        <v>0</v>
      </c>
      <c r="T99" s="72">
        <v>256000</v>
      </c>
      <c r="U99" s="72">
        <v>0</v>
      </c>
      <c r="V99" s="72">
        <v>0</v>
      </c>
      <c r="W99" s="77">
        <v>256000</v>
      </c>
    </row>
    <row r="100" spans="2:23" s="1" customFormat="1" x14ac:dyDescent="0.35">
      <c r="B100" s="31" t="s">
        <v>148</v>
      </c>
      <c r="C100" s="2" t="s">
        <v>149</v>
      </c>
      <c r="D100" s="2" t="s">
        <v>5</v>
      </c>
      <c r="E100" s="2" t="s">
        <v>14</v>
      </c>
      <c r="F100" s="2" t="s">
        <v>142</v>
      </c>
      <c r="G100" s="2" t="s">
        <v>407</v>
      </c>
      <c r="H100" s="2" t="str">
        <f t="shared" si="1"/>
        <v>INE</v>
      </c>
      <c r="I100" s="2" t="s">
        <v>49</v>
      </c>
      <c r="J100" s="2">
        <v>2024</v>
      </c>
      <c r="K100" s="2" t="s">
        <v>89</v>
      </c>
      <c r="L100" s="2" t="s">
        <v>424</v>
      </c>
      <c r="M100" s="60">
        <v>100000000</v>
      </c>
      <c r="N100" s="2" t="s">
        <v>3</v>
      </c>
      <c r="O100" s="2" t="s">
        <v>297</v>
      </c>
      <c r="P100" s="2" t="s">
        <v>298</v>
      </c>
      <c r="Q100" s="4">
        <v>0</v>
      </c>
      <c r="R100" s="4">
        <v>0</v>
      </c>
      <c r="S100" s="4">
        <v>1</v>
      </c>
      <c r="T100" s="3">
        <v>0</v>
      </c>
      <c r="U100" s="3">
        <v>0</v>
      </c>
      <c r="V100" s="3">
        <v>100000000</v>
      </c>
      <c r="W100" s="32">
        <v>100000000</v>
      </c>
    </row>
    <row r="101" spans="2:23" x14ac:dyDescent="0.35">
      <c r="B101" s="75" t="s">
        <v>150</v>
      </c>
      <c r="C101" s="71" t="s">
        <v>151</v>
      </c>
      <c r="D101" s="71" t="s">
        <v>5</v>
      </c>
      <c r="E101" s="71" t="s">
        <v>6</v>
      </c>
      <c r="F101" s="71" t="s">
        <v>142</v>
      </c>
      <c r="G101" s="71" t="s">
        <v>407</v>
      </c>
      <c r="H101" s="71" t="str">
        <f t="shared" si="1"/>
        <v>INT</v>
      </c>
      <c r="I101" s="71" t="s">
        <v>137</v>
      </c>
      <c r="J101" s="71">
        <v>2024</v>
      </c>
      <c r="K101" s="71" t="s">
        <v>19</v>
      </c>
      <c r="L101" s="71" t="s">
        <v>424</v>
      </c>
      <c r="M101" s="76">
        <v>15000000</v>
      </c>
      <c r="N101" s="71" t="s">
        <v>0</v>
      </c>
      <c r="O101" s="71" t="s">
        <v>297</v>
      </c>
      <c r="P101" s="71"/>
      <c r="Q101" s="74">
        <v>1.0800000000000001E-2</v>
      </c>
      <c r="R101" s="74">
        <v>0</v>
      </c>
      <c r="S101" s="74">
        <v>0</v>
      </c>
      <c r="T101" s="72">
        <v>162000</v>
      </c>
      <c r="U101" s="72">
        <v>0</v>
      </c>
      <c r="V101" s="72">
        <v>0</v>
      </c>
      <c r="W101" s="77">
        <v>162000</v>
      </c>
    </row>
    <row r="102" spans="2:23" s="1" customFormat="1" x14ac:dyDescent="0.35">
      <c r="B102" s="31" t="s">
        <v>154</v>
      </c>
      <c r="C102" s="2" t="s">
        <v>155</v>
      </c>
      <c r="D102" s="2" t="s">
        <v>152</v>
      </c>
      <c r="E102" s="2"/>
      <c r="F102" s="2" t="s">
        <v>153</v>
      </c>
      <c r="G102" s="2" t="s">
        <v>153</v>
      </c>
      <c r="H102" s="2" t="str">
        <f t="shared" si="1"/>
        <v>CSD</v>
      </c>
      <c r="I102" s="2" t="s">
        <v>136</v>
      </c>
      <c r="J102" s="2">
        <v>2024</v>
      </c>
      <c r="K102" s="2" t="s">
        <v>38</v>
      </c>
      <c r="L102" s="2" t="s">
        <v>424</v>
      </c>
      <c r="M102" s="60">
        <v>3500000</v>
      </c>
      <c r="N102" s="2" t="s">
        <v>0</v>
      </c>
      <c r="O102" s="2" t="s">
        <v>309</v>
      </c>
      <c r="P102" s="2"/>
      <c r="Q102" s="4">
        <v>0.80900000000000005</v>
      </c>
      <c r="R102" s="4">
        <v>0</v>
      </c>
      <c r="S102" s="4">
        <v>0</v>
      </c>
      <c r="T102" s="3">
        <v>2831500</v>
      </c>
      <c r="U102" s="3">
        <v>0</v>
      </c>
      <c r="V102" s="3">
        <v>0</v>
      </c>
      <c r="W102" s="32">
        <v>2831500</v>
      </c>
    </row>
    <row r="103" spans="2:23" s="1" customFormat="1" x14ac:dyDescent="0.35">
      <c r="B103" s="31" t="s">
        <v>157</v>
      </c>
      <c r="C103" s="2" t="s">
        <v>158</v>
      </c>
      <c r="D103" s="2" t="s">
        <v>65</v>
      </c>
      <c r="E103" s="2" t="s">
        <v>6</v>
      </c>
      <c r="F103" s="2" t="s">
        <v>153</v>
      </c>
      <c r="G103" s="2" t="s">
        <v>153</v>
      </c>
      <c r="H103" s="2" t="str">
        <f t="shared" si="1"/>
        <v>INE</v>
      </c>
      <c r="I103" s="2" t="s">
        <v>22</v>
      </c>
      <c r="J103" s="2">
        <v>2024</v>
      </c>
      <c r="K103" s="2" t="s">
        <v>76</v>
      </c>
      <c r="L103" s="2" t="s">
        <v>424</v>
      </c>
      <c r="M103" s="60">
        <v>3600000</v>
      </c>
      <c r="N103" s="2" t="s">
        <v>0</v>
      </c>
      <c r="O103" s="2" t="s">
        <v>297</v>
      </c>
      <c r="P103" s="2"/>
      <c r="Q103" s="4">
        <v>5.8999999999999999E-3</v>
      </c>
      <c r="R103" s="4">
        <v>0</v>
      </c>
      <c r="S103" s="4">
        <v>0</v>
      </c>
      <c r="T103" s="3">
        <v>21240</v>
      </c>
      <c r="U103" s="3">
        <v>0</v>
      </c>
      <c r="V103" s="3">
        <v>0</v>
      </c>
      <c r="W103" s="32">
        <v>21240</v>
      </c>
    </row>
    <row r="104" spans="2:23" s="1" customFormat="1" x14ac:dyDescent="0.35">
      <c r="B104" s="31" t="s">
        <v>157</v>
      </c>
      <c r="C104" s="2" t="s">
        <v>158</v>
      </c>
      <c r="D104" s="2" t="s">
        <v>65</v>
      </c>
      <c r="E104" s="2" t="s">
        <v>6</v>
      </c>
      <c r="F104" s="2" t="s">
        <v>153</v>
      </c>
      <c r="G104" s="2" t="s">
        <v>153</v>
      </c>
      <c r="H104" s="2" t="str">
        <f t="shared" si="1"/>
        <v>INE</v>
      </c>
      <c r="I104" s="2" t="s">
        <v>22</v>
      </c>
      <c r="J104" s="2">
        <v>2024</v>
      </c>
      <c r="K104" s="2" t="s">
        <v>76</v>
      </c>
      <c r="L104" s="2" t="s">
        <v>424</v>
      </c>
      <c r="M104" s="60">
        <v>3600000</v>
      </c>
      <c r="N104" s="2" t="s">
        <v>0</v>
      </c>
      <c r="O104" s="2" t="s">
        <v>297</v>
      </c>
      <c r="P104" s="2"/>
      <c r="Q104" s="4">
        <v>5.6999999999999993E-3</v>
      </c>
      <c r="R104" s="4">
        <v>0</v>
      </c>
      <c r="S104" s="4">
        <v>0</v>
      </c>
      <c r="T104" s="3">
        <v>20520</v>
      </c>
      <c r="U104" s="3">
        <v>0</v>
      </c>
      <c r="V104" s="3">
        <v>0</v>
      </c>
      <c r="W104" s="32">
        <v>20520</v>
      </c>
    </row>
    <row r="105" spans="2:23" s="1" customFormat="1" x14ac:dyDescent="0.35">
      <c r="B105" s="31" t="s">
        <v>157</v>
      </c>
      <c r="C105" s="2" t="s">
        <v>158</v>
      </c>
      <c r="D105" s="2" t="s">
        <v>65</v>
      </c>
      <c r="E105" s="2" t="s">
        <v>6</v>
      </c>
      <c r="F105" s="2" t="s">
        <v>153</v>
      </c>
      <c r="G105" s="2" t="s">
        <v>153</v>
      </c>
      <c r="H105" s="2" t="str">
        <f t="shared" si="1"/>
        <v>INE</v>
      </c>
      <c r="I105" s="2" t="s">
        <v>22</v>
      </c>
      <c r="J105" s="2">
        <v>2024</v>
      </c>
      <c r="K105" s="2" t="s">
        <v>76</v>
      </c>
      <c r="L105" s="2" t="s">
        <v>424</v>
      </c>
      <c r="M105" s="60">
        <v>3600000</v>
      </c>
      <c r="N105" s="2" t="s">
        <v>0</v>
      </c>
      <c r="O105" s="2" t="s">
        <v>297</v>
      </c>
      <c r="P105" s="2"/>
      <c r="Q105" s="4">
        <v>0.92449999999999999</v>
      </c>
      <c r="R105" s="4">
        <v>0</v>
      </c>
      <c r="S105" s="4">
        <v>0</v>
      </c>
      <c r="T105" s="3">
        <v>3328200</v>
      </c>
      <c r="U105" s="3">
        <v>0</v>
      </c>
      <c r="V105" s="3">
        <v>0</v>
      </c>
      <c r="W105" s="32">
        <v>3328200</v>
      </c>
    </row>
    <row r="106" spans="2:23" x14ac:dyDescent="0.35">
      <c r="B106" s="75" t="s">
        <v>159</v>
      </c>
      <c r="C106" s="71" t="s">
        <v>160</v>
      </c>
      <c r="D106" s="71" t="s">
        <v>5</v>
      </c>
      <c r="E106" s="71" t="s">
        <v>6</v>
      </c>
      <c r="F106" s="71" t="s">
        <v>153</v>
      </c>
      <c r="G106" s="71" t="s">
        <v>153</v>
      </c>
      <c r="H106" s="71" t="str">
        <f t="shared" si="1"/>
        <v>INE</v>
      </c>
      <c r="I106" s="71" t="s">
        <v>22</v>
      </c>
      <c r="J106" s="71">
        <v>2024</v>
      </c>
      <c r="K106" s="71" t="s">
        <v>76</v>
      </c>
      <c r="L106" s="71" t="s">
        <v>424</v>
      </c>
      <c r="M106" s="76">
        <v>138500000</v>
      </c>
      <c r="N106" s="71" t="s">
        <v>0</v>
      </c>
      <c r="O106" s="71" t="s">
        <v>297</v>
      </c>
      <c r="P106" s="71"/>
      <c r="Q106" s="74">
        <v>5.8999999999999999E-3</v>
      </c>
      <c r="R106" s="74">
        <v>0</v>
      </c>
      <c r="S106" s="74">
        <v>0</v>
      </c>
      <c r="T106" s="72">
        <v>817150</v>
      </c>
      <c r="U106" s="72">
        <v>0</v>
      </c>
      <c r="V106" s="72">
        <v>0</v>
      </c>
      <c r="W106" s="77">
        <v>817150</v>
      </c>
    </row>
    <row r="107" spans="2:23" x14ac:dyDescent="0.35">
      <c r="B107" s="75" t="s">
        <v>159</v>
      </c>
      <c r="C107" s="71" t="s">
        <v>160</v>
      </c>
      <c r="D107" s="71" t="s">
        <v>5</v>
      </c>
      <c r="E107" s="71" t="s">
        <v>6</v>
      </c>
      <c r="F107" s="71" t="s">
        <v>153</v>
      </c>
      <c r="G107" s="71" t="s">
        <v>153</v>
      </c>
      <c r="H107" s="71" t="str">
        <f t="shared" si="1"/>
        <v>INE</v>
      </c>
      <c r="I107" s="71" t="s">
        <v>22</v>
      </c>
      <c r="J107" s="71">
        <v>2024</v>
      </c>
      <c r="K107" s="71" t="s">
        <v>76</v>
      </c>
      <c r="L107" s="71" t="s">
        <v>424</v>
      </c>
      <c r="M107" s="76">
        <v>138500000</v>
      </c>
      <c r="N107" s="71" t="s">
        <v>0</v>
      </c>
      <c r="O107" s="71" t="s">
        <v>297</v>
      </c>
      <c r="P107" s="71"/>
      <c r="Q107" s="74">
        <v>5.6999999999999993E-3</v>
      </c>
      <c r="R107" s="74">
        <v>0</v>
      </c>
      <c r="S107" s="74">
        <v>0</v>
      </c>
      <c r="T107" s="72">
        <v>789450</v>
      </c>
      <c r="U107" s="72">
        <v>0</v>
      </c>
      <c r="V107" s="72">
        <v>0</v>
      </c>
      <c r="W107" s="77">
        <v>789450</v>
      </c>
    </row>
    <row r="108" spans="2:23" x14ac:dyDescent="0.35">
      <c r="B108" s="75" t="s">
        <v>159</v>
      </c>
      <c r="C108" s="71" t="s">
        <v>160</v>
      </c>
      <c r="D108" s="71" t="s">
        <v>5</v>
      </c>
      <c r="E108" s="71" t="s">
        <v>6</v>
      </c>
      <c r="F108" s="71" t="s">
        <v>153</v>
      </c>
      <c r="G108" s="71" t="s">
        <v>153</v>
      </c>
      <c r="H108" s="71" t="str">
        <f t="shared" si="1"/>
        <v>INE</v>
      </c>
      <c r="I108" s="71" t="s">
        <v>22</v>
      </c>
      <c r="J108" s="71">
        <v>2024</v>
      </c>
      <c r="K108" s="71" t="s">
        <v>76</v>
      </c>
      <c r="L108" s="71" t="s">
        <v>424</v>
      </c>
      <c r="M108" s="76">
        <v>138500000</v>
      </c>
      <c r="N108" s="71" t="s">
        <v>0</v>
      </c>
      <c r="O108" s="71" t="s">
        <v>297</v>
      </c>
      <c r="P108" s="71"/>
      <c r="Q108" s="74">
        <v>0.92449999999999999</v>
      </c>
      <c r="R108" s="74">
        <v>0</v>
      </c>
      <c r="S108" s="74">
        <v>0</v>
      </c>
      <c r="T108" s="72">
        <v>128043250</v>
      </c>
      <c r="U108" s="72">
        <v>0</v>
      </c>
      <c r="V108" s="72">
        <v>0</v>
      </c>
      <c r="W108" s="77">
        <v>128043250</v>
      </c>
    </row>
    <row r="109" spans="2:23" x14ac:dyDescent="0.35">
      <c r="B109" s="75" t="s">
        <v>161</v>
      </c>
      <c r="C109" s="71" t="s">
        <v>162</v>
      </c>
      <c r="D109" s="71" t="s">
        <v>5</v>
      </c>
      <c r="E109" s="71" t="s">
        <v>6</v>
      </c>
      <c r="F109" s="71" t="s">
        <v>153</v>
      </c>
      <c r="G109" s="71" t="s">
        <v>153</v>
      </c>
      <c r="H109" s="71" t="str">
        <f t="shared" si="1"/>
        <v>CSD</v>
      </c>
      <c r="I109" s="71" t="s">
        <v>45</v>
      </c>
      <c r="J109" s="71">
        <v>2024</v>
      </c>
      <c r="K109" s="71" t="s">
        <v>37</v>
      </c>
      <c r="L109" s="71" t="s">
        <v>424</v>
      </c>
      <c r="M109" s="76">
        <v>200000000</v>
      </c>
      <c r="N109" s="71" t="s">
        <v>0</v>
      </c>
      <c r="O109" s="71" t="s">
        <v>307</v>
      </c>
      <c r="P109" s="71"/>
      <c r="Q109" s="74">
        <v>0.10769999999999999</v>
      </c>
      <c r="R109" s="74">
        <v>0</v>
      </c>
      <c r="S109" s="74">
        <v>0</v>
      </c>
      <c r="T109" s="72">
        <v>21540000</v>
      </c>
      <c r="U109" s="72">
        <v>0</v>
      </c>
      <c r="V109" s="72">
        <v>0</v>
      </c>
      <c r="W109" s="77">
        <v>21540000</v>
      </c>
    </row>
    <row r="110" spans="2:23" x14ac:dyDescent="0.35">
      <c r="B110" s="75" t="s">
        <v>161</v>
      </c>
      <c r="C110" s="71" t="s">
        <v>162</v>
      </c>
      <c r="D110" s="71" t="s">
        <v>5</v>
      </c>
      <c r="E110" s="71" t="s">
        <v>6</v>
      </c>
      <c r="F110" s="71" t="s">
        <v>153</v>
      </c>
      <c r="G110" s="71" t="s">
        <v>153</v>
      </c>
      <c r="H110" s="71" t="str">
        <f t="shared" si="1"/>
        <v>CSD</v>
      </c>
      <c r="I110" s="71" t="s">
        <v>45</v>
      </c>
      <c r="J110" s="71">
        <v>2024</v>
      </c>
      <c r="K110" s="71" t="s">
        <v>37</v>
      </c>
      <c r="L110" s="71" t="s">
        <v>424</v>
      </c>
      <c r="M110" s="76">
        <v>200000000</v>
      </c>
      <c r="N110" s="71" t="s">
        <v>0</v>
      </c>
      <c r="O110" s="71" t="s">
        <v>300</v>
      </c>
      <c r="P110" s="71"/>
      <c r="Q110" s="74">
        <v>6.4100000000000004E-2</v>
      </c>
      <c r="R110" s="74">
        <v>0</v>
      </c>
      <c r="S110" s="74">
        <v>0</v>
      </c>
      <c r="T110" s="72">
        <v>12820000</v>
      </c>
      <c r="U110" s="72">
        <v>0</v>
      </c>
      <c r="V110" s="72">
        <v>0</v>
      </c>
      <c r="W110" s="77">
        <v>12820000</v>
      </c>
    </row>
    <row r="111" spans="2:23" x14ac:dyDescent="0.35">
      <c r="B111" s="75" t="s">
        <v>161</v>
      </c>
      <c r="C111" s="71" t="s">
        <v>162</v>
      </c>
      <c r="D111" s="71" t="s">
        <v>5</v>
      </c>
      <c r="E111" s="71" t="s">
        <v>6</v>
      </c>
      <c r="F111" s="71" t="s">
        <v>153</v>
      </c>
      <c r="G111" s="71" t="s">
        <v>153</v>
      </c>
      <c r="H111" s="71" t="str">
        <f t="shared" si="1"/>
        <v>CSD</v>
      </c>
      <c r="I111" s="71" t="s">
        <v>45</v>
      </c>
      <c r="J111" s="71">
        <v>2024</v>
      </c>
      <c r="K111" s="71" t="s">
        <v>37</v>
      </c>
      <c r="L111" s="71" t="s">
        <v>424</v>
      </c>
      <c r="M111" s="76">
        <v>200000000</v>
      </c>
      <c r="N111" s="71" t="s">
        <v>0</v>
      </c>
      <c r="O111" s="71" t="s">
        <v>301</v>
      </c>
      <c r="P111" s="71"/>
      <c r="Q111" s="74">
        <v>0.1231</v>
      </c>
      <c r="R111" s="74">
        <v>0</v>
      </c>
      <c r="S111" s="74">
        <v>0</v>
      </c>
      <c r="T111" s="72">
        <v>24620000</v>
      </c>
      <c r="U111" s="72">
        <v>0</v>
      </c>
      <c r="V111" s="72">
        <v>0</v>
      </c>
      <c r="W111" s="77">
        <v>24620000</v>
      </c>
    </row>
    <row r="112" spans="2:23" x14ac:dyDescent="0.35">
      <c r="B112" s="75" t="s">
        <v>161</v>
      </c>
      <c r="C112" s="71" t="s">
        <v>162</v>
      </c>
      <c r="D112" s="71" t="s">
        <v>5</v>
      </c>
      <c r="E112" s="71" t="s">
        <v>6</v>
      </c>
      <c r="F112" s="71" t="s">
        <v>153</v>
      </c>
      <c r="G112" s="71" t="s">
        <v>153</v>
      </c>
      <c r="H112" s="71" t="str">
        <f t="shared" si="1"/>
        <v>CSD</v>
      </c>
      <c r="I112" s="71" t="s">
        <v>45</v>
      </c>
      <c r="J112" s="71">
        <v>2024</v>
      </c>
      <c r="K112" s="71" t="s">
        <v>37</v>
      </c>
      <c r="L112" s="71" t="s">
        <v>424</v>
      </c>
      <c r="M112" s="76">
        <v>200000000</v>
      </c>
      <c r="N112" s="71" t="s">
        <v>3</v>
      </c>
      <c r="O112" s="71" t="s">
        <v>309</v>
      </c>
      <c r="P112" s="71" t="s">
        <v>303</v>
      </c>
      <c r="Q112" s="74">
        <v>0</v>
      </c>
      <c r="R112" s="74">
        <v>0</v>
      </c>
      <c r="S112" s="74">
        <v>1.03E-2</v>
      </c>
      <c r="T112" s="72">
        <v>0</v>
      </c>
      <c r="U112" s="72">
        <v>0</v>
      </c>
      <c r="V112" s="72">
        <v>2060000</v>
      </c>
      <c r="W112" s="77">
        <v>2060000</v>
      </c>
    </row>
    <row r="113" spans="2:23" x14ac:dyDescent="0.35">
      <c r="B113" s="75" t="s">
        <v>161</v>
      </c>
      <c r="C113" s="71" t="s">
        <v>162</v>
      </c>
      <c r="D113" s="71" t="s">
        <v>5</v>
      </c>
      <c r="E113" s="71" t="s">
        <v>6</v>
      </c>
      <c r="F113" s="71" t="s">
        <v>153</v>
      </c>
      <c r="G113" s="71" t="s">
        <v>153</v>
      </c>
      <c r="H113" s="71" t="str">
        <f t="shared" si="1"/>
        <v>CSD</v>
      </c>
      <c r="I113" s="71" t="s">
        <v>45</v>
      </c>
      <c r="J113" s="71">
        <v>2024</v>
      </c>
      <c r="K113" s="71" t="s">
        <v>37</v>
      </c>
      <c r="L113" s="71" t="s">
        <v>424</v>
      </c>
      <c r="M113" s="76">
        <v>200000000</v>
      </c>
      <c r="N113" s="71" t="s">
        <v>1</v>
      </c>
      <c r="O113" s="71"/>
      <c r="P113" s="71" t="s">
        <v>310</v>
      </c>
      <c r="Q113" s="74">
        <v>0</v>
      </c>
      <c r="R113" s="74">
        <v>5.1000000000000004E-3</v>
      </c>
      <c r="S113" s="74">
        <v>0</v>
      </c>
      <c r="T113" s="72">
        <v>0</v>
      </c>
      <c r="U113" s="72">
        <v>1020000</v>
      </c>
      <c r="V113" s="72">
        <v>0</v>
      </c>
      <c r="W113" s="77">
        <v>1020000</v>
      </c>
    </row>
    <row r="114" spans="2:23" s="1" customFormat="1" x14ac:dyDescent="0.35">
      <c r="B114" s="31" t="s">
        <v>165</v>
      </c>
      <c r="C114" s="2" t="s">
        <v>166</v>
      </c>
      <c r="D114" s="2" t="s">
        <v>65</v>
      </c>
      <c r="E114" s="2" t="s">
        <v>6</v>
      </c>
      <c r="F114" s="2" t="s">
        <v>167</v>
      </c>
      <c r="G114" s="2" t="s">
        <v>167</v>
      </c>
      <c r="H114" s="2" t="str">
        <f t="shared" si="1"/>
        <v>SCL</v>
      </c>
      <c r="I114" s="2" t="s">
        <v>68</v>
      </c>
      <c r="J114" s="2">
        <v>2024</v>
      </c>
      <c r="K114" s="2" t="s">
        <v>90</v>
      </c>
      <c r="L114" s="2" t="s">
        <v>424</v>
      </c>
      <c r="M114" s="60">
        <v>7500000</v>
      </c>
      <c r="N114" s="2" t="s">
        <v>0</v>
      </c>
      <c r="O114" s="2" t="s">
        <v>299</v>
      </c>
      <c r="P114" s="2"/>
      <c r="Q114" s="4">
        <v>0.1242</v>
      </c>
      <c r="R114" s="4">
        <v>0</v>
      </c>
      <c r="S114" s="4">
        <v>0</v>
      </c>
      <c r="T114" s="3">
        <v>931500</v>
      </c>
      <c r="U114" s="3">
        <v>0</v>
      </c>
      <c r="V114" s="3">
        <v>0</v>
      </c>
      <c r="W114" s="32">
        <v>931500</v>
      </c>
    </row>
    <row r="115" spans="2:23" s="1" customFormat="1" x14ac:dyDescent="0.35">
      <c r="B115" s="31" t="s">
        <v>165</v>
      </c>
      <c r="C115" s="2" t="s">
        <v>166</v>
      </c>
      <c r="D115" s="2" t="s">
        <v>65</v>
      </c>
      <c r="E115" s="2" t="s">
        <v>6</v>
      </c>
      <c r="F115" s="2" t="s">
        <v>167</v>
      </c>
      <c r="G115" s="2" t="s">
        <v>167</v>
      </c>
      <c r="H115" s="2" t="str">
        <f t="shared" si="1"/>
        <v>SCL</v>
      </c>
      <c r="I115" s="2" t="s">
        <v>68</v>
      </c>
      <c r="J115" s="2">
        <v>2024</v>
      </c>
      <c r="K115" s="2" t="s">
        <v>90</v>
      </c>
      <c r="L115" s="2" t="s">
        <v>424</v>
      </c>
      <c r="M115" s="60">
        <v>7500000</v>
      </c>
      <c r="N115" s="2" t="s">
        <v>3</v>
      </c>
      <c r="O115" s="2" t="s">
        <v>297</v>
      </c>
      <c r="P115" s="2" t="s">
        <v>302</v>
      </c>
      <c r="Q115" s="4">
        <v>0</v>
      </c>
      <c r="R115" s="4">
        <v>0</v>
      </c>
      <c r="S115" s="4">
        <v>0.1103</v>
      </c>
      <c r="T115" s="3">
        <v>0</v>
      </c>
      <c r="U115" s="3">
        <v>0</v>
      </c>
      <c r="V115" s="3">
        <v>827250</v>
      </c>
      <c r="W115" s="32">
        <v>827250</v>
      </c>
    </row>
    <row r="116" spans="2:23" x14ac:dyDescent="0.35">
      <c r="B116" s="75" t="s">
        <v>168</v>
      </c>
      <c r="C116" s="71" t="s">
        <v>166</v>
      </c>
      <c r="D116" s="71" t="s">
        <v>5</v>
      </c>
      <c r="E116" s="71" t="s">
        <v>6</v>
      </c>
      <c r="F116" s="71" t="s">
        <v>167</v>
      </c>
      <c r="G116" s="71" t="s">
        <v>167</v>
      </c>
      <c r="H116" s="71" t="str">
        <f t="shared" si="1"/>
        <v>SCL</v>
      </c>
      <c r="I116" s="71" t="s">
        <v>9</v>
      </c>
      <c r="J116" s="71">
        <v>2024</v>
      </c>
      <c r="K116" s="71" t="s">
        <v>90</v>
      </c>
      <c r="L116" s="71" t="s">
        <v>424</v>
      </c>
      <c r="M116" s="76">
        <v>150000000</v>
      </c>
      <c r="N116" s="71" t="s">
        <v>0</v>
      </c>
      <c r="O116" s="71" t="s">
        <v>299</v>
      </c>
      <c r="P116" s="71"/>
      <c r="Q116" s="74">
        <v>0.1242</v>
      </c>
      <c r="R116" s="74">
        <v>0</v>
      </c>
      <c r="S116" s="74">
        <v>0</v>
      </c>
      <c r="T116" s="72">
        <v>18630000</v>
      </c>
      <c r="U116" s="72">
        <v>0</v>
      </c>
      <c r="V116" s="72">
        <v>0</v>
      </c>
      <c r="W116" s="77">
        <v>18630000</v>
      </c>
    </row>
    <row r="117" spans="2:23" x14ac:dyDescent="0.35">
      <c r="B117" s="75" t="s">
        <v>168</v>
      </c>
      <c r="C117" s="71" t="s">
        <v>166</v>
      </c>
      <c r="D117" s="71" t="s">
        <v>5</v>
      </c>
      <c r="E117" s="71" t="s">
        <v>6</v>
      </c>
      <c r="F117" s="71" t="s">
        <v>167</v>
      </c>
      <c r="G117" s="71" t="s">
        <v>167</v>
      </c>
      <c r="H117" s="71" t="str">
        <f t="shared" si="1"/>
        <v>SCL</v>
      </c>
      <c r="I117" s="71" t="s">
        <v>9</v>
      </c>
      <c r="J117" s="71">
        <v>2024</v>
      </c>
      <c r="K117" s="71" t="s">
        <v>90</v>
      </c>
      <c r="L117" s="71" t="s">
        <v>424</v>
      </c>
      <c r="M117" s="76">
        <v>150000000</v>
      </c>
      <c r="N117" s="71" t="s">
        <v>3</v>
      </c>
      <c r="O117" s="71" t="s">
        <v>297</v>
      </c>
      <c r="P117" s="71" t="s">
        <v>302</v>
      </c>
      <c r="Q117" s="74">
        <v>0</v>
      </c>
      <c r="R117" s="74">
        <v>0</v>
      </c>
      <c r="S117" s="74">
        <v>0.1103</v>
      </c>
      <c r="T117" s="72">
        <v>0</v>
      </c>
      <c r="U117" s="72">
        <v>0</v>
      </c>
      <c r="V117" s="72">
        <v>16545000</v>
      </c>
      <c r="W117" s="77">
        <v>16545000</v>
      </c>
    </row>
    <row r="118" spans="2:23" x14ac:dyDescent="0.35">
      <c r="B118" s="75" t="s">
        <v>169</v>
      </c>
      <c r="C118" s="71" t="s">
        <v>170</v>
      </c>
      <c r="D118" s="71" t="s">
        <v>5</v>
      </c>
      <c r="E118" s="71" t="s">
        <v>6</v>
      </c>
      <c r="F118" s="71" t="s">
        <v>171</v>
      </c>
      <c r="G118" s="71" t="s">
        <v>408</v>
      </c>
      <c r="H118" s="71" t="str">
        <f t="shared" si="1"/>
        <v>INE</v>
      </c>
      <c r="I118" s="71" t="s">
        <v>49</v>
      </c>
      <c r="J118" s="71">
        <v>2024</v>
      </c>
      <c r="K118" s="71" t="s">
        <v>134</v>
      </c>
      <c r="L118" s="71" t="s">
        <v>424</v>
      </c>
      <c r="M118" s="76">
        <v>380000000</v>
      </c>
      <c r="N118" s="71" t="s">
        <v>0</v>
      </c>
      <c r="O118" s="71" t="s">
        <v>305</v>
      </c>
      <c r="P118" s="71"/>
      <c r="Q118" s="74">
        <v>0.93330000000000002</v>
      </c>
      <c r="R118" s="74">
        <v>0</v>
      </c>
      <c r="S118" s="74">
        <v>0</v>
      </c>
      <c r="T118" s="72">
        <v>354654000</v>
      </c>
      <c r="U118" s="72">
        <v>0</v>
      </c>
      <c r="V118" s="72">
        <v>0</v>
      </c>
      <c r="W118" s="77">
        <v>354654000</v>
      </c>
    </row>
    <row r="119" spans="2:23" x14ac:dyDescent="0.35">
      <c r="B119" s="75" t="s">
        <v>169</v>
      </c>
      <c r="C119" s="71" t="s">
        <v>170</v>
      </c>
      <c r="D119" s="71" t="s">
        <v>5</v>
      </c>
      <c r="E119" s="71" t="s">
        <v>6</v>
      </c>
      <c r="F119" s="71" t="s">
        <v>171</v>
      </c>
      <c r="G119" s="71" t="s">
        <v>408</v>
      </c>
      <c r="H119" s="71" t="str">
        <f t="shared" si="1"/>
        <v>INE</v>
      </c>
      <c r="I119" s="71" t="s">
        <v>49</v>
      </c>
      <c r="J119" s="71">
        <v>2024</v>
      </c>
      <c r="K119" s="71" t="s">
        <v>134</v>
      </c>
      <c r="L119" s="71" t="s">
        <v>424</v>
      </c>
      <c r="M119" s="76">
        <v>380000000</v>
      </c>
      <c r="N119" s="71" t="s">
        <v>3</v>
      </c>
      <c r="O119" s="71" t="s">
        <v>309</v>
      </c>
      <c r="P119" s="71" t="s">
        <v>303</v>
      </c>
      <c r="Q119" s="74">
        <v>0</v>
      </c>
      <c r="R119" s="74">
        <v>0</v>
      </c>
      <c r="S119" s="74">
        <v>4.0000000000000001E-3</v>
      </c>
      <c r="T119" s="72">
        <v>0</v>
      </c>
      <c r="U119" s="72">
        <v>0</v>
      </c>
      <c r="V119" s="72">
        <v>1520000</v>
      </c>
      <c r="W119" s="77">
        <v>1520000</v>
      </c>
    </row>
    <row r="120" spans="2:23" x14ac:dyDescent="0.35">
      <c r="B120" s="75" t="s">
        <v>169</v>
      </c>
      <c r="C120" s="71" t="s">
        <v>170</v>
      </c>
      <c r="D120" s="71" t="s">
        <v>5</v>
      </c>
      <c r="E120" s="71" t="s">
        <v>6</v>
      </c>
      <c r="F120" s="71" t="s">
        <v>171</v>
      </c>
      <c r="G120" s="71" t="s">
        <v>408</v>
      </c>
      <c r="H120" s="71" t="str">
        <f t="shared" si="1"/>
        <v>INE</v>
      </c>
      <c r="I120" s="71" t="s">
        <v>49</v>
      </c>
      <c r="J120" s="71">
        <v>2024</v>
      </c>
      <c r="K120" s="71" t="s">
        <v>134</v>
      </c>
      <c r="L120" s="71" t="s">
        <v>424</v>
      </c>
      <c r="M120" s="76">
        <v>380000000</v>
      </c>
      <c r="N120" s="71" t="s">
        <v>1</v>
      </c>
      <c r="O120" s="71"/>
      <c r="P120" s="71" t="s">
        <v>306</v>
      </c>
      <c r="Q120" s="74">
        <v>0</v>
      </c>
      <c r="R120" s="74">
        <v>2.07E-2</v>
      </c>
      <c r="S120" s="74">
        <v>0</v>
      </c>
      <c r="T120" s="72">
        <v>0</v>
      </c>
      <c r="U120" s="72">
        <v>7866000</v>
      </c>
      <c r="V120" s="72">
        <v>0</v>
      </c>
      <c r="W120" s="77">
        <v>7866000</v>
      </c>
    </row>
    <row r="121" spans="2:23" x14ac:dyDescent="0.35">
      <c r="B121" s="75" t="s">
        <v>172</v>
      </c>
      <c r="C121" s="71" t="s">
        <v>173</v>
      </c>
      <c r="D121" s="71" t="s">
        <v>5</v>
      </c>
      <c r="E121" s="71" t="s">
        <v>6</v>
      </c>
      <c r="F121" s="71" t="s">
        <v>171</v>
      </c>
      <c r="G121" s="71" t="s">
        <v>408</v>
      </c>
      <c r="H121" s="71" t="str">
        <f t="shared" si="1"/>
        <v>INE</v>
      </c>
      <c r="I121" s="71" t="s">
        <v>33</v>
      </c>
      <c r="J121" s="71">
        <v>2024</v>
      </c>
      <c r="K121" s="71" t="s">
        <v>174</v>
      </c>
      <c r="L121" s="71" t="s">
        <v>424</v>
      </c>
      <c r="M121" s="76">
        <v>200000000</v>
      </c>
      <c r="N121" s="71" t="s">
        <v>1</v>
      </c>
      <c r="O121" s="71"/>
      <c r="P121" s="71" t="s">
        <v>310</v>
      </c>
      <c r="Q121" s="74">
        <v>0</v>
      </c>
      <c r="R121" s="74">
        <v>0.50600000000000001</v>
      </c>
      <c r="S121" s="74">
        <v>0</v>
      </c>
      <c r="T121" s="72">
        <v>0</v>
      </c>
      <c r="U121" s="72">
        <v>101200000</v>
      </c>
      <c r="V121" s="72">
        <v>0</v>
      </c>
      <c r="W121" s="77">
        <v>101200000</v>
      </c>
    </row>
    <row r="122" spans="2:23" x14ac:dyDescent="0.35">
      <c r="B122" s="75" t="s">
        <v>175</v>
      </c>
      <c r="C122" s="71" t="s">
        <v>176</v>
      </c>
      <c r="D122" s="71" t="s">
        <v>5</v>
      </c>
      <c r="E122" s="71" t="s">
        <v>6</v>
      </c>
      <c r="F122" s="71" t="s">
        <v>171</v>
      </c>
      <c r="G122" s="71" t="s">
        <v>408</v>
      </c>
      <c r="H122" s="71" t="str">
        <f t="shared" si="1"/>
        <v>SCL</v>
      </c>
      <c r="I122" s="71" t="s">
        <v>25</v>
      </c>
      <c r="J122" s="71">
        <v>2024</v>
      </c>
      <c r="K122" s="71" t="s">
        <v>177</v>
      </c>
      <c r="L122" s="71" t="s">
        <v>424</v>
      </c>
      <c r="M122" s="76">
        <v>50000000</v>
      </c>
      <c r="N122" s="71" t="s">
        <v>1</v>
      </c>
      <c r="O122" s="71"/>
      <c r="P122" s="71" t="s">
        <v>302</v>
      </c>
      <c r="Q122" s="74">
        <v>0</v>
      </c>
      <c r="R122" s="74">
        <v>1.9099999999999999E-2</v>
      </c>
      <c r="S122" s="74">
        <v>0</v>
      </c>
      <c r="T122" s="72">
        <v>0</v>
      </c>
      <c r="U122" s="72">
        <v>955000</v>
      </c>
      <c r="V122" s="72">
        <v>0</v>
      </c>
      <c r="W122" s="77">
        <v>955000</v>
      </c>
    </row>
    <row r="123" spans="2:23" s="1" customFormat="1" x14ac:dyDescent="0.35">
      <c r="B123" s="31" t="s">
        <v>178</v>
      </c>
      <c r="C123" s="2" t="s">
        <v>179</v>
      </c>
      <c r="D123" s="2" t="s">
        <v>84</v>
      </c>
      <c r="E123" s="2"/>
      <c r="F123" s="2" t="s">
        <v>171</v>
      </c>
      <c r="G123" s="2" t="s">
        <v>408</v>
      </c>
      <c r="H123" s="2" t="str">
        <f t="shared" si="1"/>
        <v>IFD</v>
      </c>
      <c r="I123" s="2" t="s">
        <v>36</v>
      </c>
      <c r="J123" s="2">
        <v>2024</v>
      </c>
      <c r="K123" s="2" t="s">
        <v>163</v>
      </c>
      <c r="L123" s="2" t="s">
        <v>424</v>
      </c>
      <c r="M123" s="60">
        <v>206000000</v>
      </c>
      <c r="N123" s="2" t="s">
        <v>1</v>
      </c>
      <c r="O123" s="2"/>
      <c r="P123" s="2" t="s">
        <v>302</v>
      </c>
      <c r="Q123" s="4">
        <v>0</v>
      </c>
      <c r="R123" s="4">
        <v>1</v>
      </c>
      <c r="S123" s="4">
        <v>0</v>
      </c>
      <c r="T123" s="3">
        <v>0</v>
      </c>
      <c r="U123" s="3">
        <v>206000000</v>
      </c>
      <c r="V123" s="3">
        <v>0</v>
      </c>
      <c r="W123" s="32">
        <v>206000000</v>
      </c>
    </row>
    <row r="124" spans="2:23" s="1" customFormat="1" x14ac:dyDescent="0.35">
      <c r="B124" s="31" t="s">
        <v>183</v>
      </c>
      <c r="C124" s="2" t="s">
        <v>184</v>
      </c>
      <c r="D124" s="2" t="s">
        <v>65</v>
      </c>
      <c r="E124" s="2" t="s">
        <v>6</v>
      </c>
      <c r="F124" s="2" t="s">
        <v>181</v>
      </c>
      <c r="G124" s="2" t="s">
        <v>181</v>
      </c>
      <c r="H124" s="2" t="str">
        <f t="shared" si="1"/>
        <v>SCL</v>
      </c>
      <c r="I124" s="2" t="s">
        <v>68</v>
      </c>
      <c r="J124" s="2">
        <v>2024</v>
      </c>
      <c r="K124" s="2" t="s">
        <v>185</v>
      </c>
      <c r="L124" s="2" t="s">
        <v>424</v>
      </c>
      <c r="M124" s="60">
        <v>5000000</v>
      </c>
      <c r="N124" s="2" t="s">
        <v>0</v>
      </c>
      <c r="O124" s="2" t="s">
        <v>299</v>
      </c>
      <c r="P124" s="2"/>
      <c r="Q124" s="4">
        <v>2.8999999999999998E-3</v>
      </c>
      <c r="R124" s="4">
        <v>0</v>
      </c>
      <c r="S124" s="4">
        <v>0</v>
      </c>
      <c r="T124" s="3">
        <v>14500</v>
      </c>
      <c r="U124" s="3">
        <v>0</v>
      </c>
      <c r="V124" s="3">
        <v>0</v>
      </c>
      <c r="W124" s="32">
        <v>14500</v>
      </c>
    </row>
    <row r="125" spans="2:23" s="1" customFormat="1" x14ac:dyDescent="0.35">
      <c r="B125" s="31" t="s">
        <v>183</v>
      </c>
      <c r="C125" s="2" t="s">
        <v>184</v>
      </c>
      <c r="D125" s="2" t="s">
        <v>65</v>
      </c>
      <c r="E125" s="2" t="s">
        <v>6</v>
      </c>
      <c r="F125" s="2" t="s">
        <v>181</v>
      </c>
      <c r="G125" s="2" t="s">
        <v>181</v>
      </c>
      <c r="H125" s="2" t="str">
        <f t="shared" si="1"/>
        <v>SCL</v>
      </c>
      <c r="I125" s="2" t="s">
        <v>68</v>
      </c>
      <c r="J125" s="2">
        <v>2024</v>
      </c>
      <c r="K125" s="2" t="s">
        <v>185</v>
      </c>
      <c r="L125" s="2" t="s">
        <v>424</v>
      </c>
      <c r="M125" s="60">
        <v>5000000</v>
      </c>
      <c r="N125" s="2" t="s">
        <v>0</v>
      </c>
      <c r="O125" s="2" t="s">
        <v>300</v>
      </c>
      <c r="P125" s="2"/>
      <c r="Q125" s="4">
        <v>1.06E-2</v>
      </c>
      <c r="R125" s="4">
        <v>0</v>
      </c>
      <c r="S125" s="4">
        <v>0</v>
      </c>
      <c r="T125" s="3">
        <v>53000</v>
      </c>
      <c r="U125" s="3">
        <v>0</v>
      </c>
      <c r="V125" s="3">
        <v>0</v>
      </c>
      <c r="W125" s="32">
        <v>53000</v>
      </c>
    </row>
    <row r="126" spans="2:23" s="1" customFormat="1" x14ac:dyDescent="0.35">
      <c r="B126" s="31" t="s">
        <v>183</v>
      </c>
      <c r="C126" s="2" t="s">
        <v>184</v>
      </c>
      <c r="D126" s="2" t="s">
        <v>65</v>
      </c>
      <c r="E126" s="2" t="s">
        <v>6</v>
      </c>
      <c r="F126" s="2" t="s">
        <v>181</v>
      </c>
      <c r="G126" s="2" t="s">
        <v>181</v>
      </c>
      <c r="H126" s="2" t="str">
        <f t="shared" si="1"/>
        <v>SCL</v>
      </c>
      <c r="I126" s="2" t="s">
        <v>68</v>
      </c>
      <c r="J126" s="2">
        <v>2024</v>
      </c>
      <c r="K126" s="2" t="s">
        <v>185</v>
      </c>
      <c r="L126" s="2" t="s">
        <v>424</v>
      </c>
      <c r="M126" s="60">
        <v>5000000</v>
      </c>
      <c r="N126" s="2" t="s">
        <v>0</v>
      </c>
      <c r="O126" s="2" t="s">
        <v>300</v>
      </c>
      <c r="P126" s="2"/>
      <c r="Q126" s="4">
        <v>0.41590000000000005</v>
      </c>
      <c r="R126" s="4">
        <v>0</v>
      </c>
      <c r="S126" s="4">
        <v>0</v>
      </c>
      <c r="T126" s="3">
        <v>2079500</v>
      </c>
      <c r="U126" s="3">
        <v>0</v>
      </c>
      <c r="V126" s="3">
        <v>0</v>
      </c>
      <c r="W126" s="32">
        <v>2079500</v>
      </c>
    </row>
    <row r="127" spans="2:23" x14ac:dyDescent="0.35">
      <c r="B127" s="75" t="s">
        <v>186</v>
      </c>
      <c r="C127" s="71" t="s">
        <v>182</v>
      </c>
      <c r="D127" s="71" t="s">
        <v>5</v>
      </c>
      <c r="E127" s="71" t="s">
        <v>6</v>
      </c>
      <c r="F127" s="71" t="s">
        <v>181</v>
      </c>
      <c r="G127" s="71" t="s">
        <v>181</v>
      </c>
      <c r="H127" s="71" t="str">
        <f t="shared" ref="H127:H181" si="2">LEFT(I127,3)</f>
        <v>IFD</v>
      </c>
      <c r="I127" s="71" t="s">
        <v>36</v>
      </c>
      <c r="J127" s="71">
        <v>2024</v>
      </c>
      <c r="K127" s="71" t="s">
        <v>46</v>
      </c>
      <c r="L127" s="71" t="s">
        <v>424</v>
      </c>
      <c r="M127" s="76">
        <v>16000000</v>
      </c>
      <c r="N127" s="71" t="s">
        <v>0</v>
      </c>
      <c r="O127" s="71" t="s">
        <v>309</v>
      </c>
      <c r="P127" s="71"/>
      <c r="Q127" s="74">
        <v>0.51560000000000006</v>
      </c>
      <c r="R127" s="74">
        <v>0</v>
      </c>
      <c r="S127" s="74">
        <v>0</v>
      </c>
      <c r="T127" s="72">
        <v>8249600</v>
      </c>
      <c r="U127" s="72">
        <v>0</v>
      </c>
      <c r="V127" s="72">
        <v>0</v>
      </c>
      <c r="W127" s="77">
        <v>8249600</v>
      </c>
    </row>
    <row r="128" spans="2:23" x14ac:dyDescent="0.35">
      <c r="B128" s="75" t="s">
        <v>186</v>
      </c>
      <c r="C128" s="71" t="s">
        <v>182</v>
      </c>
      <c r="D128" s="71" t="s">
        <v>5</v>
      </c>
      <c r="E128" s="71" t="s">
        <v>6</v>
      </c>
      <c r="F128" s="71" t="s">
        <v>181</v>
      </c>
      <c r="G128" s="71" t="s">
        <v>181</v>
      </c>
      <c r="H128" s="71" t="str">
        <f t="shared" si="2"/>
        <v>IFD</v>
      </c>
      <c r="I128" s="71" t="s">
        <v>36</v>
      </c>
      <c r="J128" s="71">
        <v>2024</v>
      </c>
      <c r="K128" s="71" t="s">
        <v>46</v>
      </c>
      <c r="L128" s="71" t="s">
        <v>424</v>
      </c>
      <c r="M128" s="76">
        <v>16000000</v>
      </c>
      <c r="N128" s="71" t="s">
        <v>1</v>
      </c>
      <c r="O128" s="71"/>
      <c r="P128" s="71" t="s">
        <v>303</v>
      </c>
      <c r="Q128" s="74">
        <v>0</v>
      </c>
      <c r="R128" s="74">
        <v>0.17190000000000003</v>
      </c>
      <c r="S128" s="74">
        <v>0</v>
      </c>
      <c r="T128" s="72">
        <v>0</v>
      </c>
      <c r="U128" s="72">
        <v>2750400</v>
      </c>
      <c r="V128" s="72">
        <v>0</v>
      </c>
      <c r="W128" s="77">
        <v>2750400</v>
      </c>
    </row>
    <row r="129" spans="2:23" x14ac:dyDescent="0.35">
      <c r="B129" s="75" t="s">
        <v>187</v>
      </c>
      <c r="C129" s="71" t="s">
        <v>188</v>
      </c>
      <c r="D129" s="71" t="s">
        <v>5</v>
      </c>
      <c r="E129" s="71" t="s">
        <v>6</v>
      </c>
      <c r="F129" s="71" t="s">
        <v>181</v>
      </c>
      <c r="G129" s="71" t="s">
        <v>181</v>
      </c>
      <c r="H129" s="71" t="str">
        <f t="shared" si="2"/>
        <v>CSD</v>
      </c>
      <c r="I129" s="71" t="s">
        <v>45</v>
      </c>
      <c r="J129" s="71">
        <v>2024</v>
      </c>
      <c r="K129" s="71" t="s">
        <v>189</v>
      </c>
      <c r="L129" s="71" t="s">
        <v>424</v>
      </c>
      <c r="M129" s="76">
        <v>70000000</v>
      </c>
      <c r="N129" s="71" t="s">
        <v>3</v>
      </c>
      <c r="O129" s="71" t="s">
        <v>297</v>
      </c>
      <c r="P129" s="71" t="s">
        <v>298</v>
      </c>
      <c r="Q129" s="74">
        <v>0</v>
      </c>
      <c r="R129" s="74">
        <v>0</v>
      </c>
      <c r="S129" s="74">
        <v>2.8999999999999998E-3</v>
      </c>
      <c r="T129" s="72">
        <v>0</v>
      </c>
      <c r="U129" s="72">
        <v>0</v>
      </c>
      <c r="V129" s="72">
        <v>203000</v>
      </c>
      <c r="W129" s="77">
        <v>203000</v>
      </c>
    </row>
    <row r="130" spans="2:23" x14ac:dyDescent="0.35">
      <c r="B130" s="75" t="s">
        <v>187</v>
      </c>
      <c r="C130" s="71" t="s">
        <v>188</v>
      </c>
      <c r="D130" s="71" t="s">
        <v>5</v>
      </c>
      <c r="E130" s="71" t="s">
        <v>6</v>
      </c>
      <c r="F130" s="71" t="s">
        <v>181</v>
      </c>
      <c r="G130" s="71" t="s">
        <v>181</v>
      </c>
      <c r="H130" s="71" t="str">
        <f t="shared" si="2"/>
        <v>CSD</v>
      </c>
      <c r="I130" s="71" t="s">
        <v>45</v>
      </c>
      <c r="J130" s="71">
        <v>2024</v>
      </c>
      <c r="K130" s="71" t="s">
        <v>189</v>
      </c>
      <c r="L130" s="71" t="s">
        <v>424</v>
      </c>
      <c r="M130" s="76">
        <v>70000000</v>
      </c>
      <c r="N130" s="71" t="s">
        <v>3</v>
      </c>
      <c r="O130" s="71" t="s">
        <v>300</v>
      </c>
      <c r="P130" s="71" t="s">
        <v>310</v>
      </c>
      <c r="Q130" s="74">
        <v>0</v>
      </c>
      <c r="R130" s="74">
        <v>0</v>
      </c>
      <c r="S130" s="74">
        <v>0.1421</v>
      </c>
      <c r="T130" s="72">
        <v>0</v>
      </c>
      <c r="U130" s="72">
        <v>0</v>
      </c>
      <c r="V130" s="72">
        <v>9947000</v>
      </c>
      <c r="W130" s="77">
        <v>9947000</v>
      </c>
    </row>
    <row r="131" spans="2:23" s="1" customFormat="1" x14ac:dyDescent="0.35">
      <c r="B131" s="31" t="s">
        <v>190</v>
      </c>
      <c r="C131" s="2" t="s">
        <v>191</v>
      </c>
      <c r="D131" s="2" t="s">
        <v>5</v>
      </c>
      <c r="E131" s="2" t="s">
        <v>14</v>
      </c>
      <c r="F131" s="2" t="s">
        <v>181</v>
      </c>
      <c r="G131" s="2" t="s">
        <v>181</v>
      </c>
      <c r="H131" s="2" t="str">
        <f t="shared" si="2"/>
        <v>INE</v>
      </c>
      <c r="I131" s="2" t="s">
        <v>22</v>
      </c>
      <c r="J131" s="2">
        <v>2024</v>
      </c>
      <c r="K131" s="2" t="s">
        <v>56</v>
      </c>
      <c r="L131" s="2" t="s">
        <v>424</v>
      </c>
      <c r="M131" s="60">
        <v>600000000</v>
      </c>
      <c r="N131" s="2" t="s">
        <v>0</v>
      </c>
      <c r="O131" s="2" t="s">
        <v>297</v>
      </c>
      <c r="P131" s="2"/>
      <c r="Q131" s="4">
        <v>0.83329999999999993</v>
      </c>
      <c r="R131" s="4">
        <v>0</v>
      </c>
      <c r="S131" s="4">
        <v>0</v>
      </c>
      <c r="T131" s="3">
        <v>499980000</v>
      </c>
      <c r="U131" s="3">
        <v>0</v>
      </c>
      <c r="V131" s="3">
        <v>0</v>
      </c>
      <c r="W131" s="32">
        <v>499980000</v>
      </c>
    </row>
    <row r="132" spans="2:23" x14ac:dyDescent="0.35">
      <c r="B132" s="75" t="s">
        <v>192</v>
      </c>
      <c r="C132" s="71" t="s">
        <v>184</v>
      </c>
      <c r="D132" s="71" t="s">
        <v>5</v>
      </c>
      <c r="E132" s="71" t="s">
        <v>6</v>
      </c>
      <c r="F132" s="71" t="s">
        <v>181</v>
      </c>
      <c r="G132" s="71" t="s">
        <v>181</v>
      </c>
      <c r="H132" s="71" t="str">
        <f t="shared" si="2"/>
        <v>IFD</v>
      </c>
      <c r="I132" s="71" t="s">
        <v>30</v>
      </c>
      <c r="J132" s="71">
        <v>2024</v>
      </c>
      <c r="K132" s="71" t="s">
        <v>185</v>
      </c>
      <c r="L132" s="71" t="s">
        <v>424</v>
      </c>
      <c r="M132" s="76">
        <v>73200767</v>
      </c>
      <c r="N132" s="71" t="s">
        <v>0</v>
      </c>
      <c r="O132" s="71" t="s">
        <v>299</v>
      </c>
      <c r="P132" s="71"/>
      <c r="Q132" s="74">
        <v>2.8999999999999998E-3</v>
      </c>
      <c r="R132" s="74">
        <v>0</v>
      </c>
      <c r="S132" s="74">
        <v>0</v>
      </c>
      <c r="T132" s="72">
        <v>212282.22</v>
      </c>
      <c r="U132" s="72">
        <v>0</v>
      </c>
      <c r="V132" s="72">
        <v>0</v>
      </c>
      <c r="W132" s="77">
        <v>212282.22</v>
      </c>
    </row>
    <row r="133" spans="2:23" x14ac:dyDescent="0.35">
      <c r="B133" s="75" t="s">
        <v>192</v>
      </c>
      <c r="C133" s="71" t="s">
        <v>184</v>
      </c>
      <c r="D133" s="71" t="s">
        <v>5</v>
      </c>
      <c r="E133" s="71" t="s">
        <v>6</v>
      </c>
      <c r="F133" s="71" t="s">
        <v>181</v>
      </c>
      <c r="G133" s="71" t="s">
        <v>181</v>
      </c>
      <c r="H133" s="71" t="str">
        <f t="shared" si="2"/>
        <v>IFD</v>
      </c>
      <c r="I133" s="71" t="s">
        <v>30</v>
      </c>
      <c r="J133" s="71">
        <v>2024</v>
      </c>
      <c r="K133" s="71" t="s">
        <v>185</v>
      </c>
      <c r="L133" s="71" t="s">
        <v>424</v>
      </c>
      <c r="M133" s="76">
        <v>73200767</v>
      </c>
      <c r="N133" s="71" t="s">
        <v>0</v>
      </c>
      <c r="O133" s="71" t="s">
        <v>300</v>
      </c>
      <c r="P133" s="71"/>
      <c r="Q133" s="74">
        <v>1.06E-2</v>
      </c>
      <c r="R133" s="74">
        <v>0</v>
      </c>
      <c r="S133" s="74">
        <v>0</v>
      </c>
      <c r="T133" s="72">
        <v>775928.13</v>
      </c>
      <c r="U133" s="72">
        <v>0</v>
      </c>
      <c r="V133" s="72">
        <v>0</v>
      </c>
      <c r="W133" s="77">
        <v>775928.13</v>
      </c>
    </row>
    <row r="134" spans="2:23" x14ac:dyDescent="0.35">
      <c r="B134" s="75" t="s">
        <v>192</v>
      </c>
      <c r="C134" s="71" t="s">
        <v>184</v>
      </c>
      <c r="D134" s="71" t="s">
        <v>5</v>
      </c>
      <c r="E134" s="71" t="s">
        <v>6</v>
      </c>
      <c r="F134" s="71" t="s">
        <v>181</v>
      </c>
      <c r="G134" s="71" t="s">
        <v>181</v>
      </c>
      <c r="H134" s="71" t="str">
        <f t="shared" si="2"/>
        <v>IFD</v>
      </c>
      <c r="I134" s="71" t="s">
        <v>30</v>
      </c>
      <c r="J134" s="71">
        <v>2024</v>
      </c>
      <c r="K134" s="71" t="s">
        <v>185</v>
      </c>
      <c r="L134" s="71" t="s">
        <v>424</v>
      </c>
      <c r="M134" s="76">
        <v>73200767</v>
      </c>
      <c r="N134" s="71" t="s">
        <v>0</v>
      </c>
      <c r="O134" s="71" t="s">
        <v>300</v>
      </c>
      <c r="P134" s="71"/>
      <c r="Q134" s="74">
        <v>0.41590000000000005</v>
      </c>
      <c r="R134" s="74">
        <v>0</v>
      </c>
      <c r="S134" s="74">
        <v>0</v>
      </c>
      <c r="T134" s="72">
        <v>30444199</v>
      </c>
      <c r="U134" s="72">
        <v>0</v>
      </c>
      <c r="V134" s="72">
        <v>0</v>
      </c>
      <c r="W134" s="77">
        <v>30444199</v>
      </c>
    </row>
    <row r="135" spans="2:23" x14ac:dyDescent="0.35">
      <c r="B135" s="75" t="s">
        <v>193</v>
      </c>
      <c r="C135" s="71" t="s">
        <v>194</v>
      </c>
      <c r="D135" s="71" t="s">
        <v>5</v>
      </c>
      <c r="E135" s="71" t="s">
        <v>6</v>
      </c>
      <c r="F135" s="71" t="s">
        <v>181</v>
      </c>
      <c r="G135" s="71" t="s">
        <v>181</v>
      </c>
      <c r="H135" s="71" t="str">
        <f t="shared" si="2"/>
        <v>INE</v>
      </c>
      <c r="I135" s="71" t="s">
        <v>33</v>
      </c>
      <c r="J135" s="71">
        <v>2024</v>
      </c>
      <c r="K135" s="71" t="s">
        <v>195</v>
      </c>
      <c r="L135" s="71" t="s">
        <v>424</v>
      </c>
      <c r="M135" s="76">
        <v>150000000</v>
      </c>
      <c r="N135" s="71" t="s">
        <v>1</v>
      </c>
      <c r="O135" s="71"/>
      <c r="P135" s="71" t="s">
        <v>298</v>
      </c>
      <c r="Q135" s="74">
        <v>0</v>
      </c>
      <c r="R135" s="74">
        <v>2E-3</v>
      </c>
      <c r="S135" s="74">
        <v>0</v>
      </c>
      <c r="T135" s="72">
        <v>0</v>
      </c>
      <c r="U135" s="72">
        <v>300000</v>
      </c>
      <c r="V135" s="72">
        <v>0</v>
      </c>
      <c r="W135" s="77">
        <v>300000</v>
      </c>
    </row>
    <row r="136" spans="2:23" x14ac:dyDescent="0.35">
      <c r="B136" s="75" t="s">
        <v>193</v>
      </c>
      <c r="C136" s="71" t="s">
        <v>194</v>
      </c>
      <c r="D136" s="71" t="s">
        <v>5</v>
      </c>
      <c r="E136" s="71" t="s">
        <v>6</v>
      </c>
      <c r="F136" s="71" t="s">
        <v>181</v>
      </c>
      <c r="G136" s="71" t="s">
        <v>181</v>
      </c>
      <c r="H136" s="71" t="str">
        <f t="shared" si="2"/>
        <v>INE</v>
      </c>
      <c r="I136" s="71" t="s">
        <v>33</v>
      </c>
      <c r="J136" s="71">
        <v>2024</v>
      </c>
      <c r="K136" s="71" t="s">
        <v>195</v>
      </c>
      <c r="L136" s="71" t="s">
        <v>424</v>
      </c>
      <c r="M136" s="76">
        <v>150000000</v>
      </c>
      <c r="N136" s="71" t="s">
        <v>1</v>
      </c>
      <c r="O136" s="71"/>
      <c r="P136" s="71" t="s">
        <v>310</v>
      </c>
      <c r="Q136" s="74">
        <v>0</v>
      </c>
      <c r="R136" s="74">
        <v>0.20449999999999999</v>
      </c>
      <c r="S136" s="74">
        <v>0</v>
      </c>
      <c r="T136" s="72">
        <v>0</v>
      </c>
      <c r="U136" s="72">
        <v>30675000</v>
      </c>
      <c r="V136" s="72">
        <v>0</v>
      </c>
      <c r="W136" s="77">
        <v>30675000</v>
      </c>
    </row>
    <row r="137" spans="2:23" x14ac:dyDescent="0.35">
      <c r="B137" s="75" t="s">
        <v>196</v>
      </c>
      <c r="C137" s="71" t="s">
        <v>184</v>
      </c>
      <c r="D137" s="71" t="s">
        <v>5</v>
      </c>
      <c r="E137" s="71" t="s">
        <v>6</v>
      </c>
      <c r="F137" s="71" t="s">
        <v>181</v>
      </c>
      <c r="G137" s="71" t="s">
        <v>181</v>
      </c>
      <c r="H137" s="71" t="str">
        <f t="shared" si="2"/>
        <v>IFD</v>
      </c>
      <c r="I137" s="71" t="s">
        <v>30</v>
      </c>
      <c r="J137" s="71">
        <v>2024</v>
      </c>
      <c r="K137" s="71" t="s">
        <v>185</v>
      </c>
      <c r="L137" s="71" t="s">
        <v>424</v>
      </c>
      <c r="M137" s="76">
        <v>76799233</v>
      </c>
      <c r="N137" s="71" t="s">
        <v>0</v>
      </c>
      <c r="O137" s="71" t="s">
        <v>300</v>
      </c>
      <c r="P137" s="71"/>
      <c r="Q137" s="74">
        <v>0.41590000000000005</v>
      </c>
      <c r="R137" s="74">
        <v>0</v>
      </c>
      <c r="S137" s="74">
        <v>0</v>
      </c>
      <c r="T137" s="72">
        <v>31940801</v>
      </c>
      <c r="U137" s="72">
        <v>0</v>
      </c>
      <c r="V137" s="72">
        <v>0</v>
      </c>
      <c r="W137" s="77">
        <v>31940801</v>
      </c>
    </row>
    <row r="138" spans="2:23" x14ac:dyDescent="0.35">
      <c r="B138" s="75" t="s">
        <v>196</v>
      </c>
      <c r="C138" s="71" t="s">
        <v>184</v>
      </c>
      <c r="D138" s="71" t="s">
        <v>5</v>
      </c>
      <c r="E138" s="71" t="s">
        <v>6</v>
      </c>
      <c r="F138" s="71" t="s">
        <v>181</v>
      </c>
      <c r="G138" s="71" t="s">
        <v>181</v>
      </c>
      <c r="H138" s="71" t="str">
        <f t="shared" si="2"/>
        <v>IFD</v>
      </c>
      <c r="I138" s="71" t="s">
        <v>30</v>
      </c>
      <c r="J138" s="71">
        <v>2024</v>
      </c>
      <c r="K138" s="71" t="s">
        <v>185</v>
      </c>
      <c r="L138" s="71" t="s">
        <v>424</v>
      </c>
      <c r="M138" s="76">
        <v>76799233</v>
      </c>
      <c r="N138" s="71" t="s">
        <v>0</v>
      </c>
      <c r="O138" s="71" t="s">
        <v>299</v>
      </c>
      <c r="P138" s="71"/>
      <c r="Q138" s="74">
        <v>2.8999999999999998E-3</v>
      </c>
      <c r="R138" s="74">
        <v>0</v>
      </c>
      <c r="S138" s="74">
        <v>0</v>
      </c>
      <c r="T138" s="72">
        <v>222717.78</v>
      </c>
      <c r="U138" s="72">
        <v>0</v>
      </c>
      <c r="V138" s="72">
        <v>0</v>
      </c>
      <c r="W138" s="77">
        <v>222717.78</v>
      </c>
    </row>
    <row r="139" spans="2:23" x14ac:dyDescent="0.35">
      <c r="B139" s="75" t="s">
        <v>196</v>
      </c>
      <c r="C139" s="71" t="s">
        <v>184</v>
      </c>
      <c r="D139" s="71" t="s">
        <v>5</v>
      </c>
      <c r="E139" s="71" t="s">
        <v>6</v>
      </c>
      <c r="F139" s="71" t="s">
        <v>181</v>
      </c>
      <c r="G139" s="71" t="s">
        <v>181</v>
      </c>
      <c r="H139" s="71" t="str">
        <f t="shared" si="2"/>
        <v>IFD</v>
      </c>
      <c r="I139" s="71" t="s">
        <v>30</v>
      </c>
      <c r="J139" s="71">
        <v>2024</v>
      </c>
      <c r="K139" s="71" t="s">
        <v>185</v>
      </c>
      <c r="L139" s="71" t="s">
        <v>424</v>
      </c>
      <c r="M139" s="76">
        <v>76799233</v>
      </c>
      <c r="N139" s="71" t="s">
        <v>0</v>
      </c>
      <c r="O139" s="71" t="s">
        <v>300</v>
      </c>
      <c r="P139" s="71"/>
      <c r="Q139" s="74">
        <v>1.06E-2</v>
      </c>
      <c r="R139" s="74">
        <v>0</v>
      </c>
      <c r="S139" s="74">
        <v>0</v>
      </c>
      <c r="T139" s="72">
        <v>814071.87</v>
      </c>
      <c r="U139" s="72">
        <v>0</v>
      </c>
      <c r="V139" s="72">
        <v>0</v>
      </c>
      <c r="W139" s="77">
        <v>814071.87</v>
      </c>
    </row>
    <row r="140" spans="2:23" s="1" customFormat="1" x14ac:dyDescent="0.35">
      <c r="B140" s="31" t="s">
        <v>197</v>
      </c>
      <c r="C140" s="2" t="s">
        <v>198</v>
      </c>
      <c r="D140" s="2" t="s">
        <v>54</v>
      </c>
      <c r="E140" s="2" t="s">
        <v>14</v>
      </c>
      <c r="F140" s="2" t="s">
        <v>181</v>
      </c>
      <c r="G140" s="2" t="s">
        <v>181</v>
      </c>
      <c r="H140" s="2" t="str">
        <f t="shared" si="2"/>
        <v>IFD</v>
      </c>
      <c r="I140" s="2" t="s">
        <v>36</v>
      </c>
      <c r="J140" s="2">
        <v>2024</v>
      </c>
      <c r="K140" s="2" t="s">
        <v>76</v>
      </c>
      <c r="L140" s="2" t="s">
        <v>424</v>
      </c>
      <c r="M140" s="60">
        <v>155000000</v>
      </c>
      <c r="N140" s="2" t="s">
        <v>3</v>
      </c>
      <c r="O140" s="2" t="s">
        <v>297</v>
      </c>
      <c r="P140" s="2" t="s">
        <v>303</v>
      </c>
      <c r="Q140" s="4">
        <v>0</v>
      </c>
      <c r="R140" s="4">
        <v>0</v>
      </c>
      <c r="S140" s="4">
        <v>0.23350000000000001</v>
      </c>
      <c r="T140" s="3">
        <v>0</v>
      </c>
      <c r="U140" s="3">
        <v>0</v>
      </c>
      <c r="V140" s="3">
        <v>36192500</v>
      </c>
      <c r="W140" s="32">
        <v>36192500</v>
      </c>
    </row>
    <row r="141" spans="2:23" s="1" customFormat="1" x14ac:dyDescent="0.35">
      <c r="B141" s="31" t="s">
        <v>197</v>
      </c>
      <c r="C141" s="2" t="s">
        <v>198</v>
      </c>
      <c r="D141" s="2" t="s">
        <v>54</v>
      </c>
      <c r="E141" s="2" t="s">
        <v>14</v>
      </c>
      <c r="F141" s="2" t="s">
        <v>181</v>
      </c>
      <c r="G141" s="2" t="s">
        <v>181</v>
      </c>
      <c r="H141" s="2" t="str">
        <f t="shared" si="2"/>
        <v>IFD</v>
      </c>
      <c r="I141" s="2" t="s">
        <v>36</v>
      </c>
      <c r="J141" s="2">
        <v>2024</v>
      </c>
      <c r="K141" s="2" t="s">
        <v>76</v>
      </c>
      <c r="L141" s="2" t="s">
        <v>424</v>
      </c>
      <c r="M141" s="60">
        <v>155000000</v>
      </c>
      <c r="N141" s="2" t="s">
        <v>3</v>
      </c>
      <c r="O141" s="2" t="s">
        <v>297</v>
      </c>
      <c r="P141" s="2" t="s">
        <v>298</v>
      </c>
      <c r="Q141" s="4">
        <v>0</v>
      </c>
      <c r="R141" s="4">
        <v>0</v>
      </c>
      <c r="S141" s="4">
        <v>0.19989999999999999</v>
      </c>
      <c r="T141" s="3">
        <v>0</v>
      </c>
      <c r="U141" s="3">
        <v>0</v>
      </c>
      <c r="V141" s="3">
        <v>30984500</v>
      </c>
      <c r="W141" s="32">
        <v>30984500</v>
      </c>
    </row>
    <row r="142" spans="2:23" s="1" customFormat="1" x14ac:dyDescent="0.35">
      <c r="B142" s="31" t="s">
        <v>197</v>
      </c>
      <c r="C142" s="2" t="s">
        <v>198</v>
      </c>
      <c r="D142" s="2" t="s">
        <v>54</v>
      </c>
      <c r="E142" s="2" t="s">
        <v>14</v>
      </c>
      <c r="F142" s="2" t="s">
        <v>181</v>
      </c>
      <c r="G142" s="2" t="s">
        <v>181</v>
      </c>
      <c r="H142" s="2" t="str">
        <f t="shared" si="2"/>
        <v>IFD</v>
      </c>
      <c r="I142" s="2" t="s">
        <v>36</v>
      </c>
      <c r="J142" s="2">
        <v>2024</v>
      </c>
      <c r="K142" s="2" t="s">
        <v>76</v>
      </c>
      <c r="L142" s="2" t="s">
        <v>424</v>
      </c>
      <c r="M142" s="60">
        <v>155000000</v>
      </c>
      <c r="N142" s="2" t="s">
        <v>1</v>
      </c>
      <c r="O142" s="2"/>
      <c r="P142" s="2" t="s">
        <v>298</v>
      </c>
      <c r="Q142" s="4">
        <v>0</v>
      </c>
      <c r="R142" s="4">
        <v>3.3300000000000003E-2</v>
      </c>
      <c r="S142" s="4">
        <v>0</v>
      </c>
      <c r="T142" s="3">
        <v>0</v>
      </c>
      <c r="U142" s="3">
        <v>5161500</v>
      </c>
      <c r="V142" s="3">
        <v>0</v>
      </c>
      <c r="W142" s="32">
        <v>5161500</v>
      </c>
    </row>
    <row r="143" spans="2:23" x14ac:dyDescent="0.35">
      <c r="B143" s="75" t="s">
        <v>199</v>
      </c>
      <c r="C143" s="71" t="s">
        <v>200</v>
      </c>
      <c r="D143" s="71" t="s">
        <v>5</v>
      </c>
      <c r="E143" s="71" t="s">
        <v>6</v>
      </c>
      <c r="F143" s="71" t="s">
        <v>201</v>
      </c>
      <c r="G143" s="71" t="s">
        <v>409</v>
      </c>
      <c r="H143" s="71" t="str">
        <f t="shared" si="2"/>
        <v>INT</v>
      </c>
      <c r="I143" s="71" t="s">
        <v>137</v>
      </c>
      <c r="J143" s="71">
        <v>2024</v>
      </c>
      <c r="K143" s="71" t="s">
        <v>156</v>
      </c>
      <c r="L143" s="71" t="s">
        <v>424</v>
      </c>
      <c r="M143" s="76">
        <v>84000000</v>
      </c>
      <c r="N143" s="71" t="s">
        <v>1</v>
      </c>
      <c r="O143" s="71"/>
      <c r="P143" s="71" t="s">
        <v>298</v>
      </c>
      <c r="Q143" s="74">
        <v>0</v>
      </c>
      <c r="R143" s="74">
        <v>9.7999999999999997E-3</v>
      </c>
      <c r="S143" s="74">
        <v>0</v>
      </c>
      <c r="T143" s="72">
        <v>0</v>
      </c>
      <c r="U143" s="72">
        <v>823200</v>
      </c>
      <c r="V143" s="72">
        <v>0</v>
      </c>
      <c r="W143" s="77">
        <v>823200</v>
      </c>
    </row>
    <row r="144" spans="2:23" x14ac:dyDescent="0.35">
      <c r="B144" s="75" t="s">
        <v>202</v>
      </c>
      <c r="C144" s="71" t="s">
        <v>203</v>
      </c>
      <c r="D144" s="71" t="s">
        <v>5</v>
      </c>
      <c r="E144" s="71" t="s">
        <v>6</v>
      </c>
      <c r="F144" s="71" t="s">
        <v>201</v>
      </c>
      <c r="G144" s="71" t="s">
        <v>409</v>
      </c>
      <c r="H144" s="71" t="str">
        <f t="shared" si="2"/>
        <v>SCL</v>
      </c>
      <c r="I144" s="71" t="s">
        <v>25</v>
      </c>
      <c r="J144" s="71">
        <v>2024</v>
      </c>
      <c r="K144" s="71" t="s">
        <v>204</v>
      </c>
      <c r="L144" s="71" t="s">
        <v>424</v>
      </c>
      <c r="M144" s="76">
        <v>235000000</v>
      </c>
      <c r="N144" s="71" t="s">
        <v>0</v>
      </c>
      <c r="O144" s="71" t="s">
        <v>300</v>
      </c>
      <c r="P144" s="71"/>
      <c r="Q144" s="74">
        <v>0.29530000000000001</v>
      </c>
      <c r="R144" s="74">
        <v>0</v>
      </c>
      <c r="S144" s="74">
        <v>0</v>
      </c>
      <c r="T144" s="72">
        <v>69395500</v>
      </c>
      <c r="U144" s="72">
        <v>0</v>
      </c>
      <c r="V144" s="72">
        <v>0</v>
      </c>
      <c r="W144" s="77">
        <v>69395500</v>
      </c>
    </row>
    <row r="145" spans="2:23" x14ac:dyDescent="0.35">
      <c r="B145" s="75" t="s">
        <v>202</v>
      </c>
      <c r="C145" s="71" t="s">
        <v>203</v>
      </c>
      <c r="D145" s="71" t="s">
        <v>5</v>
      </c>
      <c r="E145" s="71" t="s">
        <v>6</v>
      </c>
      <c r="F145" s="71" t="s">
        <v>201</v>
      </c>
      <c r="G145" s="71" t="s">
        <v>409</v>
      </c>
      <c r="H145" s="71" t="str">
        <f t="shared" si="2"/>
        <v>SCL</v>
      </c>
      <c r="I145" s="71" t="s">
        <v>25</v>
      </c>
      <c r="J145" s="71">
        <v>2024</v>
      </c>
      <c r="K145" s="71" t="s">
        <v>204</v>
      </c>
      <c r="L145" s="71" t="s">
        <v>424</v>
      </c>
      <c r="M145" s="76">
        <v>235000000</v>
      </c>
      <c r="N145" s="71" t="s">
        <v>0</v>
      </c>
      <c r="O145" s="71" t="s">
        <v>299</v>
      </c>
      <c r="P145" s="71"/>
      <c r="Q145" s="74">
        <v>8.43E-2</v>
      </c>
      <c r="R145" s="74">
        <v>0</v>
      </c>
      <c r="S145" s="74">
        <v>0</v>
      </c>
      <c r="T145" s="72">
        <v>19810500</v>
      </c>
      <c r="U145" s="72">
        <v>0</v>
      </c>
      <c r="V145" s="72">
        <v>0</v>
      </c>
      <c r="W145" s="77">
        <v>19810500</v>
      </c>
    </row>
    <row r="146" spans="2:23" x14ac:dyDescent="0.35">
      <c r="B146" s="75" t="s">
        <v>202</v>
      </c>
      <c r="C146" s="71" t="s">
        <v>203</v>
      </c>
      <c r="D146" s="71" t="s">
        <v>5</v>
      </c>
      <c r="E146" s="71" t="s">
        <v>6</v>
      </c>
      <c r="F146" s="71" t="s">
        <v>201</v>
      </c>
      <c r="G146" s="71" t="s">
        <v>409</v>
      </c>
      <c r="H146" s="71" t="str">
        <f t="shared" si="2"/>
        <v>SCL</v>
      </c>
      <c r="I146" s="71" t="s">
        <v>25</v>
      </c>
      <c r="J146" s="71">
        <v>2024</v>
      </c>
      <c r="K146" s="71" t="s">
        <v>204</v>
      </c>
      <c r="L146" s="71" t="s">
        <v>424</v>
      </c>
      <c r="M146" s="76">
        <v>235000000</v>
      </c>
      <c r="N146" s="71" t="s">
        <v>1</v>
      </c>
      <c r="O146" s="71"/>
      <c r="P146" s="71" t="s">
        <v>302</v>
      </c>
      <c r="Q146" s="74">
        <v>0</v>
      </c>
      <c r="R146" s="74">
        <v>6.7900000000000002E-2</v>
      </c>
      <c r="S146" s="74">
        <v>0</v>
      </c>
      <c r="T146" s="72">
        <v>0</v>
      </c>
      <c r="U146" s="72">
        <v>15956500</v>
      </c>
      <c r="V146" s="72">
        <v>0</v>
      </c>
      <c r="W146" s="77">
        <v>15956500</v>
      </c>
    </row>
    <row r="147" spans="2:23" x14ac:dyDescent="0.35">
      <c r="B147" s="75" t="s">
        <v>205</v>
      </c>
      <c r="C147" s="71" t="s">
        <v>206</v>
      </c>
      <c r="D147" s="71" t="s">
        <v>5</v>
      </c>
      <c r="E147" s="71" t="s">
        <v>6</v>
      </c>
      <c r="F147" s="71" t="s">
        <v>201</v>
      </c>
      <c r="G147" s="71" t="s">
        <v>409</v>
      </c>
      <c r="H147" s="71" t="str">
        <f t="shared" si="2"/>
        <v>IFD</v>
      </c>
      <c r="I147" s="71" t="s">
        <v>36</v>
      </c>
      <c r="J147" s="71">
        <v>2024</v>
      </c>
      <c r="K147" s="71" t="s">
        <v>90</v>
      </c>
      <c r="L147" s="71" t="s">
        <v>424</v>
      </c>
      <c r="M147" s="76">
        <v>60000000</v>
      </c>
      <c r="N147" s="71" t="s">
        <v>0</v>
      </c>
      <c r="O147" s="71" t="s">
        <v>297</v>
      </c>
      <c r="P147" s="71"/>
      <c r="Q147" s="74">
        <v>1</v>
      </c>
      <c r="R147" s="74">
        <v>0</v>
      </c>
      <c r="S147" s="74">
        <v>0</v>
      </c>
      <c r="T147" s="72">
        <v>60000000</v>
      </c>
      <c r="U147" s="72">
        <v>0</v>
      </c>
      <c r="V147" s="72">
        <v>0</v>
      </c>
      <c r="W147" s="77">
        <v>60000000</v>
      </c>
    </row>
    <row r="148" spans="2:23" x14ac:dyDescent="0.35">
      <c r="B148" s="75" t="s">
        <v>207</v>
      </c>
      <c r="C148" s="71" t="s">
        <v>208</v>
      </c>
      <c r="D148" s="71" t="s">
        <v>5</v>
      </c>
      <c r="E148" s="71" t="s">
        <v>6</v>
      </c>
      <c r="F148" s="71" t="s">
        <v>201</v>
      </c>
      <c r="G148" s="71" t="s">
        <v>409</v>
      </c>
      <c r="H148" s="71" t="str">
        <f t="shared" si="2"/>
        <v>IFD</v>
      </c>
      <c r="I148" s="71" t="s">
        <v>36</v>
      </c>
      <c r="J148" s="71">
        <v>2024</v>
      </c>
      <c r="K148" s="71" t="s">
        <v>19</v>
      </c>
      <c r="L148" s="71" t="s">
        <v>424</v>
      </c>
      <c r="M148" s="76">
        <v>50000000</v>
      </c>
      <c r="N148" s="71" t="s">
        <v>0</v>
      </c>
      <c r="O148" s="71" t="s">
        <v>300</v>
      </c>
      <c r="P148" s="71"/>
      <c r="Q148" s="74">
        <v>0.2</v>
      </c>
      <c r="R148" s="74">
        <v>0</v>
      </c>
      <c r="S148" s="74">
        <v>0</v>
      </c>
      <c r="T148" s="72">
        <v>10000000</v>
      </c>
      <c r="U148" s="72">
        <v>0</v>
      </c>
      <c r="V148" s="72">
        <v>0</v>
      </c>
      <c r="W148" s="77">
        <v>10000000</v>
      </c>
    </row>
    <row r="149" spans="2:23" x14ac:dyDescent="0.35">
      <c r="B149" s="75" t="s">
        <v>209</v>
      </c>
      <c r="C149" s="71" t="s">
        <v>210</v>
      </c>
      <c r="D149" s="71" t="s">
        <v>5</v>
      </c>
      <c r="E149" s="71" t="s">
        <v>6</v>
      </c>
      <c r="F149" s="71" t="s">
        <v>201</v>
      </c>
      <c r="G149" s="71" t="s">
        <v>409</v>
      </c>
      <c r="H149" s="71" t="str">
        <f t="shared" si="2"/>
        <v>IFD</v>
      </c>
      <c r="I149" s="71" t="s">
        <v>36</v>
      </c>
      <c r="J149" s="71">
        <v>2024</v>
      </c>
      <c r="K149" s="71" t="s">
        <v>10</v>
      </c>
      <c r="L149" s="71" t="s">
        <v>424</v>
      </c>
      <c r="M149" s="76">
        <v>60000000</v>
      </c>
      <c r="N149" s="71" t="s">
        <v>0</v>
      </c>
      <c r="O149" s="71" t="s">
        <v>300</v>
      </c>
      <c r="P149" s="71"/>
      <c r="Q149" s="74">
        <v>0.5</v>
      </c>
      <c r="R149" s="74">
        <v>0</v>
      </c>
      <c r="S149" s="74">
        <v>0</v>
      </c>
      <c r="T149" s="72">
        <v>30000000</v>
      </c>
      <c r="U149" s="72">
        <v>0</v>
      </c>
      <c r="V149" s="72">
        <v>0</v>
      </c>
      <c r="W149" s="77">
        <v>30000000</v>
      </c>
    </row>
    <row r="150" spans="2:23" s="1" customFormat="1" x14ac:dyDescent="0.35">
      <c r="B150" s="31" t="s">
        <v>212</v>
      </c>
      <c r="C150" s="2" t="s">
        <v>213</v>
      </c>
      <c r="D150" s="2" t="s">
        <v>65</v>
      </c>
      <c r="E150" s="2" t="s">
        <v>6</v>
      </c>
      <c r="F150" s="2" t="s">
        <v>211</v>
      </c>
      <c r="G150" s="2" t="s">
        <v>410</v>
      </c>
      <c r="H150" s="2" t="str">
        <f t="shared" si="2"/>
        <v>SCL</v>
      </c>
      <c r="I150" s="2" t="s">
        <v>25</v>
      </c>
      <c r="J150" s="2">
        <v>2024</v>
      </c>
      <c r="K150" s="2" t="s">
        <v>139</v>
      </c>
      <c r="L150" s="2" t="s">
        <v>424</v>
      </c>
      <c r="M150" s="60">
        <v>110000000</v>
      </c>
      <c r="N150" s="2" t="s">
        <v>1</v>
      </c>
      <c r="O150" s="2"/>
      <c r="P150" s="2" t="s">
        <v>302</v>
      </c>
      <c r="Q150" s="4">
        <v>0</v>
      </c>
      <c r="R150" s="4">
        <v>4.7500000000000001E-2</v>
      </c>
      <c r="S150" s="4">
        <v>0</v>
      </c>
      <c r="T150" s="3">
        <v>0</v>
      </c>
      <c r="U150" s="3">
        <v>5225000</v>
      </c>
      <c r="V150" s="3">
        <v>0</v>
      </c>
      <c r="W150" s="32">
        <v>5225000</v>
      </c>
    </row>
    <row r="151" spans="2:23" s="1" customFormat="1" x14ac:dyDescent="0.35">
      <c r="B151" s="31" t="s">
        <v>215</v>
      </c>
      <c r="C151" s="2" t="s">
        <v>216</v>
      </c>
      <c r="D151" s="2" t="s">
        <v>65</v>
      </c>
      <c r="E151" s="2" t="s">
        <v>6</v>
      </c>
      <c r="F151" s="2" t="s">
        <v>211</v>
      </c>
      <c r="G151" s="2" t="s">
        <v>410</v>
      </c>
      <c r="H151" s="2" t="str">
        <f t="shared" si="2"/>
        <v>IFD</v>
      </c>
      <c r="I151" s="2" t="s">
        <v>30</v>
      </c>
      <c r="J151" s="2">
        <v>2024</v>
      </c>
      <c r="K151" s="2" t="s">
        <v>114</v>
      </c>
      <c r="L151" s="2" t="s">
        <v>424</v>
      </c>
      <c r="M151" s="60">
        <v>16000000</v>
      </c>
      <c r="N151" s="2" t="s">
        <v>0</v>
      </c>
      <c r="O151" s="2" t="s">
        <v>301</v>
      </c>
      <c r="P151" s="2"/>
      <c r="Q151" s="4">
        <v>2.9600000000000001E-2</v>
      </c>
      <c r="R151" s="4">
        <v>0</v>
      </c>
      <c r="S151" s="4">
        <v>0</v>
      </c>
      <c r="T151" s="3">
        <v>473600</v>
      </c>
      <c r="U151" s="3">
        <v>0</v>
      </c>
      <c r="V151" s="3">
        <v>0</v>
      </c>
      <c r="W151" s="32">
        <v>473600</v>
      </c>
    </row>
    <row r="152" spans="2:23" s="1" customFormat="1" x14ac:dyDescent="0.35">
      <c r="B152" s="31" t="s">
        <v>215</v>
      </c>
      <c r="C152" s="2" t="s">
        <v>216</v>
      </c>
      <c r="D152" s="2" t="s">
        <v>65</v>
      </c>
      <c r="E152" s="2" t="s">
        <v>6</v>
      </c>
      <c r="F152" s="2" t="s">
        <v>211</v>
      </c>
      <c r="G152" s="2" t="s">
        <v>410</v>
      </c>
      <c r="H152" s="2" t="str">
        <f t="shared" si="2"/>
        <v>IFD</v>
      </c>
      <c r="I152" s="2" t="s">
        <v>30</v>
      </c>
      <c r="J152" s="2">
        <v>2024</v>
      </c>
      <c r="K152" s="2" t="s">
        <v>114</v>
      </c>
      <c r="L152" s="2" t="s">
        <v>424</v>
      </c>
      <c r="M152" s="60">
        <v>16000000</v>
      </c>
      <c r="N152" s="2" t="s">
        <v>0</v>
      </c>
      <c r="O152" s="2" t="s">
        <v>299</v>
      </c>
      <c r="P152" s="2"/>
      <c r="Q152" s="4">
        <v>0.23569999999999999</v>
      </c>
      <c r="R152" s="4">
        <v>0</v>
      </c>
      <c r="S152" s="4">
        <v>0</v>
      </c>
      <c r="T152" s="3">
        <v>3771200</v>
      </c>
      <c r="U152" s="3">
        <v>0</v>
      </c>
      <c r="V152" s="3">
        <v>0</v>
      </c>
      <c r="W152" s="32">
        <v>3771200</v>
      </c>
    </row>
    <row r="153" spans="2:23" s="1" customFormat="1" x14ac:dyDescent="0.35">
      <c r="B153" s="31" t="s">
        <v>220</v>
      </c>
      <c r="C153" s="2" t="s">
        <v>221</v>
      </c>
      <c r="D153" s="2" t="s">
        <v>65</v>
      </c>
      <c r="E153" s="2" t="s">
        <v>6</v>
      </c>
      <c r="F153" s="2" t="s">
        <v>218</v>
      </c>
      <c r="G153" s="2" t="s">
        <v>411</v>
      </c>
      <c r="H153" s="2" t="str">
        <f t="shared" si="2"/>
        <v>SCL</v>
      </c>
      <c r="I153" s="2" t="s">
        <v>68</v>
      </c>
      <c r="J153" s="2">
        <v>2024</v>
      </c>
      <c r="K153" s="2" t="s">
        <v>69</v>
      </c>
      <c r="L153" s="2" t="s">
        <v>424</v>
      </c>
      <c r="M153" s="60">
        <v>5000000</v>
      </c>
      <c r="N153" s="2" t="s">
        <v>0</v>
      </c>
      <c r="O153" s="2" t="s">
        <v>299</v>
      </c>
      <c r="P153" s="2"/>
      <c r="Q153" s="4">
        <v>6.5000000000000002E-2</v>
      </c>
      <c r="R153" s="4">
        <v>0</v>
      </c>
      <c r="S153" s="4">
        <v>0</v>
      </c>
      <c r="T153" s="3">
        <v>325000</v>
      </c>
      <c r="U153" s="3">
        <v>0</v>
      </c>
      <c r="V153" s="3">
        <v>0</v>
      </c>
      <c r="W153" s="32">
        <v>325000</v>
      </c>
    </row>
    <row r="154" spans="2:23" s="1" customFormat="1" x14ac:dyDescent="0.35">
      <c r="B154" s="31" t="s">
        <v>220</v>
      </c>
      <c r="C154" s="2" t="s">
        <v>221</v>
      </c>
      <c r="D154" s="2" t="s">
        <v>65</v>
      </c>
      <c r="E154" s="2" t="s">
        <v>6</v>
      </c>
      <c r="F154" s="2" t="s">
        <v>218</v>
      </c>
      <c r="G154" s="2" t="s">
        <v>411</v>
      </c>
      <c r="H154" s="2" t="str">
        <f t="shared" si="2"/>
        <v>SCL</v>
      </c>
      <c r="I154" s="2" t="s">
        <v>68</v>
      </c>
      <c r="J154" s="2">
        <v>2024</v>
      </c>
      <c r="K154" s="2" t="s">
        <v>69</v>
      </c>
      <c r="L154" s="2" t="s">
        <v>424</v>
      </c>
      <c r="M154" s="60">
        <v>5000000</v>
      </c>
      <c r="N154" s="2" t="s">
        <v>0</v>
      </c>
      <c r="O154" s="2" t="s">
        <v>300</v>
      </c>
      <c r="P154" s="2"/>
      <c r="Q154" s="4">
        <v>8.5999999999999993E-2</v>
      </c>
      <c r="R154" s="4">
        <v>0</v>
      </c>
      <c r="S154" s="4">
        <v>0</v>
      </c>
      <c r="T154" s="3">
        <v>430000</v>
      </c>
      <c r="U154" s="3">
        <v>0</v>
      </c>
      <c r="V154" s="3">
        <v>0</v>
      </c>
      <c r="W154" s="32">
        <v>430000</v>
      </c>
    </row>
    <row r="155" spans="2:23" s="1" customFormat="1" x14ac:dyDescent="0.35">
      <c r="B155" s="31" t="s">
        <v>222</v>
      </c>
      <c r="C155" s="2" t="s">
        <v>223</v>
      </c>
      <c r="D155" s="2" t="s">
        <v>65</v>
      </c>
      <c r="E155" s="2" t="s">
        <v>6</v>
      </c>
      <c r="F155" s="2" t="s">
        <v>218</v>
      </c>
      <c r="G155" s="2" t="s">
        <v>411</v>
      </c>
      <c r="H155" s="2" t="str">
        <f t="shared" si="2"/>
        <v>INE</v>
      </c>
      <c r="I155" s="2" t="s">
        <v>22</v>
      </c>
      <c r="J155" s="2">
        <v>2024</v>
      </c>
      <c r="K155" s="2" t="s">
        <v>16</v>
      </c>
      <c r="L155" s="2" t="s">
        <v>424</v>
      </c>
      <c r="M155" s="60">
        <v>2500000</v>
      </c>
      <c r="N155" s="2" t="s">
        <v>0</v>
      </c>
      <c r="O155" s="2" t="s">
        <v>301</v>
      </c>
      <c r="P155" s="2"/>
      <c r="Q155" s="4">
        <v>0.87890000000000001</v>
      </c>
      <c r="R155" s="4">
        <v>0</v>
      </c>
      <c r="S155" s="4">
        <v>0</v>
      </c>
      <c r="T155" s="3">
        <v>2197250</v>
      </c>
      <c r="U155" s="3">
        <v>0</v>
      </c>
      <c r="V155" s="3">
        <v>0</v>
      </c>
      <c r="W155" s="32">
        <v>2197250</v>
      </c>
    </row>
    <row r="156" spans="2:23" s="1" customFormat="1" x14ac:dyDescent="0.35">
      <c r="B156" s="31" t="s">
        <v>222</v>
      </c>
      <c r="C156" s="2" t="s">
        <v>223</v>
      </c>
      <c r="D156" s="2" t="s">
        <v>65</v>
      </c>
      <c r="E156" s="2" t="s">
        <v>6</v>
      </c>
      <c r="F156" s="2" t="s">
        <v>218</v>
      </c>
      <c r="G156" s="2" t="s">
        <v>411</v>
      </c>
      <c r="H156" s="2" t="str">
        <f t="shared" si="2"/>
        <v>INE</v>
      </c>
      <c r="I156" s="2" t="s">
        <v>22</v>
      </c>
      <c r="J156" s="2">
        <v>2024</v>
      </c>
      <c r="K156" s="2" t="s">
        <v>16</v>
      </c>
      <c r="L156" s="2" t="s">
        <v>424</v>
      </c>
      <c r="M156" s="60">
        <v>2500000</v>
      </c>
      <c r="N156" s="2" t="s">
        <v>3</v>
      </c>
      <c r="O156" s="2" t="s">
        <v>297</v>
      </c>
      <c r="P156" s="2" t="s">
        <v>302</v>
      </c>
      <c r="Q156" s="4">
        <v>0</v>
      </c>
      <c r="R156" s="4">
        <v>0</v>
      </c>
      <c r="S156" s="4">
        <v>2.9700000000000001E-2</v>
      </c>
      <c r="T156" s="3">
        <v>0</v>
      </c>
      <c r="U156" s="3">
        <v>0</v>
      </c>
      <c r="V156" s="3">
        <v>74250</v>
      </c>
      <c r="W156" s="32">
        <v>74250</v>
      </c>
    </row>
    <row r="157" spans="2:23" s="1" customFormat="1" x14ac:dyDescent="0.35">
      <c r="B157" s="31" t="s">
        <v>222</v>
      </c>
      <c r="C157" s="2" t="s">
        <v>223</v>
      </c>
      <c r="D157" s="2" t="s">
        <v>65</v>
      </c>
      <c r="E157" s="2" t="s">
        <v>6</v>
      </c>
      <c r="F157" s="2" t="s">
        <v>218</v>
      </c>
      <c r="G157" s="2" t="s">
        <v>411</v>
      </c>
      <c r="H157" s="2" t="str">
        <f t="shared" si="2"/>
        <v>INE</v>
      </c>
      <c r="I157" s="2" t="s">
        <v>22</v>
      </c>
      <c r="J157" s="2">
        <v>2024</v>
      </c>
      <c r="K157" s="2" t="s">
        <v>16</v>
      </c>
      <c r="L157" s="2" t="s">
        <v>424</v>
      </c>
      <c r="M157" s="60">
        <v>2500000</v>
      </c>
      <c r="N157" s="2" t="s">
        <v>3</v>
      </c>
      <c r="O157" s="2" t="s">
        <v>301</v>
      </c>
      <c r="P157" s="2" t="s">
        <v>298</v>
      </c>
      <c r="Q157" s="4">
        <v>0</v>
      </c>
      <c r="R157" s="4">
        <v>0</v>
      </c>
      <c r="S157" s="4">
        <v>3.2099999999999997E-2</v>
      </c>
      <c r="T157" s="3">
        <v>0</v>
      </c>
      <c r="U157" s="3">
        <v>0</v>
      </c>
      <c r="V157" s="3">
        <v>80250</v>
      </c>
      <c r="W157" s="32">
        <v>80250</v>
      </c>
    </row>
    <row r="158" spans="2:23" s="1" customFormat="1" x14ac:dyDescent="0.35">
      <c r="B158" s="31" t="s">
        <v>222</v>
      </c>
      <c r="C158" s="2" t="s">
        <v>223</v>
      </c>
      <c r="D158" s="2" t="s">
        <v>65</v>
      </c>
      <c r="E158" s="2" t="s">
        <v>6</v>
      </c>
      <c r="F158" s="2" t="s">
        <v>218</v>
      </c>
      <c r="G158" s="2" t="s">
        <v>411</v>
      </c>
      <c r="H158" s="2" t="str">
        <f t="shared" si="2"/>
        <v>INE</v>
      </c>
      <c r="I158" s="2" t="s">
        <v>22</v>
      </c>
      <c r="J158" s="2">
        <v>2024</v>
      </c>
      <c r="K158" s="2" t="s">
        <v>16</v>
      </c>
      <c r="L158" s="2" t="s">
        <v>424</v>
      </c>
      <c r="M158" s="60">
        <v>2500000</v>
      </c>
      <c r="N158" s="2" t="s">
        <v>1</v>
      </c>
      <c r="O158" s="2"/>
      <c r="P158" s="2" t="s">
        <v>310</v>
      </c>
      <c r="Q158" s="4">
        <v>0</v>
      </c>
      <c r="R158" s="4">
        <v>8.0000000000000004E-4</v>
      </c>
      <c r="S158" s="4">
        <v>0</v>
      </c>
      <c r="T158" s="3">
        <v>0</v>
      </c>
      <c r="U158" s="3">
        <v>2000</v>
      </c>
      <c r="V158" s="3">
        <v>0</v>
      </c>
      <c r="W158" s="32">
        <v>2000</v>
      </c>
    </row>
    <row r="159" spans="2:23" s="1" customFormat="1" x14ac:dyDescent="0.35">
      <c r="B159" s="31" t="s">
        <v>222</v>
      </c>
      <c r="C159" s="2" t="s">
        <v>223</v>
      </c>
      <c r="D159" s="2" t="s">
        <v>65</v>
      </c>
      <c r="E159" s="2" t="s">
        <v>6</v>
      </c>
      <c r="F159" s="2" t="s">
        <v>218</v>
      </c>
      <c r="G159" s="2" t="s">
        <v>411</v>
      </c>
      <c r="H159" s="2" t="str">
        <f t="shared" si="2"/>
        <v>INE</v>
      </c>
      <c r="I159" s="2" t="s">
        <v>22</v>
      </c>
      <c r="J159" s="2">
        <v>2024</v>
      </c>
      <c r="K159" s="2" t="s">
        <v>16</v>
      </c>
      <c r="L159" s="2" t="s">
        <v>424</v>
      </c>
      <c r="M159" s="60">
        <v>2500000</v>
      </c>
      <c r="N159" s="2" t="s">
        <v>1</v>
      </c>
      <c r="O159" s="2"/>
      <c r="P159" s="2" t="s">
        <v>298</v>
      </c>
      <c r="Q159" s="4">
        <v>0</v>
      </c>
      <c r="R159" s="4">
        <v>1.9599999999999999E-2</v>
      </c>
      <c r="S159" s="4">
        <v>0</v>
      </c>
      <c r="T159" s="3">
        <v>0</v>
      </c>
      <c r="U159" s="3">
        <v>49000</v>
      </c>
      <c r="V159" s="3">
        <v>0</v>
      </c>
      <c r="W159" s="32">
        <v>49000</v>
      </c>
    </row>
    <row r="160" spans="2:23" x14ac:dyDescent="0.35">
      <c r="B160" s="75" t="s">
        <v>224</v>
      </c>
      <c r="C160" s="71" t="s">
        <v>221</v>
      </c>
      <c r="D160" s="71" t="s">
        <v>5</v>
      </c>
      <c r="E160" s="71" t="s">
        <v>6</v>
      </c>
      <c r="F160" s="71" t="s">
        <v>218</v>
      </c>
      <c r="G160" s="71" t="s">
        <v>411</v>
      </c>
      <c r="H160" s="71" t="str">
        <f t="shared" si="2"/>
        <v>SCL</v>
      </c>
      <c r="I160" s="71" t="s">
        <v>31</v>
      </c>
      <c r="J160" s="71">
        <v>2024</v>
      </c>
      <c r="K160" s="71" t="s">
        <v>69</v>
      </c>
      <c r="L160" s="71" t="s">
        <v>424</v>
      </c>
      <c r="M160" s="76">
        <v>20000000</v>
      </c>
      <c r="N160" s="71" t="s">
        <v>0</v>
      </c>
      <c r="O160" s="71" t="s">
        <v>299</v>
      </c>
      <c r="P160" s="71"/>
      <c r="Q160" s="74">
        <v>6.5000000000000002E-2</v>
      </c>
      <c r="R160" s="74">
        <v>0</v>
      </c>
      <c r="S160" s="74">
        <v>0</v>
      </c>
      <c r="T160" s="72">
        <v>1300000</v>
      </c>
      <c r="U160" s="72">
        <v>0</v>
      </c>
      <c r="V160" s="72">
        <v>0</v>
      </c>
      <c r="W160" s="77">
        <v>1300000</v>
      </c>
    </row>
    <row r="161" spans="2:23" x14ac:dyDescent="0.35">
      <c r="B161" s="75" t="s">
        <v>224</v>
      </c>
      <c r="C161" s="71" t="s">
        <v>221</v>
      </c>
      <c r="D161" s="71" t="s">
        <v>5</v>
      </c>
      <c r="E161" s="71" t="s">
        <v>6</v>
      </c>
      <c r="F161" s="71" t="s">
        <v>218</v>
      </c>
      <c r="G161" s="71" t="s">
        <v>411</v>
      </c>
      <c r="H161" s="71" t="str">
        <f t="shared" si="2"/>
        <v>SCL</v>
      </c>
      <c r="I161" s="71" t="s">
        <v>31</v>
      </c>
      <c r="J161" s="71">
        <v>2024</v>
      </c>
      <c r="K161" s="71" t="s">
        <v>69</v>
      </c>
      <c r="L161" s="71" t="s">
        <v>424</v>
      </c>
      <c r="M161" s="76">
        <v>20000000</v>
      </c>
      <c r="N161" s="71" t="s">
        <v>0</v>
      </c>
      <c r="O161" s="71" t="s">
        <v>300</v>
      </c>
      <c r="P161" s="71"/>
      <c r="Q161" s="74">
        <v>8.5999999999999993E-2</v>
      </c>
      <c r="R161" s="74">
        <v>0</v>
      </c>
      <c r="S161" s="74">
        <v>0</v>
      </c>
      <c r="T161" s="72">
        <v>1720000</v>
      </c>
      <c r="U161" s="72">
        <v>0</v>
      </c>
      <c r="V161" s="72">
        <v>0</v>
      </c>
      <c r="W161" s="77">
        <v>1720000</v>
      </c>
    </row>
    <row r="162" spans="2:23" x14ac:dyDescent="0.35">
      <c r="B162" s="75" t="s">
        <v>225</v>
      </c>
      <c r="C162" s="71" t="s">
        <v>217</v>
      </c>
      <c r="D162" s="71" t="s">
        <v>5</v>
      </c>
      <c r="E162" s="71" t="s">
        <v>6</v>
      </c>
      <c r="F162" s="71" t="s">
        <v>218</v>
      </c>
      <c r="G162" s="71" t="s">
        <v>411</v>
      </c>
      <c r="H162" s="71" t="str">
        <f t="shared" si="2"/>
        <v>CSD</v>
      </c>
      <c r="I162" s="71" t="s">
        <v>35</v>
      </c>
      <c r="J162" s="71">
        <v>2024</v>
      </c>
      <c r="K162" s="71" t="s">
        <v>135</v>
      </c>
      <c r="L162" s="71" t="s">
        <v>424</v>
      </c>
      <c r="M162" s="76">
        <v>5100000</v>
      </c>
      <c r="N162" s="71" t="s">
        <v>0</v>
      </c>
      <c r="O162" s="71" t="s">
        <v>297</v>
      </c>
      <c r="P162" s="71"/>
      <c r="Q162" s="74">
        <v>0.38390000000000002</v>
      </c>
      <c r="R162" s="74">
        <v>0</v>
      </c>
      <c r="S162" s="74">
        <v>0</v>
      </c>
      <c r="T162" s="72">
        <v>1957890</v>
      </c>
      <c r="U162" s="72">
        <v>0</v>
      </c>
      <c r="V162" s="72">
        <v>0</v>
      </c>
      <c r="W162" s="77">
        <v>1957890</v>
      </c>
    </row>
    <row r="163" spans="2:23" x14ac:dyDescent="0.35">
      <c r="B163" s="75" t="s">
        <v>225</v>
      </c>
      <c r="C163" s="71" t="s">
        <v>217</v>
      </c>
      <c r="D163" s="71" t="s">
        <v>5</v>
      </c>
      <c r="E163" s="71" t="s">
        <v>6</v>
      </c>
      <c r="F163" s="71" t="s">
        <v>218</v>
      </c>
      <c r="G163" s="71" t="s">
        <v>411</v>
      </c>
      <c r="H163" s="71" t="str">
        <f t="shared" si="2"/>
        <v>CSD</v>
      </c>
      <c r="I163" s="71" t="s">
        <v>35</v>
      </c>
      <c r="J163" s="71">
        <v>2024</v>
      </c>
      <c r="K163" s="71" t="s">
        <v>135</v>
      </c>
      <c r="L163" s="71" t="s">
        <v>424</v>
      </c>
      <c r="M163" s="76">
        <v>5100000</v>
      </c>
      <c r="N163" s="71" t="s">
        <v>3</v>
      </c>
      <c r="O163" s="71" t="s">
        <v>297</v>
      </c>
      <c r="P163" s="71" t="s">
        <v>302</v>
      </c>
      <c r="Q163" s="74">
        <v>0</v>
      </c>
      <c r="R163" s="74">
        <v>0</v>
      </c>
      <c r="S163" s="74">
        <v>0.21890000000000001</v>
      </c>
      <c r="T163" s="72">
        <v>0</v>
      </c>
      <c r="U163" s="72">
        <v>0</v>
      </c>
      <c r="V163" s="72">
        <v>1116390</v>
      </c>
      <c r="W163" s="77">
        <v>1116390</v>
      </c>
    </row>
    <row r="164" spans="2:23" x14ac:dyDescent="0.35">
      <c r="B164" s="75" t="s">
        <v>225</v>
      </c>
      <c r="C164" s="71" t="s">
        <v>217</v>
      </c>
      <c r="D164" s="71" t="s">
        <v>5</v>
      </c>
      <c r="E164" s="71" t="s">
        <v>6</v>
      </c>
      <c r="F164" s="71" t="s">
        <v>218</v>
      </c>
      <c r="G164" s="71" t="s">
        <v>411</v>
      </c>
      <c r="H164" s="71" t="str">
        <f t="shared" si="2"/>
        <v>CSD</v>
      </c>
      <c r="I164" s="71" t="s">
        <v>35</v>
      </c>
      <c r="J164" s="71">
        <v>2024</v>
      </c>
      <c r="K164" s="71" t="s">
        <v>135</v>
      </c>
      <c r="L164" s="71" t="s">
        <v>424</v>
      </c>
      <c r="M164" s="76">
        <v>5100000</v>
      </c>
      <c r="N164" s="71" t="s">
        <v>1</v>
      </c>
      <c r="O164" s="71"/>
      <c r="P164" s="71" t="s">
        <v>302</v>
      </c>
      <c r="Q164" s="74">
        <v>0</v>
      </c>
      <c r="R164" s="74">
        <v>0.1051</v>
      </c>
      <c r="S164" s="74">
        <v>0</v>
      </c>
      <c r="T164" s="72">
        <v>0</v>
      </c>
      <c r="U164" s="72">
        <v>536010</v>
      </c>
      <c r="V164" s="72">
        <v>0</v>
      </c>
      <c r="W164" s="77">
        <v>536010</v>
      </c>
    </row>
    <row r="165" spans="2:23" s="1" customFormat="1" x14ac:dyDescent="0.35">
      <c r="B165" s="31" t="s">
        <v>226</v>
      </c>
      <c r="C165" s="2" t="s">
        <v>227</v>
      </c>
      <c r="D165" s="2" t="s">
        <v>5</v>
      </c>
      <c r="E165" s="2" t="s">
        <v>6</v>
      </c>
      <c r="F165" s="2" t="s">
        <v>218</v>
      </c>
      <c r="G165" s="2" t="s">
        <v>411</v>
      </c>
      <c r="H165" s="2" t="str">
        <f t="shared" si="2"/>
        <v>CSD</v>
      </c>
      <c r="I165" s="2" t="s">
        <v>35</v>
      </c>
      <c r="J165" s="2">
        <v>2024</v>
      </c>
      <c r="K165" s="2" t="s">
        <v>214</v>
      </c>
      <c r="L165" s="2" t="s">
        <v>424</v>
      </c>
      <c r="M165" s="60">
        <v>20000000</v>
      </c>
      <c r="N165" s="2" t="s">
        <v>3</v>
      </c>
      <c r="O165" s="2" t="s">
        <v>299</v>
      </c>
      <c r="P165" s="2" t="s">
        <v>302</v>
      </c>
      <c r="Q165" s="4">
        <v>0</v>
      </c>
      <c r="R165" s="4">
        <v>0</v>
      </c>
      <c r="S165" s="4">
        <v>1.41E-2</v>
      </c>
      <c r="T165" s="3">
        <v>0</v>
      </c>
      <c r="U165" s="3">
        <v>0</v>
      </c>
      <c r="V165" s="3">
        <v>282000</v>
      </c>
      <c r="W165" s="32">
        <v>282000</v>
      </c>
    </row>
    <row r="166" spans="2:23" x14ac:dyDescent="0.35">
      <c r="B166" s="75" t="s">
        <v>226</v>
      </c>
      <c r="C166" s="71" t="s">
        <v>227</v>
      </c>
      <c r="D166" s="71" t="s">
        <v>5</v>
      </c>
      <c r="E166" s="71" t="s">
        <v>6</v>
      </c>
      <c r="F166" s="71" t="s">
        <v>218</v>
      </c>
      <c r="G166" s="71" t="s">
        <v>411</v>
      </c>
      <c r="H166" s="71" t="str">
        <f t="shared" si="2"/>
        <v>CSD</v>
      </c>
      <c r="I166" s="71" t="s">
        <v>35</v>
      </c>
      <c r="J166" s="71">
        <v>2024</v>
      </c>
      <c r="K166" s="71" t="s">
        <v>214</v>
      </c>
      <c r="L166" s="71" t="s">
        <v>424</v>
      </c>
      <c r="M166" s="76">
        <v>20000000</v>
      </c>
      <c r="N166" s="71" t="s">
        <v>3</v>
      </c>
      <c r="O166" s="71" t="s">
        <v>297</v>
      </c>
      <c r="P166" s="71" t="s">
        <v>302</v>
      </c>
      <c r="Q166" s="74">
        <v>0</v>
      </c>
      <c r="R166" s="74">
        <v>0</v>
      </c>
      <c r="S166" s="74">
        <v>6.4000000000000003E-3</v>
      </c>
      <c r="T166" s="72">
        <v>0</v>
      </c>
      <c r="U166" s="72">
        <v>0</v>
      </c>
      <c r="V166" s="72">
        <v>128000</v>
      </c>
      <c r="W166" s="77">
        <v>128000</v>
      </c>
    </row>
    <row r="167" spans="2:23" x14ac:dyDescent="0.35">
      <c r="B167" s="75" t="s">
        <v>226</v>
      </c>
      <c r="C167" s="71" t="s">
        <v>227</v>
      </c>
      <c r="D167" s="71" t="s">
        <v>5</v>
      </c>
      <c r="E167" s="71" t="s">
        <v>6</v>
      </c>
      <c r="F167" s="71" t="s">
        <v>218</v>
      </c>
      <c r="G167" s="71" t="s">
        <v>411</v>
      </c>
      <c r="H167" s="71" t="str">
        <f t="shared" si="2"/>
        <v>CSD</v>
      </c>
      <c r="I167" s="71" t="s">
        <v>35</v>
      </c>
      <c r="J167" s="71">
        <v>2024</v>
      </c>
      <c r="K167" s="71" t="s">
        <v>214</v>
      </c>
      <c r="L167" s="71" t="s">
        <v>424</v>
      </c>
      <c r="M167" s="76">
        <v>20000000</v>
      </c>
      <c r="N167" s="71" t="s">
        <v>3</v>
      </c>
      <c r="O167" s="71" t="s">
        <v>300</v>
      </c>
      <c r="P167" s="71" t="s">
        <v>302</v>
      </c>
      <c r="Q167" s="74">
        <v>0</v>
      </c>
      <c r="R167" s="74">
        <v>0</v>
      </c>
      <c r="S167" s="74">
        <v>5.6500000000000002E-2</v>
      </c>
      <c r="T167" s="72">
        <v>0</v>
      </c>
      <c r="U167" s="72">
        <v>0</v>
      </c>
      <c r="V167" s="72">
        <v>1130000</v>
      </c>
      <c r="W167" s="77">
        <v>1130000</v>
      </c>
    </row>
    <row r="168" spans="2:23" x14ac:dyDescent="0.35">
      <c r="B168" s="75" t="s">
        <v>226</v>
      </c>
      <c r="C168" s="71" t="s">
        <v>227</v>
      </c>
      <c r="D168" s="71" t="s">
        <v>5</v>
      </c>
      <c r="E168" s="71" t="s">
        <v>6</v>
      </c>
      <c r="F168" s="71" t="s">
        <v>218</v>
      </c>
      <c r="G168" s="71" t="s">
        <v>411</v>
      </c>
      <c r="H168" s="71" t="str">
        <f t="shared" si="2"/>
        <v>CSD</v>
      </c>
      <c r="I168" s="71" t="s">
        <v>35</v>
      </c>
      <c r="J168" s="71">
        <v>2024</v>
      </c>
      <c r="K168" s="71" t="s">
        <v>214</v>
      </c>
      <c r="L168" s="71" t="s">
        <v>424</v>
      </c>
      <c r="M168" s="76">
        <v>20000000</v>
      </c>
      <c r="N168" s="71" t="s">
        <v>1</v>
      </c>
      <c r="O168" s="71"/>
      <c r="P168" s="71" t="s">
        <v>302</v>
      </c>
      <c r="Q168" s="74">
        <v>0</v>
      </c>
      <c r="R168" s="74">
        <v>6.0299999999999999E-2</v>
      </c>
      <c r="S168" s="74">
        <v>0</v>
      </c>
      <c r="T168" s="72">
        <v>0</v>
      </c>
      <c r="U168" s="72">
        <v>1206000</v>
      </c>
      <c r="V168" s="72">
        <v>0</v>
      </c>
      <c r="W168" s="77">
        <v>1206000</v>
      </c>
    </row>
    <row r="169" spans="2:23" x14ac:dyDescent="0.35">
      <c r="B169" s="75" t="s">
        <v>226</v>
      </c>
      <c r="C169" s="71" t="s">
        <v>227</v>
      </c>
      <c r="D169" s="71" t="s">
        <v>5</v>
      </c>
      <c r="E169" s="71" t="s">
        <v>6</v>
      </c>
      <c r="F169" s="71" t="s">
        <v>218</v>
      </c>
      <c r="G169" s="71" t="s">
        <v>411</v>
      </c>
      <c r="H169" s="71" t="str">
        <f t="shared" si="2"/>
        <v>CSD</v>
      </c>
      <c r="I169" s="71" t="s">
        <v>35</v>
      </c>
      <c r="J169" s="71">
        <v>2024</v>
      </c>
      <c r="K169" s="71" t="s">
        <v>214</v>
      </c>
      <c r="L169" s="71" t="s">
        <v>424</v>
      </c>
      <c r="M169" s="76">
        <v>20000000</v>
      </c>
      <c r="N169" s="71" t="s">
        <v>1</v>
      </c>
      <c r="O169" s="71"/>
      <c r="P169" s="71" t="s">
        <v>304</v>
      </c>
      <c r="Q169" s="74">
        <v>0</v>
      </c>
      <c r="R169" s="74">
        <v>0.7965000000000001</v>
      </c>
      <c r="S169" s="74">
        <v>0</v>
      </c>
      <c r="T169" s="72">
        <v>0</v>
      </c>
      <c r="U169" s="72">
        <v>15930000</v>
      </c>
      <c r="V169" s="72">
        <v>0</v>
      </c>
      <c r="W169" s="77">
        <v>15930000</v>
      </c>
    </row>
    <row r="170" spans="2:23" x14ac:dyDescent="0.35">
      <c r="B170" s="75" t="s">
        <v>228</v>
      </c>
      <c r="C170" s="71" t="s">
        <v>219</v>
      </c>
      <c r="D170" s="71" t="s">
        <v>5</v>
      </c>
      <c r="E170" s="71" t="s">
        <v>6</v>
      </c>
      <c r="F170" s="71" t="s">
        <v>218</v>
      </c>
      <c r="G170" s="71" t="s">
        <v>411</v>
      </c>
      <c r="H170" s="71" t="str">
        <f t="shared" si="2"/>
        <v>INE</v>
      </c>
      <c r="I170" s="71" t="s">
        <v>22</v>
      </c>
      <c r="J170" s="71">
        <v>2024</v>
      </c>
      <c r="K170" s="71" t="s">
        <v>16</v>
      </c>
      <c r="L170" s="71" t="s">
        <v>424</v>
      </c>
      <c r="M170" s="76">
        <v>55100000</v>
      </c>
      <c r="N170" s="71" t="s">
        <v>0</v>
      </c>
      <c r="O170" s="71" t="s">
        <v>301</v>
      </c>
      <c r="P170" s="71"/>
      <c r="Q170" s="74">
        <v>0.87890000000000001</v>
      </c>
      <c r="R170" s="74">
        <v>0</v>
      </c>
      <c r="S170" s="74">
        <v>0</v>
      </c>
      <c r="T170" s="72">
        <v>48427390</v>
      </c>
      <c r="U170" s="72">
        <v>0</v>
      </c>
      <c r="V170" s="72">
        <v>0</v>
      </c>
      <c r="W170" s="77">
        <v>48427390</v>
      </c>
    </row>
    <row r="171" spans="2:23" x14ac:dyDescent="0.35">
      <c r="B171" s="75" t="s">
        <v>228</v>
      </c>
      <c r="C171" s="71" t="s">
        <v>219</v>
      </c>
      <c r="D171" s="71" t="s">
        <v>5</v>
      </c>
      <c r="E171" s="71" t="s">
        <v>6</v>
      </c>
      <c r="F171" s="71" t="s">
        <v>218</v>
      </c>
      <c r="G171" s="71" t="s">
        <v>411</v>
      </c>
      <c r="H171" s="71" t="str">
        <f t="shared" si="2"/>
        <v>INE</v>
      </c>
      <c r="I171" s="71" t="s">
        <v>22</v>
      </c>
      <c r="J171" s="71">
        <v>2024</v>
      </c>
      <c r="K171" s="71" t="s">
        <v>16</v>
      </c>
      <c r="L171" s="71" t="s">
        <v>424</v>
      </c>
      <c r="M171" s="76">
        <v>55100000</v>
      </c>
      <c r="N171" s="71" t="s">
        <v>3</v>
      </c>
      <c r="O171" s="71" t="s">
        <v>297</v>
      </c>
      <c r="P171" s="71" t="s">
        <v>302</v>
      </c>
      <c r="Q171" s="74">
        <v>0</v>
      </c>
      <c r="R171" s="74">
        <v>0</v>
      </c>
      <c r="S171" s="74">
        <v>2.9700000000000001E-2</v>
      </c>
      <c r="T171" s="72">
        <v>0</v>
      </c>
      <c r="U171" s="72">
        <v>0</v>
      </c>
      <c r="V171" s="72">
        <v>1636470</v>
      </c>
      <c r="W171" s="77">
        <v>1636470</v>
      </c>
    </row>
    <row r="172" spans="2:23" x14ac:dyDescent="0.35">
      <c r="B172" s="75" t="s">
        <v>228</v>
      </c>
      <c r="C172" s="71" t="s">
        <v>219</v>
      </c>
      <c r="D172" s="71" t="s">
        <v>5</v>
      </c>
      <c r="E172" s="71" t="s">
        <v>6</v>
      </c>
      <c r="F172" s="71" t="s">
        <v>218</v>
      </c>
      <c r="G172" s="71" t="s">
        <v>411</v>
      </c>
      <c r="H172" s="71" t="str">
        <f t="shared" si="2"/>
        <v>INE</v>
      </c>
      <c r="I172" s="71" t="s">
        <v>22</v>
      </c>
      <c r="J172" s="71">
        <v>2024</v>
      </c>
      <c r="K172" s="71" t="s">
        <v>16</v>
      </c>
      <c r="L172" s="71" t="s">
        <v>424</v>
      </c>
      <c r="M172" s="76">
        <v>55100000</v>
      </c>
      <c r="N172" s="71" t="s">
        <v>3</v>
      </c>
      <c r="O172" s="71" t="s">
        <v>301</v>
      </c>
      <c r="P172" s="71" t="s">
        <v>298</v>
      </c>
      <c r="Q172" s="74">
        <v>0</v>
      </c>
      <c r="R172" s="74">
        <v>0</v>
      </c>
      <c r="S172" s="74">
        <v>3.2099999999999997E-2</v>
      </c>
      <c r="T172" s="72">
        <v>0</v>
      </c>
      <c r="U172" s="72">
        <v>0</v>
      </c>
      <c r="V172" s="72">
        <v>1768710</v>
      </c>
      <c r="W172" s="77">
        <v>1768710</v>
      </c>
    </row>
    <row r="173" spans="2:23" x14ac:dyDescent="0.35">
      <c r="B173" s="75" t="s">
        <v>228</v>
      </c>
      <c r="C173" s="71" t="s">
        <v>219</v>
      </c>
      <c r="D173" s="71" t="s">
        <v>5</v>
      </c>
      <c r="E173" s="71" t="s">
        <v>6</v>
      </c>
      <c r="F173" s="71" t="s">
        <v>218</v>
      </c>
      <c r="G173" s="71" t="s">
        <v>411</v>
      </c>
      <c r="H173" s="71" t="str">
        <f t="shared" si="2"/>
        <v>INE</v>
      </c>
      <c r="I173" s="71" t="s">
        <v>22</v>
      </c>
      <c r="J173" s="71">
        <v>2024</v>
      </c>
      <c r="K173" s="71" t="s">
        <v>16</v>
      </c>
      <c r="L173" s="71" t="s">
        <v>424</v>
      </c>
      <c r="M173" s="76">
        <v>55100000</v>
      </c>
      <c r="N173" s="71" t="s">
        <v>1</v>
      </c>
      <c r="O173" s="71"/>
      <c r="P173" s="71" t="s">
        <v>310</v>
      </c>
      <c r="Q173" s="74">
        <v>0</v>
      </c>
      <c r="R173" s="74">
        <v>8.0000000000000004E-4</v>
      </c>
      <c r="S173" s="74">
        <v>0</v>
      </c>
      <c r="T173" s="72">
        <v>0</v>
      </c>
      <c r="U173" s="72">
        <v>44080</v>
      </c>
      <c r="V173" s="72">
        <v>0</v>
      </c>
      <c r="W173" s="77">
        <v>44080</v>
      </c>
    </row>
    <row r="174" spans="2:23" x14ac:dyDescent="0.35">
      <c r="B174" s="75" t="s">
        <v>228</v>
      </c>
      <c r="C174" s="71" t="s">
        <v>219</v>
      </c>
      <c r="D174" s="71" t="s">
        <v>5</v>
      </c>
      <c r="E174" s="71" t="s">
        <v>6</v>
      </c>
      <c r="F174" s="71" t="s">
        <v>218</v>
      </c>
      <c r="G174" s="71" t="s">
        <v>411</v>
      </c>
      <c r="H174" s="71" t="str">
        <f t="shared" si="2"/>
        <v>INE</v>
      </c>
      <c r="I174" s="71" t="s">
        <v>22</v>
      </c>
      <c r="J174" s="71">
        <v>2024</v>
      </c>
      <c r="K174" s="71" t="s">
        <v>16</v>
      </c>
      <c r="L174" s="71" t="s">
        <v>424</v>
      </c>
      <c r="M174" s="76">
        <v>55100000</v>
      </c>
      <c r="N174" s="71" t="s">
        <v>1</v>
      </c>
      <c r="O174" s="71"/>
      <c r="P174" s="71" t="s">
        <v>298</v>
      </c>
      <c r="Q174" s="74">
        <v>0</v>
      </c>
      <c r="R174" s="74">
        <v>1.9599999999999999E-2</v>
      </c>
      <c r="S174" s="74">
        <v>0</v>
      </c>
      <c r="T174" s="72">
        <v>0</v>
      </c>
      <c r="U174" s="72">
        <v>1079960</v>
      </c>
      <c r="V174" s="72">
        <v>0</v>
      </c>
      <c r="W174" s="77">
        <v>1079960</v>
      </c>
    </row>
    <row r="175" spans="2:23" s="1" customFormat="1" x14ac:dyDescent="0.35">
      <c r="B175" s="31" t="s">
        <v>229</v>
      </c>
      <c r="C175" s="2" t="s">
        <v>230</v>
      </c>
      <c r="D175" s="2" t="s">
        <v>5</v>
      </c>
      <c r="E175" s="2" t="s">
        <v>14</v>
      </c>
      <c r="F175" s="2" t="s">
        <v>218</v>
      </c>
      <c r="G175" s="2" t="s">
        <v>411</v>
      </c>
      <c r="H175" s="2" t="str">
        <f t="shared" si="2"/>
        <v>IFD</v>
      </c>
      <c r="I175" s="2" t="s">
        <v>30</v>
      </c>
      <c r="J175" s="2">
        <v>2024</v>
      </c>
      <c r="K175" s="2" t="s">
        <v>138</v>
      </c>
      <c r="L175" s="2" t="s">
        <v>424</v>
      </c>
      <c r="M175" s="60">
        <v>25600000</v>
      </c>
      <c r="N175" s="2" t="s">
        <v>3</v>
      </c>
      <c r="O175" s="2" t="s">
        <v>297</v>
      </c>
      <c r="P175" s="2" t="s">
        <v>298</v>
      </c>
      <c r="Q175" s="4">
        <v>0</v>
      </c>
      <c r="R175" s="4">
        <v>0</v>
      </c>
      <c r="S175" s="4">
        <v>5.8799999999999998E-2</v>
      </c>
      <c r="T175" s="3">
        <v>0</v>
      </c>
      <c r="U175" s="3">
        <v>0</v>
      </c>
      <c r="V175" s="3">
        <v>1505280</v>
      </c>
      <c r="W175" s="32">
        <v>1505280</v>
      </c>
    </row>
    <row r="176" spans="2:23" s="1" customFormat="1" x14ac:dyDescent="0.35">
      <c r="B176" s="31" t="s">
        <v>229</v>
      </c>
      <c r="C176" s="2" t="s">
        <v>230</v>
      </c>
      <c r="D176" s="2" t="s">
        <v>5</v>
      </c>
      <c r="E176" s="2" t="s">
        <v>14</v>
      </c>
      <c r="F176" s="2" t="s">
        <v>218</v>
      </c>
      <c r="G176" s="2" t="s">
        <v>411</v>
      </c>
      <c r="H176" s="2" t="str">
        <f t="shared" si="2"/>
        <v>IFD</v>
      </c>
      <c r="I176" s="2" t="s">
        <v>30</v>
      </c>
      <c r="J176" s="2">
        <v>2024</v>
      </c>
      <c r="K176" s="2" t="s">
        <v>138</v>
      </c>
      <c r="L176" s="2" t="s">
        <v>424</v>
      </c>
      <c r="M176" s="60">
        <v>25600000</v>
      </c>
      <c r="N176" s="2" t="s">
        <v>1</v>
      </c>
      <c r="O176" s="2"/>
      <c r="P176" s="2" t="s">
        <v>298</v>
      </c>
      <c r="Q176" s="4">
        <v>0</v>
      </c>
      <c r="R176" s="4">
        <v>4.41E-2</v>
      </c>
      <c r="S176" s="4">
        <v>0</v>
      </c>
      <c r="T176" s="3">
        <v>0</v>
      </c>
      <c r="U176" s="3">
        <v>1128960</v>
      </c>
      <c r="V176" s="3">
        <v>0</v>
      </c>
      <c r="W176" s="32">
        <v>1128960</v>
      </c>
    </row>
    <row r="177" spans="2:23" s="1" customFormat="1" x14ac:dyDescent="0.35">
      <c r="B177" s="31" t="s">
        <v>232</v>
      </c>
      <c r="C177" s="2" t="s">
        <v>233</v>
      </c>
      <c r="D177" s="2" t="s">
        <v>5</v>
      </c>
      <c r="E177" s="2" t="s">
        <v>14</v>
      </c>
      <c r="F177" s="2" t="s">
        <v>234</v>
      </c>
      <c r="G177" s="2" t="s">
        <v>412</v>
      </c>
      <c r="H177" s="2" t="str">
        <f t="shared" si="2"/>
        <v>SCL</v>
      </c>
      <c r="I177" s="2" t="s">
        <v>31</v>
      </c>
      <c r="J177" s="2">
        <v>2024</v>
      </c>
      <c r="K177" s="2" t="s">
        <v>138</v>
      </c>
      <c r="L177" s="2" t="s">
        <v>424</v>
      </c>
      <c r="M177" s="60">
        <v>600000000</v>
      </c>
      <c r="N177" s="2" t="s">
        <v>3</v>
      </c>
      <c r="O177" s="2" t="s">
        <v>297</v>
      </c>
      <c r="P177" s="2" t="s">
        <v>298</v>
      </c>
      <c r="Q177" s="4">
        <v>0</v>
      </c>
      <c r="R177" s="4">
        <v>0</v>
      </c>
      <c r="S177" s="4">
        <v>3.3300000000000003E-2</v>
      </c>
      <c r="T177" s="3">
        <v>0</v>
      </c>
      <c r="U177" s="3">
        <v>0</v>
      </c>
      <c r="V177" s="3">
        <v>19980000</v>
      </c>
      <c r="W177" s="32">
        <v>19980000</v>
      </c>
    </row>
    <row r="178" spans="2:23" s="1" customFormat="1" x14ac:dyDescent="0.35">
      <c r="B178" s="31" t="s">
        <v>237</v>
      </c>
      <c r="C178" s="2" t="s">
        <v>238</v>
      </c>
      <c r="D178" s="2" t="s">
        <v>65</v>
      </c>
      <c r="E178" s="2" t="s">
        <v>6</v>
      </c>
      <c r="F178" s="2" t="s">
        <v>235</v>
      </c>
      <c r="G178" s="2" t="s">
        <v>235</v>
      </c>
      <c r="H178" s="2" t="str">
        <f t="shared" si="2"/>
        <v>SCL</v>
      </c>
      <c r="I178" s="2" t="s">
        <v>68</v>
      </c>
      <c r="J178" s="2">
        <v>2024</v>
      </c>
      <c r="K178" s="2" t="s">
        <v>10</v>
      </c>
      <c r="L178" s="2" t="s">
        <v>424</v>
      </c>
      <c r="M178" s="60">
        <v>1000000</v>
      </c>
      <c r="N178" s="2" t="s">
        <v>0</v>
      </c>
      <c r="O178" s="2" t="s">
        <v>299</v>
      </c>
      <c r="P178" s="2"/>
      <c r="Q178" s="4">
        <v>0.12210000000000001</v>
      </c>
      <c r="R178" s="4">
        <v>0</v>
      </c>
      <c r="S178" s="4">
        <v>0</v>
      </c>
      <c r="T178" s="3">
        <v>122100</v>
      </c>
      <c r="U178" s="3">
        <v>0</v>
      </c>
      <c r="V178" s="3">
        <v>0</v>
      </c>
      <c r="W178" s="32">
        <v>122100</v>
      </c>
    </row>
    <row r="179" spans="2:23" x14ac:dyDescent="0.35">
      <c r="B179" s="75" t="s">
        <v>239</v>
      </c>
      <c r="C179" s="71" t="s">
        <v>240</v>
      </c>
      <c r="D179" s="71" t="s">
        <v>5</v>
      </c>
      <c r="E179" s="71" t="s">
        <v>6</v>
      </c>
      <c r="F179" s="71" t="s">
        <v>235</v>
      </c>
      <c r="G179" s="71" t="s">
        <v>235</v>
      </c>
      <c r="H179" s="71" t="str">
        <f t="shared" si="2"/>
        <v>CSD</v>
      </c>
      <c r="I179" s="71" t="s">
        <v>35</v>
      </c>
      <c r="J179" s="71">
        <v>2024</v>
      </c>
      <c r="K179" s="71" t="s">
        <v>134</v>
      </c>
      <c r="L179" s="71" t="s">
        <v>424</v>
      </c>
      <c r="M179" s="76">
        <v>85000000</v>
      </c>
      <c r="N179" s="71" t="s">
        <v>0</v>
      </c>
      <c r="O179" s="71" t="s">
        <v>300</v>
      </c>
      <c r="P179" s="71"/>
      <c r="Q179" s="74">
        <v>0.36759999999999998</v>
      </c>
      <c r="R179" s="74">
        <v>0</v>
      </c>
      <c r="S179" s="74">
        <v>0</v>
      </c>
      <c r="T179" s="72">
        <v>31246000</v>
      </c>
      <c r="U179" s="72">
        <v>0</v>
      </c>
      <c r="V179" s="72">
        <v>0</v>
      </c>
      <c r="W179" s="77">
        <v>31246000</v>
      </c>
    </row>
    <row r="180" spans="2:23" x14ac:dyDescent="0.35">
      <c r="B180" s="75" t="s">
        <v>239</v>
      </c>
      <c r="C180" s="71" t="s">
        <v>240</v>
      </c>
      <c r="D180" s="71" t="s">
        <v>5</v>
      </c>
      <c r="E180" s="71" t="s">
        <v>6</v>
      </c>
      <c r="F180" s="71" t="s">
        <v>235</v>
      </c>
      <c r="G180" s="71" t="s">
        <v>235</v>
      </c>
      <c r="H180" s="71" t="str">
        <f t="shared" si="2"/>
        <v>CSD</v>
      </c>
      <c r="I180" s="71" t="s">
        <v>35</v>
      </c>
      <c r="J180" s="71">
        <v>2024</v>
      </c>
      <c r="K180" s="71" t="s">
        <v>134</v>
      </c>
      <c r="L180" s="71" t="s">
        <v>424</v>
      </c>
      <c r="M180" s="76">
        <v>85000000</v>
      </c>
      <c r="N180" s="71" t="s">
        <v>3</v>
      </c>
      <c r="O180" s="71" t="s">
        <v>297</v>
      </c>
      <c r="P180" s="71" t="s">
        <v>298</v>
      </c>
      <c r="Q180" s="74">
        <v>0</v>
      </c>
      <c r="R180" s="74">
        <v>0</v>
      </c>
      <c r="S180" s="74">
        <v>8.1000000000000003E-2</v>
      </c>
      <c r="T180" s="72">
        <v>0</v>
      </c>
      <c r="U180" s="72">
        <v>0</v>
      </c>
      <c r="V180" s="72">
        <v>6885000</v>
      </c>
      <c r="W180" s="77">
        <v>6885000</v>
      </c>
    </row>
    <row r="181" spans="2:23" x14ac:dyDescent="0.35">
      <c r="B181" s="75" t="s">
        <v>241</v>
      </c>
      <c r="C181" s="71" t="s">
        <v>242</v>
      </c>
      <c r="D181" s="71" t="s">
        <v>5</v>
      </c>
      <c r="E181" s="71" t="s">
        <v>6</v>
      </c>
      <c r="F181" s="71" t="s">
        <v>235</v>
      </c>
      <c r="G181" s="71" t="s">
        <v>235</v>
      </c>
      <c r="H181" s="71" t="str">
        <f t="shared" si="2"/>
        <v>IFD</v>
      </c>
      <c r="I181" s="71" t="s">
        <v>12</v>
      </c>
      <c r="J181" s="71">
        <v>2024</v>
      </c>
      <c r="K181" s="71" t="s">
        <v>96</v>
      </c>
      <c r="L181" s="71" t="s">
        <v>424</v>
      </c>
      <c r="M181" s="76">
        <v>35000000</v>
      </c>
      <c r="N181" s="71" t="s">
        <v>3</v>
      </c>
      <c r="O181" s="71" t="s">
        <v>297</v>
      </c>
      <c r="P181" s="71" t="s">
        <v>298</v>
      </c>
      <c r="Q181" s="74">
        <v>0</v>
      </c>
      <c r="R181" s="74">
        <v>0</v>
      </c>
      <c r="S181" s="74">
        <v>7.3000000000000001E-3</v>
      </c>
      <c r="T181" s="72">
        <v>0</v>
      </c>
      <c r="U181" s="72">
        <v>0</v>
      </c>
      <c r="V181" s="72">
        <v>255500</v>
      </c>
      <c r="W181" s="77">
        <v>255500</v>
      </c>
    </row>
    <row r="182" spans="2:23" x14ac:dyDescent="0.35">
      <c r="B182" s="75" t="s">
        <v>243</v>
      </c>
      <c r="C182" s="71" t="s">
        <v>244</v>
      </c>
      <c r="D182" s="71" t="s">
        <v>5</v>
      </c>
      <c r="E182" s="71" t="s">
        <v>6</v>
      </c>
      <c r="F182" s="71" t="s">
        <v>235</v>
      </c>
      <c r="G182" s="71" t="s">
        <v>235</v>
      </c>
      <c r="H182" s="71" t="str">
        <f t="shared" ref="H182:H242" si="3">LEFT(I182,3)</f>
        <v>CSD</v>
      </c>
      <c r="I182" s="71" t="s">
        <v>35</v>
      </c>
      <c r="J182" s="71">
        <v>2024</v>
      </c>
      <c r="K182" s="71" t="s">
        <v>10</v>
      </c>
      <c r="L182" s="71" t="s">
        <v>424</v>
      </c>
      <c r="M182" s="76">
        <v>68000000</v>
      </c>
      <c r="N182" s="71" t="s">
        <v>0</v>
      </c>
      <c r="O182" s="71" t="s">
        <v>300</v>
      </c>
      <c r="P182" s="71"/>
      <c r="Q182" s="74">
        <v>0.41710000000000003</v>
      </c>
      <c r="R182" s="74">
        <v>0</v>
      </c>
      <c r="S182" s="74">
        <v>0</v>
      </c>
      <c r="T182" s="72">
        <v>28362800</v>
      </c>
      <c r="U182" s="72">
        <v>0</v>
      </c>
      <c r="V182" s="72">
        <v>0</v>
      </c>
      <c r="W182" s="77">
        <v>28362800</v>
      </c>
    </row>
    <row r="183" spans="2:23" x14ac:dyDescent="0.35">
      <c r="B183" s="75" t="s">
        <v>243</v>
      </c>
      <c r="C183" s="71" t="s">
        <v>244</v>
      </c>
      <c r="D183" s="71" t="s">
        <v>5</v>
      </c>
      <c r="E183" s="71" t="s">
        <v>6</v>
      </c>
      <c r="F183" s="71" t="s">
        <v>235</v>
      </c>
      <c r="G183" s="71" t="s">
        <v>235</v>
      </c>
      <c r="H183" s="71" t="str">
        <f t="shared" si="3"/>
        <v>CSD</v>
      </c>
      <c r="I183" s="71" t="s">
        <v>35</v>
      </c>
      <c r="J183" s="71">
        <v>2024</v>
      </c>
      <c r="K183" s="71" t="s">
        <v>10</v>
      </c>
      <c r="L183" s="71" t="s">
        <v>424</v>
      </c>
      <c r="M183" s="76">
        <v>68000000</v>
      </c>
      <c r="N183" s="71" t="s">
        <v>3</v>
      </c>
      <c r="O183" s="71" t="s">
        <v>309</v>
      </c>
      <c r="P183" s="71" t="s">
        <v>314</v>
      </c>
      <c r="Q183" s="74">
        <v>0</v>
      </c>
      <c r="R183" s="74">
        <v>0</v>
      </c>
      <c r="S183" s="74">
        <v>6.8499999999999991E-2</v>
      </c>
      <c r="T183" s="72">
        <v>0</v>
      </c>
      <c r="U183" s="72">
        <v>0</v>
      </c>
      <c r="V183" s="72">
        <v>4658000</v>
      </c>
      <c r="W183" s="77">
        <v>4658000</v>
      </c>
    </row>
    <row r="184" spans="2:23" x14ac:dyDescent="0.35">
      <c r="B184" s="75" t="s">
        <v>243</v>
      </c>
      <c r="C184" s="71" t="s">
        <v>244</v>
      </c>
      <c r="D184" s="71" t="s">
        <v>5</v>
      </c>
      <c r="E184" s="71" t="s">
        <v>6</v>
      </c>
      <c r="F184" s="71" t="s">
        <v>235</v>
      </c>
      <c r="G184" s="71" t="s">
        <v>235</v>
      </c>
      <c r="H184" s="71" t="str">
        <f t="shared" si="3"/>
        <v>CSD</v>
      </c>
      <c r="I184" s="71" t="s">
        <v>35</v>
      </c>
      <c r="J184" s="71">
        <v>2024</v>
      </c>
      <c r="K184" s="71" t="s">
        <v>10</v>
      </c>
      <c r="L184" s="71" t="s">
        <v>424</v>
      </c>
      <c r="M184" s="76">
        <v>68000000</v>
      </c>
      <c r="N184" s="71" t="s">
        <v>1</v>
      </c>
      <c r="O184" s="71"/>
      <c r="P184" s="71" t="s">
        <v>315</v>
      </c>
      <c r="Q184" s="74">
        <v>0</v>
      </c>
      <c r="R184" s="74">
        <v>4.3E-3</v>
      </c>
      <c r="S184" s="74">
        <v>0</v>
      </c>
      <c r="T184" s="72">
        <v>0</v>
      </c>
      <c r="U184" s="72">
        <v>292400</v>
      </c>
      <c r="V184" s="72">
        <v>0</v>
      </c>
      <c r="W184" s="77">
        <v>292400</v>
      </c>
    </row>
    <row r="185" spans="2:23" s="1" customFormat="1" x14ac:dyDescent="0.35">
      <c r="B185" s="31" t="s">
        <v>245</v>
      </c>
      <c r="C185" s="2" t="s">
        <v>246</v>
      </c>
      <c r="D185" s="2" t="s">
        <v>5</v>
      </c>
      <c r="E185" s="2" t="s">
        <v>14</v>
      </c>
      <c r="F185" s="2" t="s">
        <v>235</v>
      </c>
      <c r="G185" s="2" t="s">
        <v>235</v>
      </c>
      <c r="H185" s="2" t="str">
        <f t="shared" si="3"/>
        <v>IFD</v>
      </c>
      <c r="I185" s="2" t="s">
        <v>12</v>
      </c>
      <c r="J185" s="2">
        <v>2024</v>
      </c>
      <c r="K185" s="2" t="s">
        <v>139</v>
      </c>
      <c r="L185" s="2" t="s">
        <v>424</v>
      </c>
      <c r="M185" s="60">
        <v>600000000</v>
      </c>
      <c r="N185" s="2" t="s">
        <v>0</v>
      </c>
      <c r="O185" s="2" t="s">
        <v>297</v>
      </c>
      <c r="P185" s="2"/>
      <c r="Q185" s="4">
        <v>0.15</v>
      </c>
      <c r="R185" s="4">
        <v>0</v>
      </c>
      <c r="S185" s="4">
        <v>0</v>
      </c>
      <c r="T185" s="3">
        <v>90000000</v>
      </c>
      <c r="U185" s="3">
        <v>0</v>
      </c>
      <c r="V185" s="3">
        <v>0</v>
      </c>
      <c r="W185" s="32">
        <v>90000000</v>
      </c>
    </row>
    <row r="186" spans="2:23" s="1" customFormat="1" x14ac:dyDescent="0.35">
      <c r="B186" s="31" t="s">
        <v>245</v>
      </c>
      <c r="C186" s="2" t="s">
        <v>246</v>
      </c>
      <c r="D186" s="2" t="s">
        <v>5</v>
      </c>
      <c r="E186" s="2" t="s">
        <v>14</v>
      </c>
      <c r="F186" s="2" t="s">
        <v>235</v>
      </c>
      <c r="G186" s="2" t="s">
        <v>235</v>
      </c>
      <c r="H186" s="2" t="str">
        <f t="shared" si="3"/>
        <v>IFD</v>
      </c>
      <c r="I186" s="2" t="s">
        <v>12</v>
      </c>
      <c r="J186" s="2">
        <v>2024</v>
      </c>
      <c r="K186" s="2" t="s">
        <v>139</v>
      </c>
      <c r="L186" s="2" t="s">
        <v>424</v>
      </c>
      <c r="M186" s="60">
        <v>600000000</v>
      </c>
      <c r="N186" s="2" t="s">
        <v>1</v>
      </c>
      <c r="O186" s="2"/>
      <c r="P186" s="2" t="s">
        <v>298</v>
      </c>
      <c r="Q186" s="4">
        <v>0</v>
      </c>
      <c r="R186" s="4">
        <v>0.1</v>
      </c>
      <c r="S186" s="4">
        <v>0</v>
      </c>
      <c r="T186" s="3">
        <v>0</v>
      </c>
      <c r="U186" s="3">
        <v>60000000</v>
      </c>
      <c r="V186" s="3">
        <v>0</v>
      </c>
      <c r="W186" s="32">
        <v>60000000</v>
      </c>
    </row>
    <row r="187" spans="2:23" x14ac:dyDescent="0.35">
      <c r="B187" s="75" t="s">
        <v>247</v>
      </c>
      <c r="C187" s="71" t="s">
        <v>248</v>
      </c>
      <c r="D187" s="71" t="s">
        <v>5</v>
      </c>
      <c r="E187" s="71" t="s">
        <v>6</v>
      </c>
      <c r="F187" s="71" t="s">
        <v>235</v>
      </c>
      <c r="G187" s="71" t="s">
        <v>235</v>
      </c>
      <c r="H187" s="71" t="str">
        <f t="shared" si="3"/>
        <v>SCL</v>
      </c>
      <c r="I187" s="71" t="s">
        <v>31</v>
      </c>
      <c r="J187" s="71">
        <v>2024</v>
      </c>
      <c r="K187" s="71" t="s">
        <v>10</v>
      </c>
      <c r="L187" s="71" t="s">
        <v>424</v>
      </c>
      <c r="M187" s="76">
        <v>60000000</v>
      </c>
      <c r="N187" s="71" t="s">
        <v>0</v>
      </c>
      <c r="O187" s="71" t="s">
        <v>299</v>
      </c>
      <c r="P187" s="71"/>
      <c r="Q187" s="74">
        <v>0.12210000000000001</v>
      </c>
      <c r="R187" s="74">
        <v>0</v>
      </c>
      <c r="S187" s="74">
        <v>0</v>
      </c>
      <c r="T187" s="72">
        <v>7326000</v>
      </c>
      <c r="U187" s="72">
        <v>0</v>
      </c>
      <c r="V187" s="72">
        <v>0</v>
      </c>
      <c r="W187" s="77">
        <v>7326000</v>
      </c>
    </row>
    <row r="188" spans="2:23" x14ac:dyDescent="0.35">
      <c r="B188" s="75" t="s">
        <v>249</v>
      </c>
      <c r="C188" s="71" t="s">
        <v>250</v>
      </c>
      <c r="D188" s="71" t="s">
        <v>5</v>
      </c>
      <c r="E188" s="71" t="s">
        <v>6</v>
      </c>
      <c r="F188" s="71" t="s">
        <v>235</v>
      </c>
      <c r="G188" s="71" t="s">
        <v>235</v>
      </c>
      <c r="H188" s="71" t="str">
        <f t="shared" si="3"/>
        <v>CSD</v>
      </c>
      <c r="I188" s="71" t="s">
        <v>45</v>
      </c>
      <c r="J188" s="71">
        <v>2024</v>
      </c>
      <c r="K188" s="71" t="s">
        <v>90</v>
      </c>
      <c r="L188" s="71" t="s">
        <v>424</v>
      </c>
      <c r="M188" s="76">
        <v>300000000</v>
      </c>
      <c r="N188" s="71" t="s">
        <v>0</v>
      </c>
      <c r="O188" s="71" t="s">
        <v>300</v>
      </c>
      <c r="P188" s="71"/>
      <c r="Q188" s="74">
        <v>0.39360000000000001</v>
      </c>
      <c r="R188" s="74">
        <v>0</v>
      </c>
      <c r="S188" s="74">
        <v>0</v>
      </c>
      <c r="T188" s="72">
        <v>118080000</v>
      </c>
      <c r="U188" s="72">
        <v>0</v>
      </c>
      <c r="V188" s="72">
        <v>0</v>
      </c>
      <c r="W188" s="77">
        <v>118080000</v>
      </c>
    </row>
    <row r="189" spans="2:23" s="1" customFormat="1" x14ac:dyDescent="0.35">
      <c r="B189" s="31" t="s">
        <v>251</v>
      </c>
      <c r="C189" s="2" t="s">
        <v>252</v>
      </c>
      <c r="D189" s="2" t="s">
        <v>152</v>
      </c>
      <c r="E189" s="2"/>
      <c r="F189" s="2" t="s">
        <v>253</v>
      </c>
      <c r="G189" s="2" t="s">
        <v>413</v>
      </c>
      <c r="H189" s="2" t="str">
        <f t="shared" si="3"/>
        <v>INE</v>
      </c>
      <c r="I189" s="2" t="s">
        <v>33</v>
      </c>
      <c r="J189" s="2">
        <v>2024</v>
      </c>
      <c r="K189" s="2" t="s">
        <v>37</v>
      </c>
      <c r="L189" s="2" t="s">
        <v>424</v>
      </c>
      <c r="M189" s="60">
        <v>9000000</v>
      </c>
      <c r="N189" s="2" t="s">
        <v>0</v>
      </c>
      <c r="O189" s="2" t="s">
        <v>300</v>
      </c>
      <c r="P189" s="2"/>
      <c r="Q189" s="4">
        <v>3.0200000000000001E-2</v>
      </c>
      <c r="R189" s="4">
        <v>0</v>
      </c>
      <c r="S189" s="4">
        <v>0</v>
      </c>
      <c r="T189" s="3">
        <v>271800</v>
      </c>
      <c r="U189" s="3">
        <v>0</v>
      </c>
      <c r="V189" s="3">
        <v>0</v>
      </c>
      <c r="W189" s="32">
        <v>271800</v>
      </c>
    </row>
    <row r="190" spans="2:23" s="1" customFormat="1" x14ac:dyDescent="0.35">
      <c r="B190" s="31" t="s">
        <v>251</v>
      </c>
      <c r="C190" s="2" t="s">
        <v>252</v>
      </c>
      <c r="D190" s="2" t="s">
        <v>152</v>
      </c>
      <c r="E190" s="2"/>
      <c r="F190" s="2" t="s">
        <v>253</v>
      </c>
      <c r="G190" s="2" t="s">
        <v>413</v>
      </c>
      <c r="H190" s="2" t="str">
        <f t="shared" si="3"/>
        <v>INE</v>
      </c>
      <c r="I190" s="2" t="s">
        <v>33</v>
      </c>
      <c r="J190" s="2">
        <v>2024</v>
      </c>
      <c r="K190" s="2" t="s">
        <v>37</v>
      </c>
      <c r="L190" s="2" t="s">
        <v>424</v>
      </c>
      <c r="M190" s="60">
        <v>9000000</v>
      </c>
      <c r="N190" s="2" t="s">
        <v>3</v>
      </c>
      <c r="O190" s="2" t="s">
        <v>300</v>
      </c>
      <c r="P190" s="2" t="s">
        <v>298</v>
      </c>
      <c r="Q190" s="4">
        <v>0</v>
      </c>
      <c r="R190" s="4">
        <v>0</v>
      </c>
      <c r="S190" s="4">
        <v>2.3900000000000001E-2</v>
      </c>
      <c r="T190" s="3">
        <v>0</v>
      </c>
      <c r="U190" s="3">
        <v>0</v>
      </c>
      <c r="V190" s="3">
        <v>215100</v>
      </c>
      <c r="W190" s="32">
        <v>215100</v>
      </c>
    </row>
    <row r="191" spans="2:23" s="1" customFormat="1" x14ac:dyDescent="0.35">
      <c r="B191" s="31" t="s">
        <v>251</v>
      </c>
      <c r="C191" s="2" t="s">
        <v>252</v>
      </c>
      <c r="D191" s="2" t="s">
        <v>152</v>
      </c>
      <c r="E191" s="2"/>
      <c r="F191" s="2" t="s">
        <v>253</v>
      </c>
      <c r="G191" s="2" t="s">
        <v>413</v>
      </c>
      <c r="H191" s="2" t="str">
        <f t="shared" si="3"/>
        <v>INE</v>
      </c>
      <c r="I191" s="2" t="s">
        <v>33</v>
      </c>
      <c r="J191" s="2">
        <v>2024</v>
      </c>
      <c r="K191" s="2" t="s">
        <v>37</v>
      </c>
      <c r="L191" s="2" t="s">
        <v>424</v>
      </c>
      <c r="M191" s="60">
        <v>9000000</v>
      </c>
      <c r="N191" s="2" t="s">
        <v>1</v>
      </c>
      <c r="O191" s="2"/>
      <c r="P191" s="2" t="s">
        <v>306</v>
      </c>
      <c r="Q191" s="4">
        <v>0</v>
      </c>
      <c r="R191" s="4">
        <v>0.93680000000000008</v>
      </c>
      <c r="S191" s="4">
        <v>0</v>
      </c>
      <c r="T191" s="3">
        <v>0</v>
      </c>
      <c r="U191" s="3">
        <v>8431200</v>
      </c>
      <c r="V191" s="3">
        <v>0</v>
      </c>
      <c r="W191" s="32">
        <v>8431200</v>
      </c>
    </row>
    <row r="192" spans="2:23" s="1" customFormat="1" x14ac:dyDescent="0.35">
      <c r="B192" s="31" t="s">
        <v>254</v>
      </c>
      <c r="C192" s="2" t="s">
        <v>255</v>
      </c>
      <c r="D192" s="2" t="s">
        <v>5</v>
      </c>
      <c r="E192" s="2" t="s">
        <v>14</v>
      </c>
      <c r="F192" s="2" t="s">
        <v>253</v>
      </c>
      <c r="G192" s="2" t="s">
        <v>413</v>
      </c>
      <c r="H192" s="2" t="str">
        <f t="shared" si="3"/>
        <v>SCL</v>
      </c>
      <c r="I192" s="2" t="s">
        <v>25</v>
      </c>
      <c r="J192" s="2">
        <v>2024</v>
      </c>
      <c r="K192" s="2" t="s">
        <v>26</v>
      </c>
      <c r="L192" s="2" t="s">
        <v>424</v>
      </c>
      <c r="M192" s="60">
        <v>300000000</v>
      </c>
      <c r="N192" s="2" t="s">
        <v>1</v>
      </c>
      <c r="O192" s="2"/>
      <c r="P192" s="2" t="s">
        <v>302</v>
      </c>
      <c r="Q192" s="4">
        <v>0</v>
      </c>
      <c r="R192" s="4">
        <v>6.25E-2</v>
      </c>
      <c r="S192" s="4">
        <v>0</v>
      </c>
      <c r="T192" s="3">
        <v>0</v>
      </c>
      <c r="U192" s="3">
        <v>18750000</v>
      </c>
      <c r="V192" s="3">
        <v>0</v>
      </c>
      <c r="W192" s="32">
        <v>18750000</v>
      </c>
    </row>
    <row r="193" spans="2:23" x14ac:dyDescent="0.35">
      <c r="B193" s="75" t="s">
        <v>256</v>
      </c>
      <c r="C193" s="71" t="s">
        <v>252</v>
      </c>
      <c r="D193" s="71" t="s">
        <v>5</v>
      </c>
      <c r="E193" s="71" t="s">
        <v>6</v>
      </c>
      <c r="F193" s="71" t="s">
        <v>253</v>
      </c>
      <c r="G193" s="71" t="s">
        <v>413</v>
      </c>
      <c r="H193" s="71" t="str">
        <f t="shared" si="3"/>
        <v>INE</v>
      </c>
      <c r="I193" s="71" t="s">
        <v>33</v>
      </c>
      <c r="J193" s="71">
        <v>2024</v>
      </c>
      <c r="K193" s="71" t="s">
        <v>37</v>
      </c>
      <c r="L193" s="71" t="s">
        <v>424</v>
      </c>
      <c r="M193" s="76">
        <v>38000000</v>
      </c>
      <c r="N193" s="71" t="s">
        <v>0</v>
      </c>
      <c r="O193" s="71" t="s">
        <v>300</v>
      </c>
      <c r="P193" s="71"/>
      <c r="Q193" s="74">
        <v>7.9000000000000008E-3</v>
      </c>
      <c r="R193" s="74">
        <v>0</v>
      </c>
      <c r="S193" s="74">
        <v>0</v>
      </c>
      <c r="T193" s="72">
        <v>300200</v>
      </c>
      <c r="U193" s="72">
        <v>0</v>
      </c>
      <c r="V193" s="72">
        <v>0</v>
      </c>
      <c r="W193" s="77">
        <v>300200</v>
      </c>
    </row>
    <row r="194" spans="2:23" x14ac:dyDescent="0.35">
      <c r="B194" s="75" t="s">
        <v>256</v>
      </c>
      <c r="C194" s="71" t="s">
        <v>252</v>
      </c>
      <c r="D194" s="71" t="s">
        <v>5</v>
      </c>
      <c r="E194" s="71" t="s">
        <v>6</v>
      </c>
      <c r="F194" s="71" t="s">
        <v>253</v>
      </c>
      <c r="G194" s="71" t="s">
        <v>413</v>
      </c>
      <c r="H194" s="71" t="str">
        <f t="shared" si="3"/>
        <v>INE</v>
      </c>
      <c r="I194" s="71" t="s">
        <v>33</v>
      </c>
      <c r="J194" s="71">
        <v>2024</v>
      </c>
      <c r="K194" s="71" t="s">
        <v>37</v>
      </c>
      <c r="L194" s="71" t="s">
        <v>424</v>
      </c>
      <c r="M194" s="76">
        <v>38000000</v>
      </c>
      <c r="N194" s="71" t="s">
        <v>0</v>
      </c>
      <c r="O194" s="71" t="s">
        <v>307</v>
      </c>
      <c r="P194" s="71"/>
      <c r="Q194" s="74">
        <v>0.63929999999999998</v>
      </c>
      <c r="R194" s="74">
        <v>0</v>
      </c>
      <c r="S194" s="74">
        <v>0</v>
      </c>
      <c r="T194" s="72">
        <v>24293400</v>
      </c>
      <c r="U194" s="72">
        <v>0</v>
      </c>
      <c r="V194" s="72">
        <v>0</v>
      </c>
      <c r="W194" s="77">
        <v>24293400</v>
      </c>
    </row>
    <row r="195" spans="2:23" x14ac:dyDescent="0.35">
      <c r="B195" s="75" t="s">
        <v>256</v>
      </c>
      <c r="C195" s="71" t="s">
        <v>252</v>
      </c>
      <c r="D195" s="71" t="s">
        <v>5</v>
      </c>
      <c r="E195" s="71" t="s">
        <v>6</v>
      </c>
      <c r="F195" s="71" t="s">
        <v>253</v>
      </c>
      <c r="G195" s="71" t="s">
        <v>413</v>
      </c>
      <c r="H195" s="71" t="str">
        <f t="shared" si="3"/>
        <v>INE</v>
      </c>
      <c r="I195" s="71" t="s">
        <v>33</v>
      </c>
      <c r="J195" s="71">
        <v>2024</v>
      </c>
      <c r="K195" s="71" t="s">
        <v>37</v>
      </c>
      <c r="L195" s="71" t="s">
        <v>424</v>
      </c>
      <c r="M195" s="76">
        <v>38000000</v>
      </c>
      <c r="N195" s="71" t="s">
        <v>3</v>
      </c>
      <c r="O195" s="71" t="s">
        <v>300</v>
      </c>
      <c r="P195" s="71" t="s">
        <v>298</v>
      </c>
      <c r="Q195" s="74">
        <v>0</v>
      </c>
      <c r="R195" s="74">
        <v>0</v>
      </c>
      <c r="S195" s="74">
        <v>7.4000000000000003E-3</v>
      </c>
      <c r="T195" s="72">
        <v>0</v>
      </c>
      <c r="U195" s="72">
        <v>0</v>
      </c>
      <c r="V195" s="72">
        <v>281200</v>
      </c>
      <c r="W195" s="77">
        <v>281200</v>
      </c>
    </row>
    <row r="196" spans="2:23" x14ac:dyDescent="0.35">
      <c r="B196" s="75" t="s">
        <v>256</v>
      </c>
      <c r="C196" s="71" t="s">
        <v>252</v>
      </c>
      <c r="D196" s="71" t="s">
        <v>5</v>
      </c>
      <c r="E196" s="71" t="s">
        <v>6</v>
      </c>
      <c r="F196" s="71" t="s">
        <v>253</v>
      </c>
      <c r="G196" s="71" t="s">
        <v>413</v>
      </c>
      <c r="H196" s="71" t="str">
        <f t="shared" si="3"/>
        <v>INE</v>
      </c>
      <c r="I196" s="71" t="s">
        <v>33</v>
      </c>
      <c r="J196" s="71">
        <v>2024</v>
      </c>
      <c r="K196" s="71" t="s">
        <v>37</v>
      </c>
      <c r="L196" s="71" t="s">
        <v>424</v>
      </c>
      <c r="M196" s="76">
        <v>38000000</v>
      </c>
      <c r="N196" s="71" t="s">
        <v>1</v>
      </c>
      <c r="O196" s="71"/>
      <c r="P196" s="71" t="s">
        <v>298</v>
      </c>
      <c r="Q196" s="74">
        <v>0</v>
      </c>
      <c r="R196" s="74">
        <v>1.9699999999999999E-2</v>
      </c>
      <c r="S196" s="74">
        <v>0</v>
      </c>
      <c r="T196" s="72">
        <v>0</v>
      </c>
      <c r="U196" s="72">
        <v>748600</v>
      </c>
      <c r="V196" s="72">
        <v>0</v>
      </c>
      <c r="W196" s="77">
        <v>748600</v>
      </c>
    </row>
    <row r="197" spans="2:23" x14ac:dyDescent="0.35">
      <c r="B197" s="75" t="s">
        <v>256</v>
      </c>
      <c r="C197" s="71" t="s">
        <v>252</v>
      </c>
      <c r="D197" s="71" t="s">
        <v>5</v>
      </c>
      <c r="E197" s="71" t="s">
        <v>6</v>
      </c>
      <c r="F197" s="71" t="s">
        <v>253</v>
      </c>
      <c r="G197" s="71" t="s">
        <v>413</v>
      </c>
      <c r="H197" s="71" t="str">
        <f t="shared" si="3"/>
        <v>INE</v>
      </c>
      <c r="I197" s="71" t="s">
        <v>33</v>
      </c>
      <c r="J197" s="71">
        <v>2024</v>
      </c>
      <c r="K197" s="71" t="s">
        <v>37</v>
      </c>
      <c r="L197" s="71" t="s">
        <v>424</v>
      </c>
      <c r="M197" s="76">
        <v>38000000</v>
      </c>
      <c r="N197" s="71" t="s">
        <v>1</v>
      </c>
      <c r="O197" s="71"/>
      <c r="P197" s="71" t="s">
        <v>306</v>
      </c>
      <c r="Q197" s="74">
        <v>0</v>
      </c>
      <c r="R197" s="74">
        <v>0.2455</v>
      </c>
      <c r="S197" s="74">
        <v>0</v>
      </c>
      <c r="T197" s="72">
        <v>0</v>
      </c>
      <c r="U197" s="72">
        <v>9329000</v>
      </c>
      <c r="V197" s="72">
        <v>0</v>
      </c>
      <c r="W197" s="77">
        <v>9329000</v>
      </c>
    </row>
    <row r="198" spans="2:23" s="1" customFormat="1" x14ac:dyDescent="0.35">
      <c r="B198" s="31" t="s">
        <v>257</v>
      </c>
      <c r="C198" s="2" t="s">
        <v>258</v>
      </c>
      <c r="D198" s="2" t="s">
        <v>65</v>
      </c>
      <c r="E198" s="2" t="s">
        <v>6</v>
      </c>
      <c r="F198" s="2" t="s">
        <v>259</v>
      </c>
      <c r="G198" s="2" t="s">
        <v>414</v>
      </c>
      <c r="H198" s="2" t="str">
        <f t="shared" si="3"/>
        <v>INE</v>
      </c>
      <c r="I198" s="2" t="s">
        <v>49</v>
      </c>
      <c r="J198" s="2">
        <v>2024</v>
      </c>
      <c r="K198" s="2" t="s">
        <v>34</v>
      </c>
      <c r="L198" s="2" t="s">
        <v>424</v>
      </c>
      <c r="M198" s="60">
        <v>7700000</v>
      </c>
      <c r="N198" s="2" t="s">
        <v>0</v>
      </c>
      <c r="O198" s="2" t="s">
        <v>305</v>
      </c>
      <c r="P198" s="2"/>
      <c r="Q198" s="4">
        <v>0.79330000000000001</v>
      </c>
      <c r="R198" s="4">
        <v>0</v>
      </c>
      <c r="S198" s="4">
        <v>0</v>
      </c>
      <c r="T198" s="3">
        <v>6108410</v>
      </c>
      <c r="U198" s="3">
        <v>0</v>
      </c>
      <c r="V198" s="3">
        <v>0</v>
      </c>
      <c r="W198" s="32">
        <v>6108410</v>
      </c>
    </row>
    <row r="199" spans="2:23" s="1" customFormat="1" x14ac:dyDescent="0.35">
      <c r="B199" s="31" t="s">
        <v>257</v>
      </c>
      <c r="C199" s="2" t="s">
        <v>258</v>
      </c>
      <c r="D199" s="2" t="s">
        <v>65</v>
      </c>
      <c r="E199" s="2" t="s">
        <v>6</v>
      </c>
      <c r="F199" s="2" t="s">
        <v>259</v>
      </c>
      <c r="G199" s="2" t="s">
        <v>414</v>
      </c>
      <c r="H199" s="2" t="str">
        <f t="shared" si="3"/>
        <v>INE</v>
      </c>
      <c r="I199" s="2" t="s">
        <v>49</v>
      </c>
      <c r="J199" s="2">
        <v>2024</v>
      </c>
      <c r="K199" s="2" t="s">
        <v>34</v>
      </c>
      <c r="L199" s="2" t="s">
        <v>424</v>
      </c>
      <c r="M199" s="60">
        <v>7700000</v>
      </c>
      <c r="N199" s="2" t="s">
        <v>3</v>
      </c>
      <c r="O199" s="2" t="s">
        <v>305</v>
      </c>
      <c r="P199" s="2" t="s">
        <v>303</v>
      </c>
      <c r="Q199" s="4">
        <v>0</v>
      </c>
      <c r="R199" s="4">
        <v>0</v>
      </c>
      <c r="S199" s="4">
        <v>2.6099999999999998E-2</v>
      </c>
      <c r="T199" s="3">
        <v>0</v>
      </c>
      <c r="U199" s="3">
        <v>0</v>
      </c>
      <c r="V199" s="3">
        <v>200970</v>
      </c>
      <c r="W199" s="32">
        <v>200970</v>
      </c>
    </row>
    <row r="200" spans="2:23" s="1" customFormat="1" x14ac:dyDescent="0.35">
      <c r="B200" s="31" t="s">
        <v>257</v>
      </c>
      <c r="C200" s="2" t="s">
        <v>258</v>
      </c>
      <c r="D200" s="2" t="s">
        <v>65</v>
      </c>
      <c r="E200" s="2" t="s">
        <v>6</v>
      </c>
      <c r="F200" s="2" t="s">
        <v>259</v>
      </c>
      <c r="G200" s="2" t="s">
        <v>414</v>
      </c>
      <c r="H200" s="2" t="str">
        <f t="shared" si="3"/>
        <v>INE</v>
      </c>
      <c r="I200" s="2" t="s">
        <v>49</v>
      </c>
      <c r="J200" s="2">
        <v>2024</v>
      </c>
      <c r="K200" s="2" t="s">
        <v>34</v>
      </c>
      <c r="L200" s="2" t="s">
        <v>424</v>
      </c>
      <c r="M200" s="60">
        <v>7700000</v>
      </c>
      <c r="N200" s="2" t="s">
        <v>1</v>
      </c>
      <c r="O200" s="2"/>
      <c r="P200" s="2" t="s">
        <v>303</v>
      </c>
      <c r="Q200" s="4">
        <v>0</v>
      </c>
      <c r="R200" s="4">
        <v>3.9599999999999996E-2</v>
      </c>
      <c r="S200" s="4">
        <v>0</v>
      </c>
      <c r="T200" s="3">
        <v>0</v>
      </c>
      <c r="U200" s="3">
        <v>304920</v>
      </c>
      <c r="V200" s="3">
        <v>0</v>
      </c>
      <c r="W200" s="32">
        <v>304920</v>
      </c>
    </row>
    <row r="201" spans="2:23" s="1" customFormat="1" x14ac:dyDescent="0.35">
      <c r="B201" s="31" t="s">
        <v>260</v>
      </c>
      <c r="C201" s="2" t="s">
        <v>261</v>
      </c>
      <c r="D201" s="2" t="s">
        <v>5</v>
      </c>
      <c r="E201" s="2" t="s">
        <v>14</v>
      </c>
      <c r="F201" s="2" t="s">
        <v>259</v>
      </c>
      <c r="G201" s="2" t="s">
        <v>414</v>
      </c>
      <c r="H201" s="2" t="str">
        <f t="shared" si="3"/>
        <v>INE</v>
      </c>
      <c r="I201" s="2" t="s">
        <v>33</v>
      </c>
      <c r="J201" s="2">
        <v>2024</v>
      </c>
      <c r="K201" s="2" t="s">
        <v>156</v>
      </c>
      <c r="L201" s="2" t="s">
        <v>424</v>
      </c>
      <c r="M201" s="60">
        <v>100000000</v>
      </c>
      <c r="N201" s="2" t="s">
        <v>3</v>
      </c>
      <c r="O201" s="2" t="s">
        <v>297</v>
      </c>
      <c r="P201" s="2" t="s">
        <v>302</v>
      </c>
      <c r="Q201" s="4">
        <v>0</v>
      </c>
      <c r="R201" s="4">
        <v>0</v>
      </c>
      <c r="S201" s="4">
        <v>0.313</v>
      </c>
      <c r="T201" s="3">
        <v>0</v>
      </c>
      <c r="U201" s="3">
        <v>0</v>
      </c>
      <c r="V201" s="3">
        <v>31300000</v>
      </c>
      <c r="W201" s="32">
        <v>31300000</v>
      </c>
    </row>
    <row r="202" spans="2:23" x14ac:dyDescent="0.35">
      <c r="B202" s="75" t="s">
        <v>262</v>
      </c>
      <c r="C202" s="71" t="s">
        <v>263</v>
      </c>
      <c r="D202" s="71" t="s">
        <v>5</v>
      </c>
      <c r="E202" s="71" t="s">
        <v>6</v>
      </c>
      <c r="F202" s="71" t="s">
        <v>259</v>
      </c>
      <c r="G202" s="71" t="s">
        <v>414</v>
      </c>
      <c r="H202" s="71" t="str">
        <f t="shared" si="3"/>
        <v>IFD</v>
      </c>
      <c r="I202" s="71" t="s">
        <v>12</v>
      </c>
      <c r="J202" s="71">
        <v>2024</v>
      </c>
      <c r="K202" s="71" t="s">
        <v>51</v>
      </c>
      <c r="L202" s="71" t="s">
        <v>424</v>
      </c>
      <c r="M202" s="76">
        <v>30000000</v>
      </c>
      <c r="N202" s="71" t="s">
        <v>0</v>
      </c>
      <c r="O202" s="71" t="s">
        <v>300</v>
      </c>
      <c r="P202" s="71"/>
      <c r="Q202" s="74">
        <v>1.24E-2</v>
      </c>
      <c r="R202" s="74">
        <v>0</v>
      </c>
      <c r="S202" s="74">
        <v>0</v>
      </c>
      <c r="T202" s="72">
        <v>372000</v>
      </c>
      <c r="U202" s="72">
        <v>0</v>
      </c>
      <c r="V202" s="72">
        <v>0</v>
      </c>
      <c r="W202" s="77">
        <v>372000</v>
      </c>
    </row>
    <row r="203" spans="2:23" x14ac:dyDescent="0.35">
      <c r="B203" s="75" t="s">
        <v>262</v>
      </c>
      <c r="C203" s="71" t="s">
        <v>263</v>
      </c>
      <c r="D203" s="71" t="s">
        <v>5</v>
      </c>
      <c r="E203" s="71" t="s">
        <v>6</v>
      </c>
      <c r="F203" s="71" t="s">
        <v>259</v>
      </c>
      <c r="G203" s="71" t="s">
        <v>414</v>
      </c>
      <c r="H203" s="71" t="str">
        <f t="shared" si="3"/>
        <v>IFD</v>
      </c>
      <c r="I203" s="71" t="s">
        <v>12</v>
      </c>
      <c r="J203" s="71">
        <v>2024</v>
      </c>
      <c r="K203" s="71" t="s">
        <v>51</v>
      </c>
      <c r="L203" s="71" t="s">
        <v>424</v>
      </c>
      <c r="M203" s="76">
        <v>30000000</v>
      </c>
      <c r="N203" s="71" t="s">
        <v>0</v>
      </c>
      <c r="O203" s="71" t="s">
        <v>300</v>
      </c>
      <c r="P203" s="71"/>
      <c r="Q203" s="74">
        <v>9.0700000000000003E-2</v>
      </c>
      <c r="R203" s="74">
        <v>0</v>
      </c>
      <c r="S203" s="74">
        <v>0</v>
      </c>
      <c r="T203" s="72">
        <v>2721000</v>
      </c>
      <c r="U203" s="72">
        <v>0</v>
      </c>
      <c r="V203" s="72">
        <v>0</v>
      </c>
      <c r="W203" s="77">
        <v>2721000</v>
      </c>
    </row>
    <row r="204" spans="2:23" x14ac:dyDescent="0.35">
      <c r="B204" s="75" t="s">
        <v>264</v>
      </c>
      <c r="C204" s="71" t="s">
        <v>258</v>
      </c>
      <c r="D204" s="71" t="s">
        <v>5</v>
      </c>
      <c r="E204" s="71" t="s">
        <v>6</v>
      </c>
      <c r="F204" s="71" t="s">
        <v>259</v>
      </c>
      <c r="G204" s="71" t="s">
        <v>414</v>
      </c>
      <c r="H204" s="71" t="str">
        <f t="shared" si="3"/>
        <v>INE</v>
      </c>
      <c r="I204" s="71" t="s">
        <v>49</v>
      </c>
      <c r="J204" s="71">
        <v>2024</v>
      </c>
      <c r="K204" s="71" t="s">
        <v>34</v>
      </c>
      <c r="L204" s="71" t="s">
        <v>424</v>
      </c>
      <c r="M204" s="76">
        <v>154000000</v>
      </c>
      <c r="N204" s="71" t="s">
        <v>0</v>
      </c>
      <c r="O204" s="71" t="s">
        <v>305</v>
      </c>
      <c r="P204" s="71"/>
      <c r="Q204" s="74">
        <v>0.79330000000000001</v>
      </c>
      <c r="R204" s="74">
        <v>0</v>
      </c>
      <c r="S204" s="74">
        <v>0</v>
      </c>
      <c r="T204" s="72">
        <v>122168200</v>
      </c>
      <c r="U204" s="72">
        <v>0</v>
      </c>
      <c r="V204" s="72">
        <v>0</v>
      </c>
      <c r="W204" s="77">
        <v>122168200</v>
      </c>
    </row>
    <row r="205" spans="2:23" x14ac:dyDescent="0.35">
      <c r="B205" s="75" t="s">
        <v>264</v>
      </c>
      <c r="C205" s="71" t="s">
        <v>258</v>
      </c>
      <c r="D205" s="71" t="s">
        <v>5</v>
      </c>
      <c r="E205" s="71" t="s">
        <v>6</v>
      </c>
      <c r="F205" s="71" t="s">
        <v>259</v>
      </c>
      <c r="G205" s="71" t="s">
        <v>414</v>
      </c>
      <c r="H205" s="71" t="str">
        <f t="shared" si="3"/>
        <v>INE</v>
      </c>
      <c r="I205" s="71" t="s">
        <v>49</v>
      </c>
      <c r="J205" s="71">
        <v>2024</v>
      </c>
      <c r="K205" s="71" t="s">
        <v>34</v>
      </c>
      <c r="L205" s="71" t="s">
        <v>424</v>
      </c>
      <c r="M205" s="76">
        <v>154000000</v>
      </c>
      <c r="N205" s="71" t="s">
        <v>3</v>
      </c>
      <c r="O205" s="71" t="s">
        <v>305</v>
      </c>
      <c r="P205" s="71" t="s">
        <v>303</v>
      </c>
      <c r="Q205" s="74">
        <v>0</v>
      </c>
      <c r="R205" s="74">
        <v>0</v>
      </c>
      <c r="S205" s="74">
        <v>2.6099999999999998E-2</v>
      </c>
      <c r="T205" s="72">
        <v>0</v>
      </c>
      <c r="U205" s="72">
        <v>0</v>
      </c>
      <c r="V205" s="72">
        <v>4019400</v>
      </c>
      <c r="W205" s="77">
        <v>4019400</v>
      </c>
    </row>
    <row r="206" spans="2:23" x14ac:dyDescent="0.35">
      <c r="B206" s="75" t="s">
        <v>264</v>
      </c>
      <c r="C206" s="71" t="s">
        <v>258</v>
      </c>
      <c r="D206" s="71" t="s">
        <v>5</v>
      </c>
      <c r="E206" s="71" t="s">
        <v>6</v>
      </c>
      <c r="F206" s="71" t="s">
        <v>259</v>
      </c>
      <c r="G206" s="71" t="s">
        <v>414</v>
      </c>
      <c r="H206" s="71" t="str">
        <f t="shared" si="3"/>
        <v>INE</v>
      </c>
      <c r="I206" s="71" t="s">
        <v>49</v>
      </c>
      <c r="J206" s="71">
        <v>2024</v>
      </c>
      <c r="K206" s="71" t="s">
        <v>34</v>
      </c>
      <c r="L206" s="71" t="s">
        <v>424</v>
      </c>
      <c r="M206" s="76">
        <v>154000000</v>
      </c>
      <c r="N206" s="71" t="s">
        <v>1</v>
      </c>
      <c r="O206" s="71"/>
      <c r="P206" s="71" t="s">
        <v>303</v>
      </c>
      <c r="Q206" s="74">
        <v>0</v>
      </c>
      <c r="R206" s="74">
        <v>3.9599999999999996E-2</v>
      </c>
      <c r="S206" s="74">
        <v>0</v>
      </c>
      <c r="T206" s="72">
        <v>0</v>
      </c>
      <c r="U206" s="72">
        <v>6098400</v>
      </c>
      <c r="V206" s="72">
        <v>0</v>
      </c>
      <c r="W206" s="77">
        <v>6098400</v>
      </c>
    </row>
    <row r="207" spans="2:23" s="1" customFormat="1" x14ac:dyDescent="0.35">
      <c r="B207" s="31" t="s">
        <v>268</v>
      </c>
      <c r="C207" s="2" t="s">
        <v>269</v>
      </c>
      <c r="D207" s="2" t="s">
        <v>5</v>
      </c>
      <c r="E207" s="2" t="s">
        <v>14</v>
      </c>
      <c r="F207" s="2" t="s">
        <v>266</v>
      </c>
      <c r="G207" s="2" t="s">
        <v>415</v>
      </c>
      <c r="H207" s="2" t="str">
        <f t="shared" si="3"/>
        <v>IFD</v>
      </c>
      <c r="I207" s="2" t="s">
        <v>12</v>
      </c>
      <c r="J207" s="2">
        <v>2024</v>
      </c>
      <c r="K207" s="2" t="s">
        <v>189</v>
      </c>
      <c r="L207" s="2" t="s">
        <v>424</v>
      </c>
      <c r="M207" s="60">
        <v>150000000</v>
      </c>
      <c r="N207" s="2" t="s">
        <v>3</v>
      </c>
      <c r="O207" s="2" t="s">
        <v>297</v>
      </c>
      <c r="P207" s="2" t="s">
        <v>298</v>
      </c>
      <c r="Q207" s="4">
        <v>0</v>
      </c>
      <c r="R207" s="4">
        <v>0</v>
      </c>
      <c r="S207" s="4">
        <v>6.25E-2</v>
      </c>
      <c r="T207" s="3">
        <v>0</v>
      </c>
      <c r="U207" s="3">
        <v>0</v>
      </c>
      <c r="V207" s="3">
        <v>9375000</v>
      </c>
      <c r="W207" s="32">
        <v>9375000</v>
      </c>
    </row>
    <row r="208" spans="2:23" s="1" customFormat="1" x14ac:dyDescent="0.35">
      <c r="B208" s="31" t="s">
        <v>268</v>
      </c>
      <c r="C208" s="2" t="s">
        <v>269</v>
      </c>
      <c r="D208" s="2" t="s">
        <v>5</v>
      </c>
      <c r="E208" s="2" t="s">
        <v>14</v>
      </c>
      <c r="F208" s="2" t="s">
        <v>266</v>
      </c>
      <c r="G208" s="2" t="s">
        <v>415</v>
      </c>
      <c r="H208" s="2" t="str">
        <f t="shared" si="3"/>
        <v>IFD</v>
      </c>
      <c r="I208" s="2" t="s">
        <v>12</v>
      </c>
      <c r="J208" s="2">
        <v>2024</v>
      </c>
      <c r="K208" s="2" t="s">
        <v>189</v>
      </c>
      <c r="L208" s="2" t="s">
        <v>424</v>
      </c>
      <c r="M208" s="60">
        <v>150000000</v>
      </c>
      <c r="N208" s="2" t="s">
        <v>1</v>
      </c>
      <c r="O208" s="2"/>
      <c r="P208" s="2" t="s">
        <v>298</v>
      </c>
      <c r="Q208" s="4">
        <v>0</v>
      </c>
      <c r="R208" s="4">
        <v>6.25E-2</v>
      </c>
      <c r="S208" s="4">
        <v>0</v>
      </c>
      <c r="T208" s="3">
        <v>0</v>
      </c>
      <c r="U208" s="3">
        <v>9375000</v>
      </c>
      <c r="V208" s="3">
        <v>0</v>
      </c>
      <c r="W208" s="32">
        <v>9375000</v>
      </c>
    </row>
    <row r="209" spans="2:23" x14ac:dyDescent="0.35">
      <c r="B209" s="75" t="s">
        <v>270</v>
      </c>
      <c r="C209" s="71" t="s">
        <v>271</v>
      </c>
      <c r="D209" s="71" t="s">
        <v>5</v>
      </c>
      <c r="E209" s="71" t="s">
        <v>6</v>
      </c>
      <c r="F209" s="71" t="s">
        <v>266</v>
      </c>
      <c r="G209" s="71" t="s">
        <v>415</v>
      </c>
      <c r="H209" s="71" t="str">
        <f t="shared" si="3"/>
        <v>CSD</v>
      </c>
      <c r="I209" s="71" t="s">
        <v>45</v>
      </c>
      <c r="J209" s="71">
        <v>2024</v>
      </c>
      <c r="K209" s="71" t="s">
        <v>164</v>
      </c>
      <c r="L209" s="71" t="s">
        <v>424</v>
      </c>
      <c r="M209" s="76">
        <v>30000000</v>
      </c>
      <c r="N209" s="71" t="s">
        <v>0</v>
      </c>
      <c r="O209" s="71" t="s">
        <v>300</v>
      </c>
      <c r="P209" s="71"/>
      <c r="Q209" s="74">
        <v>0.20370000000000002</v>
      </c>
      <c r="R209" s="74">
        <v>0</v>
      </c>
      <c r="S209" s="74">
        <v>0</v>
      </c>
      <c r="T209" s="72">
        <v>6111000</v>
      </c>
      <c r="U209" s="72">
        <v>0</v>
      </c>
      <c r="V209" s="72">
        <v>0</v>
      </c>
      <c r="W209" s="77">
        <v>6111000</v>
      </c>
    </row>
    <row r="210" spans="2:23" x14ac:dyDescent="0.35">
      <c r="B210" s="75" t="s">
        <v>270</v>
      </c>
      <c r="C210" s="71" t="s">
        <v>271</v>
      </c>
      <c r="D210" s="71" t="s">
        <v>5</v>
      </c>
      <c r="E210" s="71" t="s">
        <v>6</v>
      </c>
      <c r="F210" s="71" t="s">
        <v>266</v>
      </c>
      <c r="G210" s="71" t="s">
        <v>415</v>
      </c>
      <c r="H210" s="71" t="str">
        <f t="shared" si="3"/>
        <v>CSD</v>
      </c>
      <c r="I210" s="71" t="s">
        <v>45</v>
      </c>
      <c r="J210" s="71">
        <v>2024</v>
      </c>
      <c r="K210" s="71" t="s">
        <v>164</v>
      </c>
      <c r="L210" s="71" t="s">
        <v>424</v>
      </c>
      <c r="M210" s="76">
        <v>30000000</v>
      </c>
      <c r="N210" s="71" t="s">
        <v>0</v>
      </c>
      <c r="O210" s="71" t="s">
        <v>297</v>
      </c>
      <c r="P210" s="71"/>
      <c r="Q210" s="74">
        <v>4.3299999999999998E-2</v>
      </c>
      <c r="R210" s="74">
        <v>0</v>
      </c>
      <c r="S210" s="74">
        <v>0</v>
      </c>
      <c r="T210" s="72">
        <v>1299000</v>
      </c>
      <c r="U210" s="72">
        <v>0</v>
      </c>
      <c r="V210" s="72">
        <v>0</v>
      </c>
      <c r="W210" s="77">
        <v>1299000</v>
      </c>
    </row>
    <row r="211" spans="2:23" x14ac:dyDescent="0.35">
      <c r="B211" s="75" t="s">
        <v>270</v>
      </c>
      <c r="C211" s="71" t="s">
        <v>271</v>
      </c>
      <c r="D211" s="71" t="s">
        <v>5</v>
      </c>
      <c r="E211" s="71" t="s">
        <v>6</v>
      </c>
      <c r="F211" s="71" t="s">
        <v>266</v>
      </c>
      <c r="G211" s="71" t="s">
        <v>415</v>
      </c>
      <c r="H211" s="71" t="str">
        <f t="shared" si="3"/>
        <v>CSD</v>
      </c>
      <c r="I211" s="71" t="s">
        <v>45</v>
      </c>
      <c r="J211" s="71">
        <v>2024</v>
      </c>
      <c r="K211" s="71" t="s">
        <v>164</v>
      </c>
      <c r="L211" s="71" t="s">
        <v>424</v>
      </c>
      <c r="M211" s="76">
        <v>30000000</v>
      </c>
      <c r="N211" s="71" t="s">
        <v>0</v>
      </c>
      <c r="O211" s="71" t="s">
        <v>299</v>
      </c>
      <c r="P211" s="71"/>
      <c r="Q211" s="74">
        <v>4.5700000000000005E-2</v>
      </c>
      <c r="R211" s="74">
        <v>0</v>
      </c>
      <c r="S211" s="74">
        <v>0</v>
      </c>
      <c r="T211" s="72">
        <v>1371000</v>
      </c>
      <c r="U211" s="72">
        <v>0</v>
      </c>
      <c r="V211" s="72">
        <v>0</v>
      </c>
      <c r="W211" s="77">
        <v>1371000</v>
      </c>
    </row>
    <row r="212" spans="2:23" x14ac:dyDescent="0.35">
      <c r="B212" s="75" t="s">
        <v>270</v>
      </c>
      <c r="C212" s="71" t="s">
        <v>271</v>
      </c>
      <c r="D212" s="71" t="s">
        <v>5</v>
      </c>
      <c r="E212" s="71" t="s">
        <v>6</v>
      </c>
      <c r="F212" s="71" t="s">
        <v>266</v>
      </c>
      <c r="G212" s="71" t="s">
        <v>415</v>
      </c>
      <c r="H212" s="71" t="str">
        <f t="shared" si="3"/>
        <v>CSD</v>
      </c>
      <c r="I212" s="71" t="s">
        <v>45</v>
      </c>
      <c r="J212" s="71">
        <v>2024</v>
      </c>
      <c r="K212" s="71" t="s">
        <v>164</v>
      </c>
      <c r="L212" s="71" t="s">
        <v>424</v>
      </c>
      <c r="M212" s="76">
        <v>30000000</v>
      </c>
      <c r="N212" s="71" t="s">
        <v>3</v>
      </c>
      <c r="O212" s="71" t="s">
        <v>297</v>
      </c>
      <c r="P212" s="71" t="s">
        <v>298</v>
      </c>
      <c r="Q212" s="74">
        <v>0</v>
      </c>
      <c r="R212" s="74">
        <v>0</v>
      </c>
      <c r="S212" s="74">
        <v>5.9699999999999996E-2</v>
      </c>
      <c r="T212" s="72">
        <v>0</v>
      </c>
      <c r="U212" s="72">
        <v>0</v>
      </c>
      <c r="V212" s="72">
        <v>1791000</v>
      </c>
      <c r="W212" s="77">
        <v>1791000</v>
      </c>
    </row>
    <row r="213" spans="2:23" x14ac:dyDescent="0.35">
      <c r="B213" s="75" t="s">
        <v>270</v>
      </c>
      <c r="C213" s="71" t="s">
        <v>271</v>
      </c>
      <c r="D213" s="71" t="s">
        <v>5</v>
      </c>
      <c r="E213" s="71" t="s">
        <v>6</v>
      </c>
      <c r="F213" s="71" t="s">
        <v>266</v>
      </c>
      <c r="G213" s="71" t="s">
        <v>415</v>
      </c>
      <c r="H213" s="71" t="str">
        <f t="shared" si="3"/>
        <v>CSD</v>
      </c>
      <c r="I213" s="71" t="s">
        <v>45</v>
      </c>
      <c r="J213" s="71">
        <v>2024</v>
      </c>
      <c r="K213" s="71" t="s">
        <v>164</v>
      </c>
      <c r="L213" s="71" t="s">
        <v>424</v>
      </c>
      <c r="M213" s="76">
        <v>30000000</v>
      </c>
      <c r="N213" s="71" t="s">
        <v>1</v>
      </c>
      <c r="O213" s="71"/>
      <c r="P213" s="71" t="s">
        <v>302</v>
      </c>
      <c r="Q213" s="74">
        <v>0</v>
      </c>
      <c r="R213" s="74">
        <v>2.9500000000000002E-2</v>
      </c>
      <c r="S213" s="74">
        <v>0</v>
      </c>
      <c r="T213" s="72">
        <v>0</v>
      </c>
      <c r="U213" s="72">
        <v>885000</v>
      </c>
      <c r="V213" s="72">
        <v>0</v>
      </c>
      <c r="W213" s="77">
        <v>885000</v>
      </c>
    </row>
    <row r="214" spans="2:23" x14ac:dyDescent="0.35">
      <c r="B214" s="75" t="s">
        <v>272</v>
      </c>
      <c r="C214" s="71" t="s">
        <v>273</v>
      </c>
      <c r="D214" s="71" t="s">
        <v>5</v>
      </c>
      <c r="E214" s="71" t="s">
        <v>6</v>
      </c>
      <c r="F214" s="71" t="s">
        <v>266</v>
      </c>
      <c r="G214" s="71" t="s">
        <v>415</v>
      </c>
      <c r="H214" s="71" t="str">
        <f t="shared" si="3"/>
        <v>CSD</v>
      </c>
      <c r="I214" s="71" t="s">
        <v>45</v>
      </c>
      <c r="J214" s="71">
        <v>2024</v>
      </c>
      <c r="K214" s="71" t="s">
        <v>109</v>
      </c>
      <c r="L214" s="71" t="s">
        <v>424</v>
      </c>
      <c r="M214" s="76">
        <v>30000000</v>
      </c>
      <c r="N214" s="71" t="s">
        <v>0</v>
      </c>
      <c r="O214" s="71" t="s">
        <v>300</v>
      </c>
      <c r="P214" s="71"/>
      <c r="Q214" s="74">
        <v>0.4803</v>
      </c>
      <c r="R214" s="74">
        <v>0</v>
      </c>
      <c r="S214" s="74">
        <v>0</v>
      </c>
      <c r="T214" s="72">
        <v>14409000</v>
      </c>
      <c r="U214" s="72">
        <v>0</v>
      </c>
      <c r="V214" s="72">
        <v>0</v>
      </c>
      <c r="W214" s="77">
        <v>14409000</v>
      </c>
    </row>
    <row r="215" spans="2:23" x14ac:dyDescent="0.35">
      <c r="B215" s="75" t="s">
        <v>272</v>
      </c>
      <c r="C215" s="71" t="s">
        <v>273</v>
      </c>
      <c r="D215" s="71" t="s">
        <v>5</v>
      </c>
      <c r="E215" s="71" t="s">
        <v>6</v>
      </c>
      <c r="F215" s="71" t="s">
        <v>266</v>
      </c>
      <c r="G215" s="71" t="s">
        <v>415</v>
      </c>
      <c r="H215" s="71" t="str">
        <f t="shared" si="3"/>
        <v>CSD</v>
      </c>
      <c r="I215" s="71" t="s">
        <v>45</v>
      </c>
      <c r="J215" s="71">
        <v>2024</v>
      </c>
      <c r="K215" s="71" t="s">
        <v>109</v>
      </c>
      <c r="L215" s="71" t="s">
        <v>424</v>
      </c>
      <c r="M215" s="76">
        <v>30000000</v>
      </c>
      <c r="N215" s="71" t="s">
        <v>3</v>
      </c>
      <c r="O215" s="71" t="s">
        <v>297</v>
      </c>
      <c r="P215" s="71" t="s">
        <v>298</v>
      </c>
      <c r="Q215" s="74">
        <v>0</v>
      </c>
      <c r="R215" s="74">
        <v>0</v>
      </c>
      <c r="S215" s="74">
        <v>2.81E-2</v>
      </c>
      <c r="T215" s="72">
        <v>0</v>
      </c>
      <c r="U215" s="72">
        <v>0</v>
      </c>
      <c r="V215" s="72">
        <v>843000</v>
      </c>
      <c r="W215" s="77">
        <v>843000</v>
      </c>
    </row>
    <row r="216" spans="2:23" x14ac:dyDescent="0.35">
      <c r="B216" s="75" t="s">
        <v>272</v>
      </c>
      <c r="C216" s="71" t="s">
        <v>273</v>
      </c>
      <c r="D216" s="71" t="s">
        <v>5</v>
      </c>
      <c r="E216" s="71" t="s">
        <v>6</v>
      </c>
      <c r="F216" s="71" t="s">
        <v>266</v>
      </c>
      <c r="G216" s="71" t="s">
        <v>415</v>
      </c>
      <c r="H216" s="71" t="str">
        <f t="shared" si="3"/>
        <v>CSD</v>
      </c>
      <c r="I216" s="71" t="s">
        <v>45</v>
      </c>
      <c r="J216" s="71">
        <v>2024</v>
      </c>
      <c r="K216" s="71" t="s">
        <v>109</v>
      </c>
      <c r="L216" s="71" t="s">
        <v>424</v>
      </c>
      <c r="M216" s="76">
        <v>30000000</v>
      </c>
      <c r="N216" s="71" t="s">
        <v>3</v>
      </c>
      <c r="O216" s="71" t="s">
        <v>300</v>
      </c>
      <c r="P216" s="71" t="s">
        <v>310</v>
      </c>
      <c r="Q216" s="74">
        <v>0</v>
      </c>
      <c r="R216" s="74">
        <v>0</v>
      </c>
      <c r="S216" s="74">
        <v>0.30530000000000002</v>
      </c>
      <c r="T216" s="72">
        <v>0</v>
      </c>
      <c r="U216" s="72">
        <v>0</v>
      </c>
      <c r="V216" s="72">
        <v>9159000</v>
      </c>
      <c r="W216" s="77">
        <v>9159000</v>
      </c>
    </row>
    <row r="217" spans="2:23" x14ac:dyDescent="0.35">
      <c r="B217" s="75" t="s">
        <v>274</v>
      </c>
      <c r="C217" s="71" t="s">
        <v>265</v>
      </c>
      <c r="D217" s="71" t="s">
        <v>5</v>
      </c>
      <c r="E217" s="71" t="s">
        <v>6</v>
      </c>
      <c r="F217" s="71" t="s">
        <v>266</v>
      </c>
      <c r="G217" s="71" t="s">
        <v>415</v>
      </c>
      <c r="H217" s="71" t="str">
        <f t="shared" si="3"/>
        <v>IFD</v>
      </c>
      <c r="I217" s="71" t="s">
        <v>36</v>
      </c>
      <c r="J217" s="71">
        <v>2024</v>
      </c>
      <c r="K217" s="71" t="s">
        <v>267</v>
      </c>
      <c r="L217" s="71" t="s">
        <v>424</v>
      </c>
      <c r="M217" s="76">
        <v>10000000</v>
      </c>
      <c r="N217" s="71" t="s">
        <v>3</v>
      </c>
      <c r="O217" s="71" t="s">
        <v>297</v>
      </c>
      <c r="P217" s="71" t="s">
        <v>312</v>
      </c>
      <c r="Q217" s="74">
        <v>0</v>
      </c>
      <c r="R217" s="74">
        <v>0</v>
      </c>
      <c r="S217" s="74">
        <v>0.1966</v>
      </c>
      <c r="T217" s="72">
        <v>0</v>
      </c>
      <c r="U217" s="72">
        <v>0</v>
      </c>
      <c r="V217" s="72">
        <v>1966000</v>
      </c>
      <c r="W217" s="77">
        <v>1966000</v>
      </c>
    </row>
    <row r="218" spans="2:23" x14ac:dyDescent="0.35">
      <c r="B218" s="75" t="s">
        <v>275</v>
      </c>
      <c r="C218" s="71" t="s">
        <v>276</v>
      </c>
      <c r="D218" s="71" t="s">
        <v>5</v>
      </c>
      <c r="E218" s="71" t="s">
        <v>6</v>
      </c>
      <c r="F218" s="71" t="s">
        <v>266</v>
      </c>
      <c r="G218" s="71" t="s">
        <v>415</v>
      </c>
      <c r="H218" s="71" t="str">
        <f t="shared" si="3"/>
        <v>INE</v>
      </c>
      <c r="I218" s="71" t="s">
        <v>33</v>
      </c>
      <c r="J218" s="71">
        <v>2024</v>
      </c>
      <c r="K218" s="71" t="s">
        <v>19</v>
      </c>
      <c r="L218" s="71" t="s">
        <v>424</v>
      </c>
      <c r="M218" s="76">
        <v>25000000</v>
      </c>
      <c r="N218" s="71" t="s">
        <v>0</v>
      </c>
      <c r="O218" s="71" t="s">
        <v>300</v>
      </c>
      <c r="P218" s="71"/>
      <c r="Q218" s="74">
        <v>1.8E-3</v>
      </c>
      <c r="R218" s="74">
        <v>0</v>
      </c>
      <c r="S218" s="74">
        <v>0</v>
      </c>
      <c r="T218" s="72">
        <v>45000</v>
      </c>
      <c r="U218" s="72">
        <v>0</v>
      </c>
      <c r="V218" s="72">
        <v>0</v>
      </c>
      <c r="W218" s="77">
        <v>45000</v>
      </c>
    </row>
    <row r="219" spans="2:23" x14ac:dyDescent="0.35">
      <c r="B219" s="75" t="s">
        <v>275</v>
      </c>
      <c r="C219" s="71" t="s">
        <v>276</v>
      </c>
      <c r="D219" s="71" t="s">
        <v>5</v>
      </c>
      <c r="E219" s="71" t="s">
        <v>6</v>
      </c>
      <c r="F219" s="71" t="s">
        <v>266</v>
      </c>
      <c r="G219" s="71" t="s">
        <v>415</v>
      </c>
      <c r="H219" s="71" t="str">
        <f t="shared" si="3"/>
        <v>INE</v>
      </c>
      <c r="I219" s="71" t="s">
        <v>33</v>
      </c>
      <c r="J219" s="71">
        <v>2024</v>
      </c>
      <c r="K219" s="71" t="s">
        <v>19</v>
      </c>
      <c r="L219" s="71" t="s">
        <v>424</v>
      </c>
      <c r="M219" s="76">
        <v>25000000</v>
      </c>
      <c r="N219" s="71" t="s">
        <v>0</v>
      </c>
      <c r="O219" s="71" t="s">
        <v>307</v>
      </c>
      <c r="P219" s="71"/>
      <c r="Q219" s="74">
        <v>5.3E-3</v>
      </c>
      <c r="R219" s="74">
        <v>0</v>
      </c>
      <c r="S219" s="74">
        <v>0</v>
      </c>
      <c r="T219" s="72">
        <v>132500</v>
      </c>
      <c r="U219" s="72">
        <v>0</v>
      </c>
      <c r="V219" s="72">
        <v>0</v>
      </c>
      <c r="W219" s="77">
        <v>132500</v>
      </c>
    </row>
    <row r="220" spans="2:23" x14ac:dyDescent="0.35">
      <c r="B220" s="75" t="s">
        <v>275</v>
      </c>
      <c r="C220" s="71" t="s">
        <v>276</v>
      </c>
      <c r="D220" s="71" t="s">
        <v>5</v>
      </c>
      <c r="E220" s="71" t="s">
        <v>6</v>
      </c>
      <c r="F220" s="71" t="s">
        <v>266</v>
      </c>
      <c r="G220" s="71" t="s">
        <v>415</v>
      </c>
      <c r="H220" s="71" t="str">
        <f t="shared" si="3"/>
        <v>INE</v>
      </c>
      <c r="I220" s="71" t="s">
        <v>33</v>
      </c>
      <c r="J220" s="71">
        <v>2024</v>
      </c>
      <c r="K220" s="71" t="s">
        <v>19</v>
      </c>
      <c r="L220" s="71" t="s">
        <v>424</v>
      </c>
      <c r="M220" s="76">
        <v>25000000</v>
      </c>
      <c r="N220" s="71" t="s">
        <v>0</v>
      </c>
      <c r="O220" s="71" t="s">
        <v>297</v>
      </c>
      <c r="P220" s="71"/>
      <c r="Q220" s="74">
        <v>3.2000000000000002E-3</v>
      </c>
      <c r="R220" s="74">
        <v>0</v>
      </c>
      <c r="S220" s="74">
        <v>0</v>
      </c>
      <c r="T220" s="72">
        <v>80000</v>
      </c>
      <c r="U220" s="72">
        <v>0</v>
      </c>
      <c r="V220" s="72">
        <v>0</v>
      </c>
      <c r="W220" s="77">
        <v>80000</v>
      </c>
    </row>
    <row r="221" spans="2:23" x14ac:dyDescent="0.35">
      <c r="B221" s="75" t="s">
        <v>275</v>
      </c>
      <c r="C221" s="71" t="s">
        <v>276</v>
      </c>
      <c r="D221" s="71" t="s">
        <v>5</v>
      </c>
      <c r="E221" s="71" t="s">
        <v>6</v>
      </c>
      <c r="F221" s="71" t="s">
        <v>266</v>
      </c>
      <c r="G221" s="71" t="s">
        <v>415</v>
      </c>
      <c r="H221" s="71" t="str">
        <f t="shared" si="3"/>
        <v>INE</v>
      </c>
      <c r="I221" s="71" t="s">
        <v>33</v>
      </c>
      <c r="J221" s="71">
        <v>2024</v>
      </c>
      <c r="K221" s="71" t="s">
        <v>19</v>
      </c>
      <c r="L221" s="71" t="s">
        <v>424</v>
      </c>
      <c r="M221" s="76">
        <v>25000000</v>
      </c>
      <c r="N221" s="71" t="s">
        <v>1</v>
      </c>
      <c r="O221" s="71"/>
      <c r="P221" s="71" t="s">
        <v>298</v>
      </c>
      <c r="Q221" s="74">
        <v>0</v>
      </c>
      <c r="R221" s="74">
        <v>4.5000000000000005E-3</v>
      </c>
      <c r="S221" s="74">
        <v>0</v>
      </c>
      <c r="T221" s="72">
        <v>0</v>
      </c>
      <c r="U221" s="72">
        <v>112500</v>
      </c>
      <c r="V221" s="72">
        <v>0</v>
      </c>
      <c r="W221" s="77">
        <v>112500</v>
      </c>
    </row>
    <row r="222" spans="2:23" x14ac:dyDescent="0.35">
      <c r="B222" s="75" t="s">
        <v>277</v>
      </c>
      <c r="C222" s="71" t="s">
        <v>278</v>
      </c>
      <c r="D222" s="71" t="s">
        <v>5</v>
      </c>
      <c r="E222" s="71" t="s">
        <v>6</v>
      </c>
      <c r="F222" s="71" t="s">
        <v>266</v>
      </c>
      <c r="G222" s="71" t="s">
        <v>415</v>
      </c>
      <c r="H222" s="71" t="str">
        <f t="shared" si="3"/>
        <v>SCL</v>
      </c>
      <c r="I222" s="71" t="s">
        <v>9</v>
      </c>
      <c r="J222" s="71">
        <v>2024</v>
      </c>
      <c r="K222" s="71" t="s">
        <v>139</v>
      </c>
      <c r="L222" s="71" t="s">
        <v>424</v>
      </c>
      <c r="M222" s="76">
        <v>40000000</v>
      </c>
      <c r="N222" s="71" t="s">
        <v>3</v>
      </c>
      <c r="O222" s="71" t="s">
        <v>301</v>
      </c>
      <c r="P222" s="71" t="s">
        <v>302</v>
      </c>
      <c r="Q222" s="74">
        <v>0</v>
      </c>
      <c r="R222" s="74">
        <v>0</v>
      </c>
      <c r="S222" s="74">
        <v>1.5600000000000001E-2</v>
      </c>
      <c r="T222" s="72">
        <v>0</v>
      </c>
      <c r="U222" s="72">
        <v>0</v>
      </c>
      <c r="V222" s="72">
        <v>624000</v>
      </c>
      <c r="W222" s="77">
        <v>624000</v>
      </c>
    </row>
    <row r="223" spans="2:23" x14ac:dyDescent="0.35">
      <c r="B223" s="75" t="s">
        <v>277</v>
      </c>
      <c r="C223" s="71" t="s">
        <v>278</v>
      </c>
      <c r="D223" s="71" t="s">
        <v>5</v>
      </c>
      <c r="E223" s="71" t="s">
        <v>6</v>
      </c>
      <c r="F223" s="71" t="s">
        <v>266</v>
      </c>
      <c r="G223" s="71" t="s">
        <v>415</v>
      </c>
      <c r="H223" s="71" t="str">
        <f t="shared" si="3"/>
        <v>SCL</v>
      </c>
      <c r="I223" s="71" t="s">
        <v>9</v>
      </c>
      <c r="J223" s="71">
        <v>2024</v>
      </c>
      <c r="K223" s="71" t="s">
        <v>139</v>
      </c>
      <c r="L223" s="71" t="s">
        <v>424</v>
      </c>
      <c r="M223" s="76">
        <v>40000000</v>
      </c>
      <c r="N223" s="71" t="s">
        <v>3</v>
      </c>
      <c r="O223" s="71" t="s">
        <v>297</v>
      </c>
      <c r="P223" s="71" t="s">
        <v>302</v>
      </c>
      <c r="Q223" s="74">
        <v>0</v>
      </c>
      <c r="R223" s="74">
        <v>0</v>
      </c>
      <c r="S223" s="74">
        <v>1.77E-2</v>
      </c>
      <c r="T223" s="72">
        <v>0</v>
      </c>
      <c r="U223" s="72">
        <v>0</v>
      </c>
      <c r="V223" s="72">
        <v>708000</v>
      </c>
      <c r="W223" s="77">
        <v>708000</v>
      </c>
    </row>
    <row r="224" spans="2:23" x14ac:dyDescent="0.35">
      <c r="B224" s="75" t="s">
        <v>277</v>
      </c>
      <c r="C224" s="71" t="s">
        <v>278</v>
      </c>
      <c r="D224" s="71" t="s">
        <v>5</v>
      </c>
      <c r="E224" s="71" t="s">
        <v>6</v>
      </c>
      <c r="F224" s="71" t="s">
        <v>266</v>
      </c>
      <c r="G224" s="71" t="s">
        <v>415</v>
      </c>
      <c r="H224" s="71" t="str">
        <f t="shared" si="3"/>
        <v>SCL</v>
      </c>
      <c r="I224" s="71" t="s">
        <v>9</v>
      </c>
      <c r="J224" s="71">
        <v>2024</v>
      </c>
      <c r="K224" s="71" t="s">
        <v>139</v>
      </c>
      <c r="L224" s="71" t="s">
        <v>424</v>
      </c>
      <c r="M224" s="76">
        <v>40000000</v>
      </c>
      <c r="N224" s="71" t="s">
        <v>3</v>
      </c>
      <c r="O224" s="71" t="s">
        <v>299</v>
      </c>
      <c r="P224" s="71" t="s">
        <v>302</v>
      </c>
      <c r="Q224" s="74">
        <v>0</v>
      </c>
      <c r="R224" s="74">
        <v>0</v>
      </c>
      <c r="S224" s="74">
        <v>0.13070000000000001</v>
      </c>
      <c r="T224" s="72">
        <v>0</v>
      </c>
      <c r="U224" s="72">
        <v>0</v>
      </c>
      <c r="V224" s="72">
        <v>5228000</v>
      </c>
      <c r="W224" s="77">
        <v>5228000</v>
      </c>
    </row>
    <row r="225" spans="2:23" x14ac:dyDescent="0.35">
      <c r="B225" s="75" t="s">
        <v>277</v>
      </c>
      <c r="C225" s="71" t="s">
        <v>278</v>
      </c>
      <c r="D225" s="71" t="s">
        <v>5</v>
      </c>
      <c r="E225" s="71" t="s">
        <v>6</v>
      </c>
      <c r="F225" s="71" t="s">
        <v>266</v>
      </c>
      <c r="G225" s="71" t="s">
        <v>415</v>
      </c>
      <c r="H225" s="71" t="str">
        <f t="shared" si="3"/>
        <v>SCL</v>
      </c>
      <c r="I225" s="71" t="s">
        <v>9</v>
      </c>
      <c r="J225" s="71">
        <v>2024</v>
      </c>
      <c r="K225" s="71" t="s">
        <v>139</v>
      </c>
      <c r="L225" s="71" t="s">
        <v>424</v>
      </c>
      <c r="M225" s="76">
        <v>40000000</v>
      </c>
      <c r="N225" s="71" t="s">
        <v>1</v>
      </c>
      <c r="O225" s="71"/>
      <c r="P225" s="71" t="s">
        <v>302</v>
      </c>
      <c r="Q225" s="74">
        <v>0</v>
      </c>
      <c r="R225" s="74">
        <v>2.0799999999999999E-2</v>
      </c>
      <c r="S225" s="74">
        <v>0</v>
      </c>
      <c r="T225" s="72">
        <v>0</v>
      </c>
      <c r="U225" s="72">
        <v>832000</v>
      </c>
      <c r="V225" s="72">
        <v>0</v>
      </c>
      <c r="W225" s="77">
        <v>832000</v>
      </c>
    </row>
    <row r="226" spans="2:23" x14ac:dyDescent="0.35">
      <c r="B226" s="75" t="s">
        <v>279</v>
      </c>
      <c r="C226" s="71" t="s">
        <v>280</v>
      </c>
      <c r="D226" s="71" t="s">
        <v>5</v>
      </c>
      <c r="E226" s="71" t="s">
        <v>6</v>
      </c>
      <c r="F226" s="71" t="s">
        <v>266</v>
      </c>
      <c r="G226" s="71" t="s">
        <v>415</v>
      </c>
      <c r="H226" s="71" t="str">
        <f t="shared" si="3"/>
        <v>SCL</v>
      </c>
      <c r="I226" s="71" t="s">
        <v>25</v>
      </c>
      <c r="J226" s="71">
        <v>2024</v>
      </c>
      <c r="K226" s="71" t="s">
        <v>236</v>
      </c>
      <c r="L226" s="71" t="s">
        <v>424</v>
      </c>
      <c r="M226" s="76">
        <v>40000000</v>
      </c>
      <c r="N226" s="71" t="s">
        <v>1</v>
      </c>
      <c r="O226" s="71"/>
      <c r="P226" s="71" t="s">
        <v>298</v>
      </c>
      <c r="Q226" s="74">
        <v>0</v>
      </c>
      <c r="R226" s="74">
        <v>8.9900000000000008E-2</v>
      </c>
      <c r="S226" s="74">
        <v>0</v>
      </c>
      <c r="T226" s="72">
        <v>0</v>
      </c>
      <c r="U226" s="72">
        <v>3596000</v>
      </c>
      <c r="V226" s="72">
        <v>0</v>
      </c>
      <c r="W226" s="77">
        <v>3596000</v>
      </c>
    </row>
    <row r="227" spans="2:23" x14ac:dyDescent="0.35">
      <c r="B227" s="75" t="s">
        <v>281</v>
      </c>
      <c r="C227" s="71" t="s">
        <v>282</v>
      </c>
      <c r="D227" s="71" t="s">
        <v>5</v>
      </c>
      <c r="E227" s="71" t="s">
        <v>6</v>
      </c>
      <c r="F227" s="71" t="s">
        <v>266</v>
      </c>
      <c r="G227" s="71" t="s">
        <v>415</v>
      </c>
      <c r="H227" s="71" t="str">
        <f t="shared" si="3"/>
        <v>INE</v>
      </c>
      <c r="I227" s="71" t="s">
        <v>22</v>
      </c>
      <c r="J227" s="71">
        <v>2024</v>
      </c>
      <c r="K227" s="71" t="s">
        <v>195</v>
      </c>
      <c r="L227" s="71" t="s">
        <v>424</v>
      </c>
      <c r="M227" s="76">
        <v>45000000</v>
      </c>
      <c r="N227" s="71" t="s">
        <v>0</v>
      </c>
      <c r="O227" s="71" t="s">
        <v>297</v>
      </c>
      <c r="P227" s="71"/>
      <c r="Q227" s="74">
        <v>9.7999999999999997E-3</v>
      </c>
      <c r="R227" s="74">
        <v>0</v>
      </c>
      <c r="S227" s="74">
        <v>0</v>
      </c>
      <c r="T227" s="72">
        <v>441000</v>
      </c>
      <c r="U227" s="72">
        <v>0</v>
      </c>
      <c r="V227" s="72">
        <v>0</v>
      </c>
      <c r="W227" s="77">
        <v>441000</v>
      </c>
    </row>
    <row r="228" spans="2:23" x14ac:dyDescent="0.35">
      <c r="B228" s="75" t="s">
        <v>281</v>
      </c>
      <c r="C228" s="71" t="s">
        <v>282</v>
      </c>
      <c r="D228" s="71" t="s">
        <v>5</v>
      </c>
      <c r="E228" s="71" t="s">
        <v>6</v>
      </c>
      <c r="F228" s="71" t="s">
        <v>266</v>
      </c>
      <c r="G228" s="71" t="s">
        <v>415</v>
      </c>
      <c r="H228" s="71" t="str">
        <f t="shared" si="3"/>
        <v>INE</v>
      </c>
      <c r="I228" s="71" t="s">
        <v>22</v>
      </c>
      <c r="J228" s="71">
        <v>2024</v>
      </c>
      <c r="K228" s="71" t="s">
        <v>195</v>
      </c>
      <c r="L228" s="71" t="s">
        <v>424</v>
      </c>
      <c r="M228" s="76">
        <v>45000000</v>
      </c>
      <c r="N228" s="71" t="s">
        <v>0</v>
      </c>
      <c r="O228" s="71" t="s">
        <v>305</v>
      </c>
      <c r="P228" s="71"/>
      <c r="Q228" s="74">
        <v>0.2462</v>
      </c>
      <c r="R228" s="74">
        <v>0</v>
      </c>
      <c r="S228" s="74">
        <v>0</v>
      </c>
      <c r="T228" s="72">
        <v>11079000</v>
      </c>
      <c r="U228" s="72">
        <v>0</v>
      </c>
      <c r="V228" s="72">
        <v>0</v>
      </c>
      <c r="W228" s="77">
        <v>11079000</v>
      </c>
    </row>
    <row r="229" spans="2:23" x14ac:dyDescent="0.35">
      <c r="B229" s="75" t="s">
        <v>281</v>
      </c>
      <c r="C229" s="71" t="s">
        <v>282</v>
      </c>
      <c r="D229" s="71" t="s">
        <v>5</v>
      </c>
      <c r="E229" s="71" t="s">
        <v>6</v>
      </c>
      <c r="F229" s="71" t="s">
        <v>266</v>
      </c>
      <c r="G229" s="71" t="s">
        <v>415</v>
      </c>
      <c r="H229" s="71" t="str">
        <f t="shared" si="3"/>
        <v>INE</v>
      </c>
      <c r="I229" s="71" t="s">
        <v>22</v>
      </c>
      <c r="J229" s="71">
        <v>2024</v>
      </c>
      <c r="K229" s="71" t="s">
        <v>195</v>
      </c>
      <c r="L229" s="71" t="s">
        <v>424</v>
      </c>
      <c r="M229" s="76">
        <v>45000000</v>
      </c>
      <c r="N229" s="71" t="s">
        <v>0</v>
      </c>
      <c r="O229" s="71" t="s">
        <v>301</v>
      </c>
      <c r="P229" s="71"/>
      <c r="Q229" s="74">
        <v>0.39880000000000004</v>
      </c>
      <c r="R229" s="74">
        <v>0</v>
      </c>
      <c r="S229" s="74">
        <v>0</v>
      </c>
      <c r="T229" s="72">
        <v>17946000</v>
      </c>
      <c r="U229" s="72">
        <v>0</v>
      </c>
      <c r="V229" s="72">
        <v>0</v>
      </c>
      <c r="W229" s="77">
        <v>17946000</v>
      </c>
    </row>
    <row r="230" spans="2:23" x14ac:dyDescent="0.35">
      <c r="B230" s="75" t="s">
        <v>281</v>
      </c>
      <c r="C230" s="71" t="s">
        <v>282</v>
      </c>
      <c r="D230" s="71" t="s">
        <v>5</v>
      </c>
      <c r="E230" s="71" t="s">
        <v>6</v>
      </c>
      <c r="F230" s="71" t="s">
        <v>266</v>
      </c>
      <c r="G230" s="71" t="s">
        <v>415</v>
      </c>
      <c r="H230" s="71" t="str">
        <f t="shared" si="3"/>
        <v>INE</v>
      </c>
      <c r="I230" s="71" t="s">
        <v>22</v>
      </c>
      <c r="J230" s="71">
        <v>2024</v>
      </c>
      <c r="K230" s="71" t="s">
        <v>195</v>
      </c>
      <c r="L230" s="71" t="s">
        <v>424</v>
      </c>
      <c r="M230" s="76">
        <v>45000000</v>
      </c>
      <c r="N230" s="71" t="s">
        <v>3</v>
      </c>
      <c r="O230" s="71" t="s">
        <v>297</v>
      </c>
      <c r="P230" s="71" t="s">
        <v>298</v>
      </c>
      <c r="Q230" s="74">
        <v>0</v>
      </c>
      <c r="R230" s="74">
        <v>0</v>
      </c>
      <c r="S230" s="74">
        <v>8.9999999999999998E-4</v>
      </c>
      <c r="T230" s="72">
        <v>0</v>
      </c>
      <c r="U230" s="72">
        <v>0</v>
      </c>
      <c r="V230" s="72">
        <v>40500</v>
      </c>
      <c r="W230" s="77">
        <v>40500</v>
      </c>
    </row>
    <row r="231" spans="2:23" s="1" customFormat="1" x14ac:dyDescent="0.35">
      <c r="B231" s="31" t="s">
        <v>283</v>
      </c>
      <c r="C231" s="2" t="s">
        <v>284</v>
      </c>
      <c r="D231" s="2" t="s">
        <v>65</v>
      </c>
      <c r="E231" s="2" t="s">
        <v>6</v>
      </c>
      <c r="F231" s="2" t="s">
        <v>285</v>
      </c>
      <c r="G231" s="2" t="s">
        <v>416</v>
      </c>
      <c r="H231" s="2" t="str">
        <f t="shared" si="3"/>
        <v>SCL</v>
      </c>
      <c r="I231" s="2" t="s">
        <v>68</v>
      </c>
      <c r="J231" s="2">
        <v>2024</v>
      </c>
      <c r="K231" s="2" t="s">
        <v>139</v>
      </c>
      <c r="L231" s="2" t="s">
        <v>424</v>
      </c>
      <c r="M231" s="60">
        <v>2500000</v>
      </c>
      <c r="N231" s="2" t="s">
        <v>3</v>
      </c>
      <c r="O231" s="2" t="s">
        <v>297</v>
      </c>
      <c r="P231" s="2" t="s">
        <v>302</v>
      </c>
      <c r="Q231" s="4">
        <v>0</v>
      </c>
      <c r="R231" s="4">
        <v>0</v>
      </c>
      <c r="S231" s="4">
        <v>0.12529999999999999</v>
      </c>
      <c r="T231" s="3">
        <v>0</v>
      </c>
      <c r="U231" s="3">
        <v>0</v>
      </c>
      <c r="V231" s="3">
        <v>313250</v>
      </c>
      <c r="W231" s="32">
        <v>313250</v>
      </c>
    </row>
    <row r="232" spans="2:23" x14ac:dyDescent="0.35">
      <c r="B232" s="75" t="s">
        <v>286</v>
      </c>
      <c r="C232" s="71" t="s">
        <v>287</v>
      </c>
      <c r="D232" s="71" t="s">
        <v>5</v>
      </c>
      <c r="E232" s="71" t="s">
        <v>6</v>
      </c>
      <c r="F232" s="71" t="s">
        <v>285</v>
      </c>
      <c r="G232" s="71" t="s">
        <v>416</v>
      </c>
      <c r="H232" s="71" t="str">
        <f t="shared" si="3"/>
        <v>CSD</v>
      </c>
      <c r="I232" s="71" t="s">
        <v>45</v>
      </c>
      <c r="J232" s="71">
        <v>2024</v>
      </c>
      <c r="K232" s="71" t="s">
        <v>139</v>
      </c>
      <c r="L232" s="71" t="s">
        <v>424</v>
      </c>
      <c r="M232" s="76">
        <v>60000000</v>
      </c>
      <c r="N232" s="71" t="s">
        <v>0</v>
      </c>
      <c r="O232" s="71" t="s">
        <v>311</v>
      </c>
      <c r="P232" s="71"/>
      <c r="Q232" s="74">
        <v>3.2500000000000001E-2</v>
      </c>
      <c r="R232" s="74">
        <v>0</v>
      </c>
      <c r="S232" s="74">
        <v>0</v>
      </c>
      <c r="T232" s="72">
        <v>1950000</v>
      </c>
      <c r="U232" s="72">
        <v>0</v>
      </c>
      <c r="V232" s="72">
        <v>0</v>
      </c>
      <c r="W232" s="77">
        <v>1950000</v>
      </c>
    </row>
    <row r="233" spans="2:23" x14ac:dyDescent="0.35">
      <c r="B233" s="75" t="s">
        <v>286</v>
      </c>
      <c r="C233" s="71" t="s">
        <v>287</v>
      </c>
      <c r="D233" s="71" t="s">
        <v>5</v>
      </c>
      <c r="E233" s="71" t="s">
        <v>6</v>
      </c>
      <c r="F233" s="71" t="s">
        <v>285</v>
      </c>
      <c r="G233" s="71" t="s">
        <v>416</v>
      </c>
      <c r="H233" s="71" t="str">
        <f t="shared" si="3"/>
        <v>CSD</v>
      </c>
      <c r="I233" s="71" t="s">
        <v>45</v>
      </c>
      <c r="J233" s="71">
        <v>2024</v>
      </c>
      <c r="K233" s="71" t="s">
        <v>139</v>
      </c>
      <c r="L233" s="71" t="s">
        <v>424</v>
      </c>
      <c r="M233" s="76">
        <v>60000000</v>
      </c>
      <c r="N233" s="71" t="s">
        <v>0</v>
      </c>
      <c r="O233" s="71" t="s">
        <v>307</v>
      </c>
      <c r="P233" s="71"/>
      <c r="Q233" s="74">
        <v>0.1133</v>
      </c>
      <c r="R233" s="74">
        <v>0</v>
      </c>
      <c r="S233" s="74">
        <v>0</v>
      </c>
      <c r="T233" s="72">
        <v>6798000</v>
      </c>
      <c r="U233" s="72">
        <v>0</v>
      </c>
      <c r="V233" s="72">
        <v>0</v>
      </c>
      <c r="W233" s="77">
        <v>6798000</v>
      </c>
    </row>
    <row r="234" spans="2:23" x14ac:dyDescent="0.35">
      <c r="B234" s="75" t="s">
        <v>286</v>
      </c>
      <c r="C234" s="71" t="s">
        <v>287</v>
      </c>
      <c r="D234" s="71" t="s">
        <v>5</v>
      </c>
      <c r="E234" s="71" t="s">
        <v>6</v>
      </c>
      <c r="F234" s="71" t="s">
        <v>285</v>
      </c>
      <c r="G234" s="71" t="s">
        <v>416</v>
      </c>
      <c r="H234" s="71" t="str">
        <f t="shared" si="3"/>
        <v>CSD</v>
      </c>
      <c r="I234" s="71" t="s">
        <v>45</v>
      </c>
      <c r="J234" s="71">
        <v>2024</v>
      </c>
      <c r="K234" s="71" t="s">
        <v>139</v>
      </c>
      <c r="L234" s="71" t="s">
        <v>424</v>
      </c>
      <c r="M234" s="76">
        <v>60000000</v>
      </c>
      <c r="N234" s="71" t="s">
        <v>0</v>
      </c>
      <c r="O234" s="71" t="s">
        <v>300</v>
      </c>
      <c r="P234" s="71"/>
      <c r="Q234" s="74">
        <v>5.3699999999999998E-2</v>
      </c>
      <c r="R234" s="74">
        <v>0</v>
      </c>
      <c r="S234" s="74">
        <v>0</v>
      </c>
      <c r="T234" s="72">
        <v>3222000</v>
      </c>
      <c r="U234" s="72">
        <v>0</v>
      </c>
      <c r="V234" s="72">
        <v>0</v>
      </c>
      <c r="W234" s="77">
        <v>3222000</v>
      </c>
    </row>
    <row r="235" spans="2:23" x14ac:dyDescent="0.35">
      <c r="B235" s="75" t="s">
        <v>286</v>
      </c>
      <c r="C235" s="71" t="s">
        <v>287</v>
      </c>
      <c r="D235" s="71" t="s">
        <v>5</v>
      </c>
      <c r="E235" s="71" t="s">
        <v>6</v>
      </c>
      <c r="F235" s="71" t="s">
        <v>285</v>
      </c>
      <c r="G235" s="71" t="s">
        <v>416</v>
      </c>
      <c r="H235" s="71" t="str">
        <f t="shared" si="3"/>
        <v>CSD</v>
      </c>
      <c r="I235" s="71" t="s">
        <v>45</v>
      </c>
      <c r="J235" s="71">
        <v>2024</v>
      </c>
      <c r="K235" s="71" t="s">
        <v>139</v>
      </c>
      <c r="L235" s="71" t="s">
        <v>424</v>
      </c>
      <c r="M235" s="76">
        <v>60000000</v>
      </c>
      <c r="N235" s="71" t="s">
        <v>3</v>
      </c>
      <c r="O235" s="71" t="s">
        <v>300</v>
      </c>
      <c r="P235" s="71" t="s">
        <v>306</v>
      </c>
      <c r="Q235" s="74">
        <v>0</v>
      </c>
      <c r="R235" s="74">
        <v>0</v>
      </c>
      <c r="S235" s="74">
        <v>7.9000000000000008E-3</v>
      </c>
      <c r="T235" s="72">
        <v>0</v>
      </c>
      <c r="U235" s="72">
        <v>0</v>
      </c>
      <c r="V235" s="72">
        <v>474000</v>
      </c>
      <c r="W235" s="77">
        <v>474000</v>
      </c>
    </row>
    <row r="236" spans="2:23" x14ac:dyDescent="0.35">
      <c r="B236" s="75" t="s">
        <v>286</v>
      </c>
      <c r="C236" s="71" t="s">
        <v>287</v>
      </c>
      <c r="D236" s="71" t="s">
        <v>5</v>
      </c>
      <c r="E236" s="71" t="s">
        <v>6</v>
      </c>
      <c r="F236" s="71" t="s">
        <v>285</v>
      </c>
      <c r="G236" s="71" t="s">
        <v>416</v>
      </c>
      <c r="H236" s="71" t="str">
        <f t="shared" si="3"/>
        <v>CSD</v>
      </c>
      <c r="I236" s="71" t="s">
        <v>45</v>
      </c>
      <c r="J236" s="71">
        <v>2024</v>
      </c>
      <c r="K236" s="71" t="s">
        <v>139</v>
      </c>
      <c r="L236" s="71" t="s">
        <v>424</v>
      </c>
      <c r="M236" s="76">
        <v>60000000</v>
      </c>
      <c r="N236" s="71" t="s">
        <v>3</v>
      </c>
      <c r="O236" s="71" t="s">
        <v>297</v>
      </c>
      <c r="P236" s="71" t="s">
        <v>302</v>
      </c>
      <c r="Q236" s="74">
        <v>0</v>
      </c>
      <c r="R236" s="74">
        <v>0</v>
      </c>
      <c r="S236" s="74">
        <v>9.7000000000000003E-3</v>
      </c>
      <c r="T236" s="72">
        <v>0</v>
      </c>
      <c r="U236" s="72">
        <v>0</v>
      </c>
      <c r="V236" s="72">
        <v>582000</v>
      </c>
      <c r="W236" s="77">
        <v>582000</v>
      </c>
    </row>
    <row r="237" spans="2:23" x14ac:dyDescent="0.35">
      <c r="B237" s="75" t="s">
        <v>286</v>
      </c>
      <c r="C237" s="71" t="s">
        <v>287</v>
      </c>
      <c r="D237" s="71" t="s">
        <v>5</v>
      </c>
      <c r="E237" s="71" t="s">
        <v>6</v>
      </c>
      <c r="F237" s="71" t="s">
        <v>285</v>
      </c>
      <c r="G237" s="71" t="s">
        <v>416</v>
      </c>
      <c r="H237" s="71" t="str">
        <f t="shared" si="3"/>
        <v>CSD</v>
      </c>
      <c r="I237" s="71" t="s">
        <v>45</v>
      </c>
      <c r="J237" s="71">
        <v>2024</v>
      </c>
      <c r="K237" s="71" t="s">
        <v>139</v>
      </c>
      <c r="L237" s="71" t="s">
        <v>424</v>
      </c>
      <c r="M237" s="76">
        <v>60000000</v>
      </c>
      <c r="N237" s="71" t="s">
        <v>3</v>
      </c>
      <c r="O237" s="71" t="s">
        <v>300</v>
      </c>
      <c r="P237" s="71" t="s">
        <v>310</v>
      </c>
      <c r="Q237" s="74">
        <v>0</v>
      </c>
      <c r="R237" s="74">
        <v>0</v>
      </c>
      <c r="S237" s="74">
        <v>0.25790000000000002</v>
      </c>
      <c r="T237" s="72">
        <v>0</v>
      </c>
      <c r="U237" s="72">
        <v>0</v>
      </c>
      <c r="V237" s="72">
        <v>15474000</v>
      </c>
      <c r="W237" s="77">
        <v>15474000</v>
      </c>
    </row>
    <row r="238" spans="2:23" x14ac:dyDescent="0.35">
      <c r="B238" s="75" t="s">
        <v>286</v>
      </c>
      <c r="C238" s="71" t="s">
        <v>287</v>
      </c>
      <c r="D238" s="71" t="s">
        <v>5</v>
      </c>
      <c r="E238" s="71" t="s">
        <v>6</v>
      </c>
      <c r="F238" s="71" t="s">
        <v>285</v>
      </c>
      <c r="G238" s="71" t="s">
        <v>416</v>
      </c>
      <c r="H238" s="71" t="str">
        <f t="shared" si="3"/>
        <v>CSD</v>
      </c>
      <c r="I238" s="71" t="s">
        <v>45</v>
      </c>
      <c r="J238" s="71">
        <v>2024</v>
      </c>
      <c r="K238" s="71" t="s">
        <v>139</v>
      </c>
      <c r="L238" s="71" t="s">
        <v>424</v>
      </c>
      <c r="M238" s="76">
        <v>60000000</v>
      </c>
      <c r="N238" s="71" t="s">
        <v>1</v>
      </c>
      <c r="O238" s="71"/>
      <c r="P238" s="71" t="s">
        <v>306</v>
      </c>
      <c r="Q238" s="74">
        <v>0</v>
      </c>
      <c r="R238" s="74">
        <v>4.6999999999999993E-3</v>
      </c>
      <c r="S238" s="74">
        <v>0</v>
      </c>
      <c r="T238" s="72">
        <v>0</v>
      </c>
      <c r="U238" s="72">
        <v>282000</v>
      </c>
      <c r="V238" s="72">
        <v>0</v>
      </c>
      <c r="W238" s="77">
        <v>282000</v>
      </c>
    </row>
    <row r="239" spans="2:23" x14ac:dyDescent="0.35">
      <c r="B239" s="75" t="s">
        <v>286</v>
      </c>
      <c r="C239" s="71" t="s">
        <v>287</v>
      </c>
      <c r="D239" s="71" t="s">
        <v>5</v>
      </c>
      <c r="E239" s="71" t="s">
        <v>6</v>
      </c>
      <c r="F239" s="71" t="s">
        <v>285</v>
      </c>
      <c r="G239" s="71" t="s">
        <v>416</v>
      </c>
      <c r="H239" s="71" t="str">
        <f t="shared" si="3"/>
        <v>CSD</v>
      </c>
      <c r="I239" s="71" t="s">
        <v>45</v>
      </c>
      <c r="J239" s="71">
        <v>2024</v>
      </c>
      <c r="K239" s="71" t="s">
        <v>139</v>
      </c>
      <c r="L239" s="71" t="s">
        <v>424</v>
      </c>
      <c r="M239" s="76">
        <v>60000000</v>
      </c>
      <c r="N239" s="71" t="s">
        <v>1</v>
      </c>
      <c r="O239" s="71"/>
      <c r="P239" s="71" t="s">
        <v>298</v>
      </c>
      <c r="Q239" s="74">
        <v>0</v>
      </c>
      <c r="R239" s="74">
        <v>6.3E-3</v>
      </c>
      <c r="S239" s="74">
        <v>0</v>
      </c>
      <c r="T239" s="72">
        <v>0</v>
      </c>
      <c r="U239" s="72">
        <v>378000</v>
      </c>
      <c r="V239" s="72">
        <v>0</v>
      </c>
      <c r="W239" s="77">
        <v>378000</v>
      </c>
    </row>
    <row r="240" spans="2:23" x14ac:dyDescent="0.35">
      <c r="B240" s="75" t="s">
        <v>288</v>
      </c>
      <c r="C240" s="71" t="s">
        <v>284</v>
      </c>
      <c r="D240" s="71" t="s">
        <v>5</v>
      </c>
      <c r="E240" s="71" t="s">
        <v>6</v>
      </c>
      <c r="F240" s="71" t="s">
        <v>285</v>
      </c>
      <c r="G240" s="71" t="s">
        <v>416</v>
      </c>
      <c r="H240" s="71" t="str">
        <f t="shared" si="3"/>
        <v>SCL</v>
      </c>
      <c r="I240" s="71" t="s">
        <v>25</v>
      </c>
      <c r="J240" s="71">
        <v>2024</v>
      </c>
      <c r="K240" s="71" t="s">
        <v>139</v>
      </c>
      <c r="L240" s="71" t="s">
        <v>424</v>
      </c>
      <c r="M240" s="76">
        <v>10000000</v>
      </c>
      <c r="N240" s="71" t="s">
        <v>3</v>
      </c>
      <c r="O240" s="71" t="s">
        <v>297</v>
      </c>
      <c r="P240" s="71" t="s">
        <v>302</v>
      </c>
      <c r="Q240" s="74">
        <v>0</v>
      </c>
      <c r="R240" s="74">
        <v>0</v>
      </c>
      <c r="S240" s="74">
        <v>0.12529999999999999</v>
      </c>
      <c r="T240" s="72">
        <v>0</v>
      </c>
      <c r="U240" s="72">
        <v>0</v>
      </c>
      <c r="V240" s="72">
        <v>1253000</v>
      </c>
      <c r="W240" s="77">
        <v>1253000</v>
      </c>
    </row>
    <row r="241" spans="2:23" x14ac:dyDescent="0.35">
      <c r="B241" s="75" t="s">
        <v>289</v>
      </c>
      <c r="C241" s="71" t="s">
        <v>290</v>
      </c>
      <c r="D241" s="71" t="s">
        <v>5</v>
      </c>
      <c r="E241" s="71" t="s">
        <v>6</v>
      </c>
      <c r="F241" s="71" t="s">
        <v>285</v>
      </c>
      <c r="G241" s="71" t="s">
        <v>416</v>
      </c>
      <c r="H241" s="71" t="str">
        <f t="shared" si="3"/>
        <v>INT</v>
      </c>
      <c r="I241" s="71" t="s">
        <v>137</v>
      </c>
      <c r="J241" s="71">
        <v>2024</v>
      </c>
      <c r="K241" s="71" t="s">
        <v>180</v>
      </c>
      <c r="L241" s="71" t="s">
        <v>424</v>
      </c>
      <c r="M241" s="76">
        <v>8000000</v>
      </c>
      <c r="N241" s="71" t="s">
        <v>3</v>
      </c>
      <c r="O241" s="71" t="s">
        <v>308</v>
      </c>
      <c r="P241" s="71" t="s">
        <v>302</v>
      </c>
      <c r="Q241" s="74">
        <v>0</v>
      </c>
      <c r="R241" s="74">
        <v>0</v>
      </c>
      <c r="S241" s="74">
        <v>9.6300000000000011E-2</v>
      </c>
      <c r="T241" s="72">
        <v>0</v>
      </c>
      <c r="U241" s="72">
        <v>0</v>
      </c>
      <c r="V241" s="72">
        <v>770400</v>
      </c>
      <c r="W241" s="77">
        <v>770400</v>
      </c>
    </row>
    <row r="242" spans="2:23" x14ac:dyDescent="0.35">
      <c r="B242" s="75" t="s">
        <v>291</v>
      </c>
      <c r="C242" s="71" t="s">
        <v>292</v>
      </c>
      <c r="D242" s="71" t="s">
        <v>5</v>
      </c>
      <c r="E242" s="71" t="s">
        <v>6</v>
      </c>
      <c r="F242" s="71" t="s">
        <v>285</v>
      </c>
      <c r="G242" s="71" t="s">
        <v>416</v>
      </c>
      <c r="H242" s="71" t="str">
        <f t="shared" si="3"/>
        <v>IFD</v>
      </c>
      <c r="I242" s="71" t="s">
        <v>30</v>
      </c>
      <c r="J242" s="71">
        <v>2024</v>
      </c>
      <c r="K242" s="71" t="s">
        <v>139</v>
      </c>
      <c r="L242" s="71" t="s">
        <v>424</v>
      </c>
      <c r="M242" s="76">
        <v>20000000</v>
      </c>
      <c r="N242" s="71" t="s">
        <v>0</v>
      </c>
      <c r="O242" s="71" t="s">
        <v>299</v>
      </c>
      <c r="P242" s="71"/>
      <c r="Q242" s="74">
        <v>5.62E-2</v>
      </c>
      <c r="R242" s="74">
        <v>0</v>
      </c>
      <c r="S242" s="74">
        <v>0</v>
      </c>
      <c r="T242" s="72">
        <v>1124000</v>
      </c>
      <c r="U242" s="72">
        <v>0</v>
      </c>
      <c r="V242" s="72">
        <v>0</v>
      </c>
      <c r="W242" s="77">
        <v>1124000</v>
      </c>
    </row>
    <row r="243" spans="2:23" s="1" customFormat="1" x14ac:dyDescent="0.35">
      <c r="B243" s="31" t="s">
        <v>293</v>
      </c>
      <c r="C243" s="2" t="s">
        <v>294</v>
      </c>
      <c r="D243" s="2" t="s">
        <v>5</v>
      </c>
      <c r="E243" s="2" t="s">
        <v>14</v>
      </c>
      <c r="F243" s="2" t="s">
        <v>285</v>
      </c>
      <c r="G243" s="2" t="s">
        <v>416</v>
      </c>
      <c r="H243" s="2" t="str">
        <f t="shared" ref="H243:H251" si="4">LEFT(I243,3)</f>
        <v>INE</v>
      </c>
      <c r="I243" s="2" t="s">
        <v>22</v>
      </c>
      <c r="J243" s="2">
        <v>2024</v>
      </c>
      <c r="K243" s="2" t="s">
        <v>185</v>
      </c>
      <c r="L243" s="2" t="s">
        <v>424</v>
      </c>
      <c r="M243" s="60">
        <v>200000000</v>
      </c>
      <c r="N243" s="2" t="s">
        <v>0</v>
      </c>
      <c r="O243" s="2" t="s">
        <v>297</v>
      </c>
      <c r="P243" s="2"/>
      <c r="Q243" s="4">
        <v>7.690000000000001E-2</v>
      </c>
      <c r="R243" s="4">
        <v>0</v>
      </c>
      <c r="S243" s="4">
        <v>0</v>
      </c>
      <c r="T243" s="3">
        <v>15380000</v>
      </c>
      <c r="U243" s="3">
        <v>0</v>
      </c>
      <c r="V243" s="3">
        <v>0</v>
      </c>
      <c r="W243" s="32">
        <v>15380000</v>
      </c>
    </row>
    <row r="244" spans="2:23" s="1" customFormat="1" x14ac:dyDescent="0.35">
      <c r="B244" s="31" t="s">
        <v>293</v>
      </c>
      <c r="C244" s="2" t="s">
        <v>294</v>
      </c>
      <c r="D244" s="2" t="s">
        <v>5</v>
      </c>
      <c r="E244" s="2" t="s">
        <v>14</v>
      </c>
      <c r="F244" s="2" t="s">
        <v>285</v>
      </c>
      <c r="G244" s="2" t="s">
        <v>416</v>
      </c>
      <c r="H244" s="2" t="str">
        <f t="shared" si="4"/>
        <v>INE</v>
      </c>
      <c r="I244" s="2" t="s">
        <v>22</v>
      </c>
      <c r="J244" s="2">
        <v>2024</v>
      </c>
      <c r="K244" s="2" t="s">
        <v>185</v>
      </c>
      <c r="L244" s="2" t="s">
        <v>424</v>
      </c>
      <c r="M244" s="60">
        <v>200000000</v>
      </c>
      <c r="N244" s="2" t="s">
        <v>0</v>
      </c>
      <c r="O244" s="2" t="s">
        <v>301</v>
      </c>
      <c r="P244" s="2"/>
      <c r="Q244" s="4">
        <v>7.690000000000001E-2</v>
      </c>
      <c r="R244" s="4">
        <v>0</v>
      </c>
      <c r="S244" s="4">
        <v>0</v>
      </c>
      <c r="T244" s="3">
        <v>15380000</v>
      </c>
      <c r="U244" s="3">
        <v>0</v>
      </c>
      <c r="V244" s="3">
        <v>0</v>
      </c>
      <c r="W244" s="32">
        <v>15380000</v>
      </c>
    </row>
    <row r="245" spans="2:23" s="1" customFormat="1" x14ac:dyDescent="0.35">
      <c r="B245" s="31" t="s">
        <v>293</v>
      </c>
      <c r="C245" s="2" t="s">
        <v>294</v>
      </c>
      <c r="D245" s="2" t="s">
        <v>5</v>
      </c>
      <c r="E245" s="2" t="s">
        <v>14</v>
      </c>
      <c r="F245" s="2" t="s">
        <v>285</v>
      </c>
      <c r="G245" s="2" t="s">
        <v>416</v>
      </c>
      <c r="H245" s="2" t="str">
        <f t="shared" si="4"/>
        <v>INE</v>
      </c>
      <c r="I245" s="2" t="s">
        <v>22</v>
      </c>
      <c r="J245" s="2">
        <v>2024</v>
      </c>
      <c r="K245" s="2" t="s">
        <v>185</v>
      </c>
      <c r="L245" s="2" t="s">
        <v>424</v>
      </c>
      <c r="M245" s="60">
        <v>200000000</v>
      </c>
      <c r="N245" s="2" t="s">
        <v>0</v>
      </c>
      <c r="O245" s="2" t="s">
        <v>307</v>
      </c>
      <c r="P245" s="2"/>
      <c r="Q245" s="4">
        <v>7.690000000000001E-2</v>
      </c>
      <c r="R245" s="4">
        <v>0</v>
      </c>
      <c r="S245" s="4">
        <v>0</v>
      </c>
      <c r="T245" s="3">
        <v>15380000</v>
      </c>
      <c r="U245" s="3">
        <v>0</v>
      </c>
      <c r="V245" s="3">
        <v>0</v>
      </c>
      <c r="W245" s="32">
        <v>15380000</v>
      </c>
    </row>
    <row r="246" spans="2:23" s="1" customFormat="1" x14ac:dyDescent="0.35">
      <c r="B246" s="31" t="s">
        <v>293</v>
      </c>
      <c r="C246" s="2" t="s">
        <v>294</v>
      </c>
      <c r="D246" s="2" t="s">
        <v>5</v>
      </c>
      <c r="E246" s="2" t="s">
        <v>14</v>
      </c>
      <c r="F246" s="2" t="s">
        <v>285</v>
      </c>
      <c r="G246" s="2" t="s">
        <v>416</v>
      </c>
      <c r="H246" s="2" t="str">
        <f t="shared" si="4"/>
        <v>INE</v>
      </c>
      <c r="I246" s="2" t="s">
        <v>22</v>
      </c>
      <c r="J246" s="2">
        <v>2024</v>
      </c>
      <c r="K246" s="2" t="s">
        <v>185</v>
      </c>
      <c r="L246" s="2" t="s">
        <v>424</v>
      </c>
      <c r="M246" s="60">
        <v>200000000</v>
      </c>
      <c r="N246" s="2" t="s">
        <v>0</v>
      </c>
      <c r="O246" s="2" t="s">
        <v>307</v>
      </c>
      <c r="P246" s="2"/>
      <c r="Q246" s="4">
        <v>9.6199999999999994E-2</v>
      </c>
      <c r="R246" s="4">
        <v>0</v>
      </c>
      <c r="S246" s="4">
        <v>0</v>
      </c>
      <c r="T246" s="3">
        <v>19240000</v>
      </c>
      <c r="U246" s="3">
        <v>0</v>
      </c>
      <c r="V246" s="3">
        <v>0</v>
      </c>
      <c r="W246" s="32">
        <v>19240000</v>
      </c>
    </row>
    <row r="247" spans="2:23" s="1" customFormat="1" x14ac:dyDescent="0.35">
      <c r="B247" s="31" t="s">
        <v>293</v>
      </c>
      <c r="C247" s="2" t="s">
        <v>294</v>
      </c>
      <c r="D247" s="2" t="s">
        <v>5</v>
      </c>
      <c r="E247" s="2" t="s">
        <v>14</v>
      </c>
      <c r="F247" s="2" t="s">
        <v>285</v>
      </c>
      <c r="G247" s="2" t="s">
        <v>416</v>
      </c>
      <c r="H247" s="2" t="str">
        <f t="shared" si="4"/>
        <v>INE</v>
      </c>
      <c r="I247" s="2" t="s">
        <v>22</v>
      </c>
      <c r="J247" s="2">
        <v>2024</v>
      </c>
      <c r="K247" s="2" t="s">
        <v>185</v>
      </c>
      <c r="L247" s="2" t="s">
        <v>424</v>
      </c>
      <c r="M247" s="60">
        <v>200000000</v>
      </c>
      <c r="N247" s="2" t="s">
        <v>0</v>
      </c>
      <c r="O247" s="2" t="s">
        <v>308</v>
      </c>
      <c r="P247" s="2"/>
      <c r="Q247" s="4">
        <v>0.12230000000000001</v>
      </c>
      <c r="R247" s="4">
        <v>0</v>
      </c>
      <c r="S247" s="4">
        <v>0</v>
      </c>
      <c r="T247" s="3">
        <v>24460000</v>
      </c>
      <c r="U247" s="3">
        <v>0</v>
      </c>
      <c r="V247" s="3">
        <v>0</v>
      </c>
      <c r="W247" s="32">
        <v>24460000</v>
      </c>
    </row>
    <row r="248" spans="2:23" s="1" customFormat="1" x14ac:dyDescent="0.35">
      <c r="B248" s="31" t="s">
        <v>293</v>
      </c>
      <c r="C248" s="2" t="s">
        <v>294</v>
      </c>
      <c r="D248" s="2" t="s">
        <v>5</v>
      </c>
      <c r="E248" s="2" t="s">
        <v>14</v>
      </c>
      <c r="F248" s="2" t="s">
        <v>285</v>
      </c>
      <c r="G248" s="2" t="s">
        <v>416</v>
      </c>
      <c r="H248" s="2" t="str">
        <f t="shared" si="4"/>
        <v>INE</v>
      </c>
      <c r="I248" s="2" t="s">
        <v>22</v>
      </c>
      <c r="J248" s="2">
        <v>2024</v>
      </c>
      <c r="K248" s="2" t="s">
        <v>185</v>
      </c>
      <c r="L248" s="2" t="s">
        <v>424</v>
      </c>
      <c r="M248" s="60">
        <v>200000000</v>
      </c>
      <c r="N248" s="2" t="s">
        <v>0</v>
      </c>
      <c r="O248" s="2" t="s">
        <v>301</v>
      </c>
      <c r="P248" s="2"/>
      <c r="Q248" s="4">
        <v>0.15390000000000001</v>
      </c>
      <c r="R248" s="4">
        <v>0</v>
      </c>
      <c r="S248" s="4">
        <v>0</v>
      </c>
      <c r="T248" s="3">
        <v>30780000</v>
      </c>
      <c r="U248" s="3">
        <v>0</v>
      </c>
      <c r="V248" s="3">
        <v>0</v>
      </c>
      <c r="W248" s="32">
        <v>30780000</v>
      </c>
    </row>
    <row r="249" spans="2:23" s="1" customFormat="1" x14ac:dyDescent="0.35">
      <c r="B249" s="31" t="s">
        <v>293</v>
      </c>
      <c r="C249" s="2" t="s">
        <v>294</v>
      </c>
      <c r="D249" s="2" t="s">
        <v>5</v>
      </c>
      <c r="E249" s="2" t="s">
        <v>14</v>
      </c>
      <c r="F249" s="2" t="s">
        <v>285</v>
      </c>
      <c r="G249" s="2" t="s">
        <v>416</v>
      </c>
      <c r="H249" s="2" t="str">
        <f t="shared" si="4"/>
        <v>INE</v>
      </c>
      <c r="I249" s="2" t="s">
        <v>22</v>
      </c>
      <c r="J249" s="2">
        <v>2024</v>
      </c>
      <c r="K249" s="2" t="s">
        <v>185</v>
      </c>
      <c r="L249" s="2" t="s">
        <v>424</v>
      </c>
      <c r="M249" s="60">
        <v>200000000</v>
      </c>
      <c r="N249" s="2" t="s">
        <v>3</v>
      </c>
      <c r="O249" s="2" t="s">
        <v>308</v>
      </c>
      <c r="P249" s="2" t="s">
        <v>302</v>
      </c>
      <c r="Q249" s="4">
        <v>0</v>
      </c>
      <c r="R249" s="4">
        <v>0</v>
      </c>
      <c r="S249" s="4">
        <v>9.1999999999999998E-3</v>
      </c>
      <c r="T249" s="3">
        <v>0</v>
      </c>
      <c r="U249" s="3">
        <v>0</v>
      </c>
      <c r="V249" s="3">
        <v>1840000</v>
      </c>
      <c r="W249" s="32">
        <v>1840000</v>
      </c>
    </row>
    <row r="250" spans="2:23" s="1" customFormat="1" x14ac:dyDescent="0.35">
      <c r="B250" s="31" t="s">
        <v>293</v>
      </c>
      <c r="C250" s="2" t="s">
        <v>294</v>
      </c>
      <c r="D250" s="2" t="s">
        <v>5</v>
      </c>
      <c r="E250" s="2" t="s">
        <v>14</v>
      </c>
      <c r="F250" s="2" t="s">
        <v>285</v>
      </c>
      <c r="G250" s="2" t="s">
        <v>416</v>
      </c>
      <c r="H250" s="2" t="str">
        <f t="shared" si="4"/>
        <v>INE</v>
      </c>
      <c r="I250" s="2" t="s">
        <v>22</v>
      </c>
      <c r="J250" s="2">
        <v>2024</v>
      </c>
      <c r="K250" s="2" t="s">
        <v>185</v>
      </c>
      <c r="L250" s="2" t="s">
        <v>424</v>
      </c>
      <c r="M250" s="60">
        <v>200000000</v>
      </c>
      <c r="N250" s="2" t="s">
        <v>3</v>
      </c>
      <c r="O250" s="2" t="s">
        <v>297</v>
      </c>
      <c r="P250" s="2" t="s">
        <v>298</v>
      </c>
      <c r="Q250" s="4">
        <v>0</v>
      </c>
      <c r="R250" s="4">
        <v>0</v>
      </c>
      <c r="S250" s="4">
        <v>7.690000000000001E-2</v>
      </c>
      <c r="T250" s="3">
        <v>0</v>
      </c>
      <c r="U250" s="3">
        <v>0</v>
      </c>
      <c r="V250" s="3">
        <v>15380000</v>
      </c>
      <c r="W250" s="32">
        <v>15380000</v>
      </c>
    </row>
    <row r="251" spans="2:23" s="1" customFormat="1" x14ac:dyDescent="0.35">
      <c r="B251" s="31" t="s">
        <v>295</v>
      </c>
      <c r="C251" s="2" t="s">
        <v>296</v>
      </c>
      <c r="D251" s="2" t="s">
        <v>84</v>
      </c>
      <c r="E251" s="2"/>
      <c r="F251" s="2" t="s">
        <v>285</v>
      </c>
      <c r="G251" s="2" t="s">
        <v>416</v>
      </c>
      <c r="H251" s="2" t="str">
        <f t="shared" si="4"/>
        <v>IFD</v>
      </c>
      <c r="I251" s="2" t="s">
        <v>36</v>
      </c>
      <c r="J251" s="2">
        <v>2024</v>
      </c>
      <c r="K251" s="2" t="s">
        <v>231</v>
      </c>
      <c r="L251" s="2" t="s">
        <v>424</v>
      </c>
      <c r="M251" s="60">
        <v>200000000</v>
      </c>
      <c r="N251" s="2" t="s">
        <v>1</v>
      </c>
      <c r="O251" s="2"/>
      <c r="P251" s="2" t="s">
        <v>302</v>
      </c>
      <c r="Q251" s="4">
        <v>0</v>
      </c>
      <c r="R251" s="4">
        <v>1</v>
      </c>
      <c r="S251" s="4">
        <v>0</v>
      </c>
      <c r="T251" s="3">
        <v>0</v>
      </c>
      <c r="U251" s="3">
        <v>200000000</v>
      </c>
      <c r="V251" s="3">
        <v>0</v>
      </c>
      <c r="W251" s="32">
        <v>200000000</v>
      </c>
    </row>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D3F27-A086-457E-9D2E-E09B5F37B072}">
  <sheetPr codeName="Sheet17"/>
  <dimension ref="A1:B22"/>
  <sheetViews>
    <sheetView workbookViewId="0">
      <selection activeCell="G6" sqref="G6"/>
    </sheetView>
  </sheetViews>
  <sheetFormatPr defaultRowHeight="14.5" x14ac:dyDescent="0.35"/>
  <cols>
    <col min="1" max="1" width="15.08984375" customWidth="1"/>
    <col min="2" max="2" width="27.1796875" customWidth="1"/>
  </cols>
  <sheetData>
    <row r="1" spans="1:2" x14ac:dyDescent="0.35">
      <c r="A1" s="88" t="s">
        <v>469</v>
      </c>
      <c r="B1" s="88" t="s">
        <v>470</v>
      </c>
    </row>
    <row r="2" spans="1:2" ht="29" x14ac:dyDescent="0.35">
      <c r="A2" s="87" t="s">
        <v>417</v>
      </c>
      <c r="B2" s="87" t="s">
        <v>440</v>
      </c>
    </row>
    <row r="3" spans="1:2" x14ac:dyDescent="0.35">
      <c r="A3" s="87" t="s">
        <v>418</v>
      </c>
      <c r="B3" s="87" t="s">
        <v>441</v>
      </c>
    </row>
    <row r="4" spans="1:2" x14ac:dyDescent="0.35">
      <c r="A4" s="87" t="s">
        <v>419</v>
      </c>
      <c r="B4" s="87" t="s">
        <v>442</v>
      </c>
    </row>
    <row r="5" spans="1:2" ht="29" x14ac:dyDescent="0.35">
      <c r="A5" s="87" t="s">
        <v>351</v>
      </c>
      <c r="B5" s="87" t="s">
        <v>443</v>
      </c>
    </row>
    <row r="6" spans="1:2" ht="43.5" x14ac:dyDescent="0.35">
      <c r="A6" s="87" t="s">
        <v>403</v>
      </c>
      <c r="B6" s="87" t="s">
        <v>444</v>
      </c>
    </row>
    <row r="7" spans="1:2" ht="43.5" x14ac:dyDescent="0.35">
      <c r="A7" s="87" t="s">
        <v>421</v>
      </c>
      <c r="B7" s="87" t="s">
        <v>445</v>
      </c>
    </row>
    <row r="8" spans="1:2" ht="43.5" x14ac:dyDescent="0.35">
      <c r="A8" s="87" t="s">
        <v>422</v>
      </c>
      <c r="B8" s="87" t="s">
        <v>446</v>
      </c>
    </row>
    <row r="9" spans="1:2" x14ac:dyDescent="0.35">
      <c r="A9" s="87" t="s">
        <v>423</v>
      </c>
      <c r="B9" s="87" t="s">
        <v>423</v>
      </c>
    </row>
    <row r="10" spans="1:2" x14ac:dyDescent="0.35">
      <c r="A10" s="87" t="s">
        <v>348</v>
      </c>
      <c r="B10" s="87" t="s">
        <v>348</v>
      </c>
    </row>
    <row r="11" spans="1:2" x14ac:dyDescent="0.35">
      <c r="A11" s="87" t="s">
        <v>349</v>
      </c>
      <c r="B11" s="87" t="s">
        <v>447</v>
      </c>
    </row>
    <row r="12" spans="1:2" ht="29" x14ac:dyDescent="0.35">
      <c r="A12" s="87" t="s">
        <v>448</v>
      </c>
      <c r="B12" s="87" t="s">
        <v>449</v>
      </c>
    </row>
    <row r="13" spans="1:2" x14ac:dyDescent="0.35">
      <c r="A13" s="87" t="s">
        <v>425</v>
      </c>
      <c r="B13" s="87" t="s">
        <v>450</v>
      </c>
    </row>
    <row r="14" spans="1:2" ht="29" x14ac:dyDescent="0.35">
      <c r="A14" s="87" t="s">
        <v>451</v>
      </c>
      <c r="B14" s="87" t="s">
        <v>452</v>
      </c>
    </row>
    <row r="15" spans="1:2" ht="29" x14ac:dyDescent="0.35">
      <c r="A15" s="87" t="s">
        <v>453</v>
      </c>
      <c r="B15" s="87" t="s">
        <v>454</v>
      </c>
    </row>
    <row r="16" spans="1:2" ht="58" x14ac:dyDescent="0.35">
      <c r="A16" s="87" t="s">
        <v>455</v>
      </c>
      <c r="B16" s="87" t="s">
        <v>461</v>
      </c>
    </row>
    <row r="17" spans="1:2" ht="58" x14ac:dyDescent="0.35">
      <c r="A17" s="87" t="s">
        <v>456</v>
      </c>
      <c r="B17" s="87" t="s">
        <v>462</v>
      </c>
    </row>
    <row r="18" spans="1:2" ht="43.5" x14ac:dyDescent="0.35">
      <c r="A18" s="87" t="s">
        <v>457</v>
      </c>
      <c r="B18" s="87" t="s">
        <v>463</v>
      </c>
    </row>
    <row r="19" spans="1:2" ht="58" x14ac:dyDescent="0.35">
      <c r="A19" s="87" t="s">
        <v>458</v>
      </c>
      <c r="B19" s="87" t="s">
        <v>464</v>
      </c>
    </row>
    <row r="20" spans="1:2" ht="58" x14ac:dyDescent="0.35">
      <c r="A20" s="87" t="s">
        <v>459</v>
      </c>
      <c r="B20" s="87" t="s">
        <v>465</v>
      </c>
    </row>
    <row r="21" spans="1:2" ht="43.5" x14ac:dyDescent="0.35">
      <c r="A21" s="87" t="s">
        <v>460</v>
      </c>
      <c r="B21" s="87" t="s">
        <v>466</v>
      </c>
    </row>
    <row r="22" spans="1:2" ht="43.5" x14ac:dyDescent="0.35">
      <c r="A22" s="87" t="s">
        <v>431</v>
      </c>
      <c r="B22" s="87" t="s">
        <v>467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246D0-3AC0-41C8-B049-48D065D51284}">
  <sheetPr codeName="Sheet11"/>
  <dimension ref="A1:H111"/>
  <sheetViews>
    <sheetView workbookViewId="0">
      <selection activeCell="C10" sqref="C10"/>
    </sheetView>
  </sheetViews>
  <sheetFormatPr defaultColWidth="28.1796875" defaultRowHeight="17.149999999999999" customHeight="1" x14ac:dyDescent="0.35"/>
  <cols>
    <col min="1" max="16384" width="28.1796875" style="41"/>
  </cols>
  <sheetData>
    <row r="1" spans="1:4" s="37" customFormat="1" ht="13" x14ac:dyDescent="0.35">
      <c r="A1" s="36"/>
      <c r="B1" s="36" t="s">
        <v>356</v>
      </c>
      <c r="C1" s="36" t="s">
        <v>357</v>
      </c>
      <c r="D1" s="36"/>
    </row>
    <row r="2" spans="1:4" ht="17.149999999999999" customHeight="1" x14ac:dyDescent="0.35">
      <c r="A2" s="38">
        <v>2016</v>
      </c>
      <c r="B2" s="39">
        <f t="shared" ref="B2:B9" si="0">100%-C2</f>
        <v>0.81702320079959545</v>
      </c>
      <c r="C2" s="39">
        <v>0.18297679920040452</v>
      </c>
      <c r="D2" s="40"/>
    </row>
    <row r="3" spans="1:4" ht="17.149999999999999" customHeight="1" x14ac:dyDescent="0.35">
      <c r="A3" s="38">
        <v>2017</v>
      </c>
      <c r="B3" s="39">
        <f t="shared" si="0"/>
        <v>0.73867827427807276</v>
      </c>
      <c r="C3" s="39">
        <v>0.26132172572192724</v>
      </c>
      <c r="D3" s="40"/>
    </row>
    <row r="4" spans="1:4" ht="17.149999999999999" customHeight="1" x14ac:dyDescent="0.35">
      <c r="A4" s="38">
        <v>2018</v>
      </c>
      <c r="B4" s="39">
        <f t="shared" si="0"/>
        <v>0.70610534715080475</v>
      </c>
      <c r="C4" s="39">
        <v>0.2938946528491953</v>
      </c>
      <c r="D4" s="40"/>
    </row>
    <row r="5" spans="1:4" ht="17.149999999999999" customHeight="1" x14ac:dyDescent="0.35">
      <c r="A5" s="38">
        <v>2019</v>
      </c>
      <c r="B5" s="39">
        <f t="shared" si="0"/>
        <v>0.70169721590004752</v>
      </c>
      <c r="C5" s="39">
        <v>0.29830278409995248</v>
      </c>
      <c r="D5" s="40"/>
    </row>
    <row r="6" spans="1:4" ht="17.149999999999999" customHeight="1" x14ac:dyDescent="0.35">
      <c r="A6" s="38">
        <v>2020</v>
      </c>
      <c r="B6" s="39">
        <f t="shared" si="0"/>
        <v>0.85239279911602406</v>
      </c>
      <c r="C6" s="39">
        <v>0.147607200883976</v>
      </c>
    </row>
    <row r="7" spans="1:4" ht="17.149999999999999" customHeight="1" x14ac:dyDescent="0.35">
      <c r="A7" s="38">
        <v>2021</v>
      </c>
      <c r="B7" s="39">
        <f t="shared" si="0"/>
        <v>0.70399999999999996</v>
      </c>
      <c r="C7" s="39">
        <v>0.29599999999999999</v>
      </c>
    </row>
    <row r="8" spans="1:4" ht="17.149999999999999" customHeight="1" x14ac:dyDescent="0.35">
      <c r="A8" s="38">
        <v>2022</v>
      </c>
      <c r="B8" s="39">
        <f t="shared" si="0"/>
        <v>0.57499999999999996</v>
      </c>
      <c r="C8" s="39">
        <v>0.42499999999999999</v>
      </c>
    </row>
    <row r="9" spans="1:4" ht="17.149999999999999" customHeight="1" x14ac:dyDescent="0.35">
      <c r="A9" s="38">
        <v>2023</v>
      </c>
      <c r="B9" s="39">
        <f t="shared" si="0"/>
        <v>0.54717191797766662</v>
      </c>
      <c r="C9" s="39">
        <v>0.45282808202233332</v>
      </c>
    </row>
    <row r="10" spans="1:4" ht="17.149999999999999" customHeight="1" x14ac:dyDescent="0.35">
      <c r="A10" s="38">
        <v>2024</v>
      </c>
      <c r="B10" s="39">
        <f>100%-C10</f>
        <v>0.54965389447252999</v>
      </c>
      <c r="C10" s="53">
        <v>0.45034610552747001</v>
      </c>
    </row>
    <row r="11" spans="1:4" ht="17.149999999999999" customHeight="1" x14ac:dyDescent="0.35">
      <c r="A11" s="38"/>
      <c r="B11" s="39"/>
      <c r="C11" s="39"/>
    </row>
    <row r="13" spans="1:4" ht="17.149999999999999" customHeight="1" x14ac:dyDescent="0.35">
      <c r="A13" s="114" t="s">
        <v>358</v>
      </c>
      <c r="B13" s="114"/>
    </row>
    <row r="14" spans="1:4" ht="17.149999999999999" customHeight="1" x14ac:dyDescent="0.35">
      <c r="A14" s="38">
        <v>1</v>
      </c>
      <c r="B14" s="41" t="s">
        <v>359</v>
      </c>
    </row>
    <row r="15" spans="1:4" ht="17.149999999999999" customHeight="1" x14ac:dyDescent="0.35">
      <c r="A15" s="38">
        <v>2</v>
      </c>
      <c r="B15" s="41" t="s">
        <v>360</v>
      </c>
    </row>
    <row r="16" spans="1:4" ht="17.149999999999999" customHeight="1" x14ac:dyDescent="0.35">
      <c r="A16" s="38">
        <v>3</v>
      </c>
      <c r="B16" s="41" t="s">
        <v>361</v>
      </c>
    </row>
    <row r="17" spans="1:2" ht="17.149999999999999" customHeight="1" x14ac:dyDescent="0.35">
      <c r="A17" s="38">
        <v>4</v>
      </c>
      <c r="B17" s="41" t="s">
        <v>362</v>
      </c>
    </row>
    <row r="18" spans="1:2" ht="17.149999999999999" customHeight="1" x14ac:dyDescent="0.35">
      <c r="A18" s="38">
        <v>5</v>
      </c>
      <c r="B18" s="41" t="s">
        <v>363</v>
      </c>
    </row>
    <row r="19" spans="1:2" ht="17.149999999999999" customHeight="1" x14ac:dyDescent="0.35">
      <c r="A19" s="38">
        <v>6</v>
      </c>
      <c r="B19" s="41" t="s">
        <v>364</v>
      </c>
    </row>
    <row r="20" spans="1:2" ht="17.149999999999999" customHeight="1" x14ac:dyDescent="0.35">
      <c r="A20" s="38">
        <v>7</v>
      </c>
      <c r="B20" s="41" t="s">
        <v>365</v>
      </c>
    </row>
    <row r="21" spans="1:2" ht="17.149999999999999" customHeight="1" x14ac:dyDescent="0.35">
      <c r="A21" s="38">
        <v>8</v>
      </c>
      <c r="B21" s="41" t="s">
        <v>366</v>
      </c>
    </row>
    <row r="22" spans="1:2" ht="17.149999999999999" customHeight="1" x14ac:dyDescent="0.35">
      <c r="A22" s="38">
        <v>9</v>
      </c>
      <c r="B22" s="41" t="s">
        <v>367</v>
      </c>
    </row>
    <row r="23" spans="1:2" ht="17.149999999999999" customHeight="1" x14ac:dyDescent="0.35">
      <c r="A23" s="38">
        <v>10</v>
      </c>
      <c r="B23" s="41" t="s">
        <v>368</v>
      </c>
    </row>
    <row r="24" spans="1:2" ht="17.149999999999999" customHeight="1" x14ac:dyDescent="0.35">
      <c r="A24" s="38">
        <v>11</v>
      </c>
      <c r="B24" s="41" t="s">
        <v>369</v>
      </c>
    </row>
    <row r="25" spans="1:2" ht="17.149999999999999" customHeight="1" x14ac:dyDescent="0.35">
      <c r="A25" s="38">
        <v>12</v>
      </c>
      <c r="B25" s="41" t="s">
        <v>370</v>
      </c>
    </row>
    <row r="26" spans="1:2" ht="17.149999999999999" customHeight="1" x14ac:dyDescent="0.35">
      <c r="A26" s="38">
        <v>13</v>
      </c>
      <c r="B26" s="41" t="s">
        <v>371</v>
      </c>
    </row>
    <row r="27" spans="1:2" ht="17.149999999999999" customHeight="1" x14ac:dyDescent="0.35">
      <c r="A27" s="38">
        <v>14</v>
      </c>
      <c r="B27" s="41" t="s">
        <v>372</v>
      </c>
    </row>
    <row r="28" spans="1:2" ht="17.149999999999999" customHeight="1" x14ac:dyDescent="0.35">
      <c r="A28" s="38">
        <v>15</v>
      </c>
      <c r="B28" s="41" t="s">
        <v>373</v>
      </c>
    </row>
    <row r="29" spans="1:2" ht="17.149999999999999" customHeight="1" x14ac:dyDescent="0.35">
      <c r="A29" s="38">
        <v>16</v>
      </c>
      <c r="B29" s="41" t="s">
        <v>374</v>
      </c>
    </row>
    <row r="30" spans="1:2" ht="17.149999999999999" customHeight="1" x14ac:dyDescent="0.35">
      <c r="A30" s="38">
        <v>17</v>
      </c>
      <c r="B30" s="41" t="s">
        <v>375</v>
      </c>
    </row>
    <row r="31" spans="1:2" ht="17.149999999999999" customHeight="1" x14ac:dyDescent="0.35">
      <c r="A31" s="38">
        <v>18</v>
      </c>
      <c r="B31" s="41" t="s">
        <v>376</v>
      </c>
    </row>
    <row r="32" spans="1:2" ht="17.149999999999999" customHeight="1" x14ac:dyDescent="0.35">
      <c r="A32" s="38">
        <v>19</v>
      </c>
      <c r="B32" s="41" t="s">
        <v>377</v>
      </c>
    </row>
    <row r="33" spans="1:2" ht="17.149999999999999" customHeight="1" x14ac:dyDescent="0.35">
      <c r="A33" s="38">
        <v>20</v>
      </c>
      <c r="B33" s="41" t="s">
        <v>378</v>
      </c>
    </row>
    <row r="34" spans="1:2" ht="17.149999999999999" customHeight="1" x14ac:dyDescent="0.35">
      <c r="A34" s="38">
        <v>21</v>
      </c>
      <c r="B34" s="41" t="s">
        <v>379</v>
      </c>
    </row>
    <row r="35" spans="1:2" ht="17.149999999999999" customHeight="1" x14ac:dyDescent="0.35">
      <c r="A35" s="38">
        <v>22</v>
      </c>
      <c r="B35" s="41" t="s">
        <v>380</v>
      </c>
    </row>
    <row r="36" spans="1:2" ht="17.149999999999999" customHeight="1" x14ac:dyDescent="0.35">
      <c r="A36" s="38">
        <v>23</v>
      </c>
      <c r="B36" s="41" t="s">
        <v>381</v>
      </c>
    </row>
    <row r="37" spans="1:2" ht="17.149999999999999" customHeight="1" x14ac:dyDescent="0.35">
      <c r="A37" s="38">
        <v>24</v>
      </c>
      <c r="B37" s="41" t="s">
        <v>382</v>
      </c>
    </row>
    <row r="38" spans="1:2" ht="17.149999999999999" customHeight="1" x14ac:dyDescent="0.35">
      <c r="A38" s="38">
        <v>25</v>
      </c>
      <c r="B38" s="41" t="s">
        <v>383</v>
      </c>
    </row>
    <row r="39" spans="1:2" ht="17.149999999999999" customHeight="1" x14ac:dyDescent="0.35">
      <c r="A39" s="38">
        <v>26</v>
      </c>
      <c r="B39" s="41" t="s">
        <v>384</v>
      </c>
    </row>
    <row r="40" spans="1:2" ht="17.149999999999999" customHeight="1" x14ac:dyDescent="0.35">
      <c r="A40" s="38">
        <v>27</v>
      </c>
      <c r="B40" s="41" t="s">
        <v>385</v>
      </c>
    </row>
    <row r="41" spans="1:2" ht="17.149999999999999" customHeight="1" x14ac:dyDescent="0.35">
      <c r="A41" s="38">
        <v>28</v>
      </c>
      <c r="B41" s="41" t="s">
        <v>386</v>
      </c>
    </row>
    <row r="43" spans="1:2" ht="17.149999999999999" customHeight="1" x14ac:dyDescent="0.35">
      <c r="A43" s="114" t="s">
        <v>387</v>
      </c>
      <c r="B43" s="114"/>
    </row>
    <row r="44" spans="1:2" ht="17.149999999999999" customHeight="1" x14ac:dyDescent="0.35">
      <c r="A44" s="38">
        <v>1</v>
      </c>
      <c r="B44" s="41" t="s">
        <v>360</v>
      </c>
    </row>
    <row r="45" spans="1:2" ht="17.149999999999999" customHeight="1" x14ac:dyDescent="0.35">
      <c r="A45" s="38">
        <v>2</v>
      </c>
      <c r="B45" s="41" t="s">
        <v>361</v>
      </c>
    </row>
    <row r="46" spans="1:2" ht="17.149999999999999" customHeight="1" x14ac:dyDescent="0.35">
      <c r="A46" s="38">
        <v>3</v>
      </c>
      <c r="B46" s="41" t="s">
        <v>362</v>
      </c>
    </row>
    <row r="47" spans="1:2" ht="17.149999999999999" customHeight="1" x14ac:dyDescent="0.35">
      <c r="A47" s="38">
        <v>4</v>
      </c>
      <c r="B47" s="41" t="s">
        <v>363</v>
      </c>
    </row>
    <row r="48" spans="1:2" ht="17.149999999999999" customHeight="1" x14ac:dyDescent="0.35">
      <c r="A48" s="38">
        <v>5</v>
      </c>
      <c r="B48" s="41" t="s">
        <v>364</v>
      </c>
    </row>
    <row r="49" spans="1:2" ht="17.149999999999999" customHeight="1" x14ac:dyDescent="0.35">
      <c r="A49" s="38">
        <v>6</v>
      </c>
      <c r="B49" s="41" t="s">
        <v>365</v>
      </c>
    </row>
    <row r="50" spans="1:2" ht="17.149999999999999" customHeight="1" x14ac:dyDescent="0.35">
      <c r="A50" s="38">
        <v>7</v>
      </c>
      <c r="B50" s="41" t="s">
        <v>366</v>
      </c>
    </row>
    <row r="51" spans="1:2" ht="17.149999999999999" customHeight="1" x14ac:dyDescent="0.35">
      <c r="A51" s="38">
        <v>8</v>
      </c>
      <c r="B51" s="41" t="s">
        <v>367</v>
      </c>
    </row>
    <row r="52" spans="1:2" ht="17.149999999999999" customHeight="1" x14ac:dyDescent="0.35">
      <c r="A52" s="38">
        <v>9</v>
      </c>
      <c r="B52" s="41" t="s">
        <v>368</v>
      </c>
    </row>
    <row r="53" spans="1:2" ht="17.149999999999999" customHeight="1" x14ac:dyDescent="0.35">
      <c r="A53" s="38">
        <v>10</v>
      </c>
      <c r="B53" s="41" t="s">
        <v>369</v>
      </c>
    </row>
    <row r="54" spans="1:2" ht="17.149999999999999" customHeight="1" x14ac:dyDescent="0.35">
      <c r="A54" s="38">
        <v>11</v>
      </c>
      <c r="B54" s="41" t="s">
        <v>370</v>
      </c>
    </row>
    <row r="55" spans="1:2" ht="17.149999999999999" customHeight="1" x14ac:dyDescent="0.35">
      <c r="A55" s="38">
        <v>12</v>
      </c>
      <c r="B55" s="41" t="s">
        <v>371</v>
      </c>
    </row>
    <row r="56" spans="1:2" ht="17.149999999999999" customHeight="1" x14ac:dyDescent="0.35">
      <c r="A56" s="38">
        <v>13</v>
      </c>
      <c r="B56" s="41" t="s">
        <v>372</v>
      </c>
    </row>
    <row r="57" spans="1:2" ht="17.149999999999999" customHeight="1" x14ac:dyDescent="0.35">
      <c r="A57" s="38">
        <v>14</v>
      </c>
      <c r="B57" s="41" t="s">
        <v>373</v>
      </c>
    </row>
    <row r="58" spans="1:2" ht="17.149999999999999" customHeight="1" x14ac:dyDescent="0.35">
      <c r="A58" s="38">
        <v>15</v>
      </c>
      <c r="B58" s="41" t="s">
        <v>374</v>
      </c>
    </row>
    <row r="59" spans="1:2" ht="17.149999999999999" customHeight="1" x14ac:dyDescent="0.35">
      <c r="A59" s="38">
        <v>16</v>
      </c>
      <c r="B59" s="41" t="s">
        <v>375</v>
      </c>
    </row>
    <row r="60" spans="1:2" ht="17.149999999999999" customHeight="1" x14ac:dyDescent="0.35">
      <c r="A60" s="38">
        <v>17</v>
      </c>
      <c r="B60" s="41" t="s">
        <v>376</v>
      </c>
    </row>
    <row r="61" spans="1:2" ht="17.149999999999999" customHeight="1" x14ac:dyDescent="0.35">
      <c r="A61" s="38">
        <v>18</v>
      </c>
      <c r="B61" s="41" t="s">
        <v>377</v>
      </c>
    </row>
    <row r="62" spans="1:2" ht="17.149999999999999" customHeight="1" x14ac:dyDescent="0.35">
      <c r="A62" s="38">
        <v>19</v>
      </c>
      <c r="B62" s="41" t="s">
        <v>378</v>
      </c>
    </row>
    <row r="63" spans="1:2" ht="17.149999999999999" customHeight="1" x14ac:dyDescent="0.35">
      <c r="A63" s="38">
        <v>20</v>
      </c>
      <c r="B63" s="41" t="s">
        <v>379</v>
      </c>
    </row>
    <row r="64" spans="1:2" ht="17.149999999999999" customHeight="1" x14ac:dyDescent="0.35">
      <c r="A64" s="38">
        <v>21</v>
      </c>
      <c r="B64" s="41" t="s">
        <v>380</v>
      </c>
    </row>
    <row r="65" spans="1:6" ht="17.149999999999999" customHeight="1" x14ac:dyDescent="0.35">
      <c r="A65" s="38">
        <v>22</v>
      </c>
      <c r="B65" s="41" t="s">
        <v>381</v>
      </c>
    </row>
    <row r="66" spans="1:6" ht="17.149999999999999" customHeight="1" x14ac:dyDescent="0.35">
      <c r="A66" s="38">
        <v>23</v>
      </c>
      <c r="B66" s="41" t="s">
        <v>382</v>
      </c>
    </row>
    <row r="67" spans="1:6" ht="17.149999999999999" customHeight="1" x14ac:dyDescent="0.35">
      <c r="A67" s="38">
        <v>24</v>
      </c>
      <c r="B67" s="41" t="s">
        <v>383</v>
      </c>
    </row>
    <row r="68" spans="1:6" ht="17.149999999999999" customHeight="1" x14ac:dyDescent="0.35">
      <c r="A68" s="38">
        <v>25</v>
      </c>
      <c r="B68" s="41" t="s">
        <v>384</v>
      </c>
    </row>
    <row r="69" spans="1:6" ht="17.149999999999999" customHeight="1" x14ac:dyDescent="0.35">
      <c r="A69" s="38">
        <v>26</v>
      </c>
      <c r="B69" s="41" t="s">
        <v>385</v>
      </c>
    </row>
    <row r="70" spans="1:6" ht="17.149999999999999" customHeight="1" x14ac:dyDescent="0.35">
      <c r="A70" s="38">
        <v>27</v>
      </c>
      <c r="B70" s="41" t="s">
        <v>386</v>
      </c>
    </row>
    <row r="74" spans="1:6" ht="26" x14ac:dyDescent="0.35">
      <c r="A74" s="42" t="s">
        <v>337</v>
      </c>
      <c r="B74" s="43" t="s">
        <v>388</v>
      </c>
      <c r="C74" s="42" t="s">
        <v>389</v>
      </c>
    </row>
    <row r="75" spans="1:6" ht="17.149999999999999" customHeight="1" x14ac:dyDescent="0.35">
      <c r="A75" s="44" t="s">
        <v>341</v>
      </c>
      <c r="B75" s="45">
        <f>B101</f>
        <v>6458498825.7700005</v>
      </c>
      <c r="C75" s="45">
        <f t="shared" ref="C75:F76" si="1">C101</f>
        <v>614872281.57054698</v>
      </c>
      <c r="D75" s="45">
        <f t="shared" si="1"/>
        <v>390670615.07999998</v>
      </c>
      <c r="E75" s="45">
        <f t="shared" si="1"/>
        <v>152911166.490547</v>
      </c>
      <c r="F75" s="45">
        <f t="shared" si="1"/>
        <v>71290500</v>
      </c>
    </row>
    <row r="76" spans="1:6" ht="17.149999999999999" customHeight="1" x14ac:dyDescent="0.35">
      <c r="A76" s="44" t="s">
        <v>342</v>
      </c>
      <c r="B76" s="45">
        <f>B102</f>
        <v>4955650000</v>
      </c>
      <c r="C76" s="45">
        <f t="shared" si="1"/>
        <v>949524265</v>
      </c>
      <c r="D76" s="45">
        <f t="shared" si="1"/>
        <v>662124265</v>
      </c>
      <c r="E76" s="45">
        <f t="shared" si="1"/>
        <v>209840000</v>
      </c>
      <c r="F76" s="45">
        <f t="shared" si="1"/>
        <v>77560000</v>
      </c>
    </row>
    <row r="77" spans="1:6" ht="17.149999999999999" customHeight="1" x14ac:dyDescent="0.35">
      <c r="A77" s="44" t="s">
        <v>343</v>
      </c>
      <c r="B77" s="45">
        <f>B98+B99+B103</f>
        <v>1678571248</v>
      </c>
      <c r="C77" s="45">
        <f>C98+C99+C103</f>
        <v>330000000</v>
      </c>
      <c r="D77" s="45">
        <f>D98+D99+D103</f>
        <v>0</v>
      </c>
      <c r="E77" s="45">
        <f>E98+E99+E103</f>
        <v>330000000</v>
      </c>
      <c r="F77" s="45">
        <f>F98+F99+F103</f>
        <v>0</v>
      </c>
    </row>
    <row r="78" spans="1:6" ht="17.149999999999999" customHeight="1" x14ac:dyDescent="0.35">
      <c r="A78" s="44" t="s">
        <v>344</v>
      </c>
      <c r="B78" s="45">
        <f>B104</f>
        <v>200821858.81999999</v>
      </c>
      <c r="C78" s="45">
        <f>C104</f>
        <v>58062941.82</v>
      </c>
      <c r="D78" s="45">
        <f>D104</f>
        <v>32972862.82</v>
      </c>
      <c r="E78" s="45">
        <f>E104</f>
        <v>13933485</v>
      </c>
      <c r="F78" s="45">
        <f>F104</f>
        <v>11156594</v>
      </c>
    </row>
    <row r="79" spans="1:6" ht="17.149999999999999" customHeight="1" x14ac:dyDescent="0.35">
      <c r="A79" s="44" t="s">
        <v>345</v>
      </c>
      <c r="B79" s="45">
        <f>B100</f>
        <v>35458310</v>
      </c>
      <c r="C79" s="45">
        <f>C100</f>
        <v>14996928</v>
      </c>
      <c r="D79" s="45">
        <f>D100</f>
        <v>7841666</v>
      </c>
      <c r="E79" s="45">
        <f>E100</f>
        <v>7132072</v>
      </c>
      <c r="F79" s="45">
        <f>F100</f>
        <v>23189.999999999996</v>
      </c>
    </row>
    <row r="81" spans="1:8" ht="17.149999999999999" customHeight="1" x14ac:dyDescent="0.35">
      <c r="A81" s="44"/>
      <c r="B81" s="45"/>
      <c r="C81" s="45"/>
    </row>
    <row r="82" spans="1:8" ht="17.149999999999999" customHeight="1" x14ac:dyDescent="0.35">
      <c r="A82" s="44"/>
      <c r="B82" s="45"/>
      <c r="C82" s="45"/>
    </row>
    <row r="83" spans="1:8" ht="17.149999999999999" customHeight="1" x14ac:dyDescent="0.35">
      <c r="A83" s="46"/>
      <c r="B83" s="47">
        <f>SUM(B75:B82)</f>
        <v>13329000242.59</v>
      </c>
      <c r="C83" s="47">
        <f>SUM(C75:C82)</f>
        <v>1967456416.390547</v>
      </c>
      <c r="D83" s="47">
        <f>SUM(D75:D82)</f>
        <v>1093609408.8999999</v>
      </c>
      <c r="E83" s="47">
        <f>SUM(E75:E82)</f>
        <v>713816723.49054694</v>
      </c>
      <c r="F83" s="47">
        <f>SUM(F75:F82)</f>
        <v>160030284</v>
      </c>
    </row>
    <row r="84" spans="1:8" ht="17.149999999999999" customHeight="1" x14ac:dyDescent="0.35">
      <c r="A84" s="46"/>
      <c r="B84" s="46"/>
      <c r="C84" s="46"/>
    </row>
    <row r="85" spans="1:8" ht="17.149999999999999" customHeight="1" x14ac:dyDescent="0.35">
      <c r="A85" s="44" t="s">
        <v>341</v>
      </c>
      <c r="B85" s="48">
        <v>3047817332.3239989</v>
      </c>
      <c r="C85" s="49">
        <f t="shared" ref="C85:C91" si="2">B85/$B$92</f>
        <v>0.6147831528354164</v>
      </c>
    </row>
    <row r="86" spans="1:8" ht="17.149999999999999" customHeight="1" x14ac:dyDescent="0.35">
      <c r="A86" s="44" t="s">
        <v>342</v>
      </c>
      <c r="B86" s="48">
        <v>1170360000</v>
      </c>
      <c r="C86" s="49">
        <f t="shared" si="2"/>
        <v>0.23607635638839836</v>
      </c>
    </row>
    <row r="87" spans="1:8" ht="17.149999999999999" customHeight="1" x14ac:dyDescent="0.35">
      <c r="A87" s="44" t="s">
        <v>343</v>
      </c>
      <c r="B87" s="48">
        <v>591267587</v>
      </c>
      <c r="C87" s="49">
        <f t="shared" si="2"/>
        <v>0.1192661211845247</v>
      </c>
    </row>
    <row r="88" spans="1:8" ht="17.149999999999999" customHeight="1" x14ac:dyDescent="0.35">
      <c r="A88" s="44" t="s">
        <v>344</v>
      </c>
      <c r="B88" s="48">
        <v>92198776.250300005</v>
      </c>
      <c r="C88" s="49">
        <f t="shared" si="2"/>
        <v>1.8597654705082216E-2</v>
      </c>
    </row>
    <row r="89" spans="1:8" ht="17.149999999999999" customHeight="1" x14ac:dyDescent="0.35">
      <c r="A89" s="44" t="s">
        <v>345</v>
      </c>
      <c r="B89" s="48">
        <v>49999861.615800001</v>
      </c>
      <c r="C89" s="49">
        <f t="shared" si="2"/>
        <v>1.0085601994413855E-2</v>
      </c>
    </row>
    <row r="90" spans="1:8" ht="17.149999999999999" customHeight="1" x14ac:dyDescent="0.35">
      <c r="A90" s="44" t="s">
        <v>390</v>
      </c>
      <c r="B90" s="48">
        <v>3780000</v>
      </c>
      <c r="C90" s="49">
        <f t="shared" si="2"/>
        <v>7.6247362106372893E-4</v>
      </c>
    </row>
    <row r="91" spans="1:8" ht="17.149999999999999" customHeight="1" x14ac:dyDescent="0.35">
      <c r="A91" s="44" t="s">
        <v>391</v>
      </c>
      <c r="B91" s="48">
        <v>2125000</v>
      </c>
      <c r="C91" s="50">
        <f t="shared" si="2"/>
        <v>4.2863927110064126E-4</v>
      </c>
    </row>
    <row r="92" spans="1:8" ht="17.149999999999999" customHeight="1" x14ac:dyDescent="0.35">
      <c r="A92" s="44"/>
      <c r="B92" s="48">
        <f>SUM(B85:B91)</f>
        <v>4957548557.1900997</v>
      </c>
      <c r="C92" s="44"/>
    </row>
    <row r="93" spans="1:8" ht="17.149999999999999" customHeight="1" x14ac:dyDescent="0.35">
      <c r="A93" s="46"/>
      <c r="B93" s="51"/>
      <c r="C93" s="46"/>
    </row>
    <row r="94" spans="1:8" ht="17.149999999999999" customHeight="1" x14ac:dyDescent="0.35">
      <c r="A94" s="52"/>
      <c r="B94" s="51"/>
      <c r="C94" s="52"/>
      <c r="D94" s="38"/>
      <c r="E94" s="38"/>
      <c r="F94" s="38"/>
      <c r="G94" s="38"/>
      <c r="H94" s="38"/>
    </row>
    <row r="95" spans="1:8" ht="17.149999999999999" customHeight="1" x14ac:dyDescent="0.35">
      <c r="A95" s="52"/>
      <c r="B95" s="52"/>
      <c r="C95" s="52"/>
      <c r="D95" s="38"/>
      <c r="E95" s="38"/>
      <c r="F95" s="38"/>
      <c r="G95" s="38"/>
      <c r="H95" s="38"/>
    </row>
    <row r="96" spans="1:8" ht="17.149999999999999" customHeight="1" x14ac:dyDescent="0.35">
      <c r="A96" s="38"/>
      <c r="B96" s="38"/>
      <c r="C96" s="38"/>
      <c r="D96" s="38"/>
      <c r="E96" s="38"/>
      <c r="F96" s="38"/>
      <c r="G96" s="38"/>
      <c r="H96" s="38"/>
    </row>
    <row r="97" spans="1:8" ht="17.149999999999999" customHeight="1" x14ac:dyDescent="0.35">
      <c r="A97" s="38" t="s">
        <v>352</v>
      </c>
      <c r="B97" s="38" t="s">
        <v>392</v>
      </c>
      <c r="C97" s="38" t="s">
        <v>393</v>
      </c>
      <c r="D97" s="38" t="s">
        <v>394</v>
      </c>
      <c r="E97" s="38" t="s">
        <v>353</v>
      </c>
      <c r="F97" s="38" t="s">
        <v>354</v>
      </c>
      <c r="G97" s="38"/>
      <c r="H97" s="38"/>
    </row>
    <row r="98" spans="1:8" ht="17.149999999999999" customHeight="1" x14ac:dyDescent="0.35">
      <c r="A98" s="38" t="s">
        <v>84</v>
      </c>
      <c r="B98" s="38">
        <v>452000000</v>
      </c>
      <c r="C98" s="38">
        <v>330000000</v>
      </c>
      <c r="D98" s="38">
        <v>0</v>
      </c>
      <c r="E98" s="38">
        <v>330000000</v>
      </c>
      <c r="F98" s="38">
        <v>0</v>
      </c>
      <c r="G98" s="38"/>
      <c r="H98" s="38"/>
    </row>
    <row r="99" spans="1:8" ht="17.149999999999999" customHeight="1" x14ac:dyDescent="0.35">
      <c r="A99" s="38" t="s">
        <v>395</v>
      </c>
      <c r="B99" s="38">
        <v>371248</v>
      </c>
      <c r="C99" s="38">
        <v>0</v>
      </c>
      <c r="D99" s="38">
        <v>0</v>
      </c>
      <c r="E99" s="38">
        <v>0</v>
      </c>
      <c r="F99" s="38">
        <v>0</v>
      </c>
      <c r="G99" s="38"/>
      <c r="H99" s="38"/>
    </row>
    <row r="100" spans="1:8" ht="17.149999999999999" customHeight="1" x14ac:dyDescent="0.35">
      <c r="A100" s="38" t="s">
        <v>152</v>
      </c>
      <c r="B100" s="38">
        <v>35458310</v>
      </c>
      <c r="C100" s="38">
        <v>14996928</v>
      </c>
      <c r="D100" s="38">
        <v>7841666</v>
      </c>
      <c r="E100" s="38">
        <v>7132072</v>
      </c>
      <c r="F100" s="38">
        <v>23189.999999999996</v>
      </c>
      <c r="G100" s="38"/>
      <c r="H100" s="38"/>
    </row>
    <row r="101" spans="1:8" ht="17.149999999999999" customHeight="1" x14ac:dyDescent="0.35">
      <c r="A101" s="38" t="s">
        <v>6</v>
      </c>
      <c r="B101" s="38">
        <v>6458498825.7700005</v>
      </c>
      <c r="C101" s="38">
        <v>614872281.57054698</v>
      </c>
      <c r="D101" s="38">
        <v>390670615.07999998</v>
      </c>
      <c r="E101" s="38">
        <v>152911166.490547</v>
      </c>
      <c r="F101" s="38">
        <v>71290500</v>
      </c>
      <c r="G101" s="38"/>
      <c r="H101" s="38"/>
    </row>
    <row r="102" spans="1:8" ht="17.149999999999999" customHeight="1" x14ac:dyDescent="0.35">
      <c r="A102" s="38" t="s">
        <v>14</v>
      </c>
      <c r="B102" s="38">
        <v>4955650000</v>
      </c>
      <c r="C102" s="38">
        <v>949524265</v>
      </c>
      <c r="D102" s="38">
        <v>662124265</v>
      </c>
      <c r="E102" s="38">
        <v>209840000</v>
      </c>
      <c r="F102" s="38">
        <v>77560000</v>
      </c>
      <c r="G102" s="38"/>
      <c r="H102" s="38"/>
    </row>
    <row r="103" spans="1:8" ht="17.149999999999999" customHeight="1" x14ac:dyDescent="0.35">
      <c r="A103" s="38" t="s">
        <v>11</v>
      </c>
      <c r="B103" s="38">
        <v>1226200000</v>
      </c>
      <c r="C103" s="38">
        <v>0</v>
      </c>
      <c r="D103" s="38">
        <v>0</v>
      </c>
      <c r="E103" s="38">
        <v>0</v>
      </c>
      <c r="F103" s="38">
        <v>0</v>
      </c>
      <c r="G103" s="38"/>
      <c r="H103" s="38"/>
    </row>
    <row r="104" spans="1:8" ht="17.149999999999999" customHeight="1" x14ac:dyDescent="0.35">
      <c r="A104" s="38" t="s">
        <v>29</v>
      </c>
      <c r="B104" s="38">
        <v>200821858.81999999</v>
      </c>
      <c r="C104" s="38">
        <v>58062941.82</v>
      </c>
      <c r="D104" s="38">
        <v>32972862.82</v>
      </c>
      <c r="E104" s="38">
        <v>13933485</v>
      </c>
      <c r="F104" s="38">
        <v>11156594</v>
      </c>
      <c r="G104" s="38"/>
      <c r="H104" s="38"/>
    </row>
    <row r="105" spans="1:8" ht="17.149999999999999" customHeight="1" x14ac:dyDescent="0.35">
      <c r="A105" s="38" t="s">
        <v>2</v>
      </c>
      <c r="B105" s="38">
        <v>13329000242.59</v>
      </c>
      <c r="C105" s="38">
        <v>1967456416.390547</v>
      </c>
      <c r="D105" s="38">
        <v>1093609408.8999999</v>
      </c>
      <c r="E105" s="38">
        <v>713816723.49054694</v>
      </c>
      <c r="F105" s="38">
        <v>160030284</v>
      </c>
      <c r="G105" s="38"/>
      <c r="H105" s="38"/>
    </row>
    <row r="106" spans="1:8" ht="17.149999999999999" customHeight="1" x14ac:dyDescent="0.35">
      <c r="A106" s="38"/>
      <c r="B106" s="38"/>
      <c r="C106" s="38"/>
      <c r="D106" s="38"/>
      <c r="E106" s="38"/>
      <c r="F106" s="38"/>
      <c r="G106" s="38"/>
      <c r="H106" s="38"/>
    </row>
    <row r="107" spans="1:8" ht="17.149999999999999" customHeight="1" x14ac:dyDescent="0.35">
      <c r="A107" s="38"/>
      <c r="B107" s="38"/>
      <c r="C107" s="38"/>
      <c r="D107" s="38"/>
      <c r="E107" s="38"/>
      <c r="F107" s="38"/>
      <c r="G107" s="38"/>
      <c r="H107" s="38"/>
    </row>
    <row r="108" spans="1:8" ht="17.149999999999999" customHeight="1" x14ac:dyDescent="0.35">
      <c r="A108" s="38"/>
      <c r="B108" s="38"/>
      <c r="C108" s="38"/>
      <c r="D108" s="38"/>
      <c r="E108" s="38"/>
      <c r="F108" s="38"/>
      <c r="G108" s="38"/>
      <c r="H108" s="38"/>
    </row>
    <row r="109" spans="1:8" ht="17.149999999999999" customHeight="1" x14ac:dyDescent="0.35">
      <c r="A109" s="38"/>
      <c r="B109" s="38"/>
      <c r="C109" s="38"/>
      <c r="D109" s="38"/>
      <c r="E109" s="38"/>
      <c r="F109" s="38"/>
      <c r="G109" s="38"/>
      <c r="H109" s="38"/>
    </row>
    <row r="110" spans="1:8" ht="17.149999999999999" customHeight="1" x14ac:dyDescent="0.35">
      <c r="A110" s="38"/>
      <c r="B110" s="38"/>
      <c r="C110" s="38"/>
      <c r="D110" s="38"/>
      <c r="E110" s="38"/>
      <c r="F110" s="38"/>
      <c r="G110" s="38"/>
      <c r="H110" s="38"/>
    </row>
    <row r="111" spans="1:8" ht="17.149999999999999" customHeight="1" x14ac:dyDescent="0.35">
      <c r="A111" s="38"/>
      <c r="B111" s="38"/>
      <c r="C111" s="38"/>
      <c r="D111" s="38"/>
      <c r="E111" s="38"/>
      <c r="F111" s="38"/>
      <c r="G111" s="38"/>
      <c r="H111" s="38"/>
    </row>
  </sheetData>
  <mergeCells count="2">
    <mergeCell ref="A13:B13"/>
    <mergeCell ref="A43:B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c7663a-08f0-4737-9e8c-148ce897a09c" xsi:nil="true"/>
    <lcf76f155ced4ddcb4097134ff3c332f xmlns="bb7b5ef9-8a74-4db8-9316-3e797d94ff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93F58A4F5C01449D681F2E939AF769" ma:contentTypeVersion="15" ma:contentTypeDescription="Create a new document." ma:contentTypeScope="" ma:versionID="4824acc050100df4d0fe14e01cd0523c">
  <xsd:schema xmlns:xsd="http://www.w3.org/2001/XMLSchema" xmlns:xs="http://www.w3.org/2001/XMLSchema" xmlns:p="http://schemas.microsoft.com/office/2006/metadata/properties" xmlns:ns2="bb7b5ef9-8a74-4db8-9316-3e797d94ffb6" xmlns:ns3="7b36bf4a-0e0d-42f1-be9b-c94e778b0e5d" xmlns:ns4="cdc7663a-08f0-4737-9e8c-148ce897a09c" targetNamespace="http://schemas.microsoft.com/office/2006/metadata/properties" ma:root="true" ma:fieldsID="39c0b47f33a1ae80a68ec986fdd78a6d" ns2:_="" ns3:_="" ns4:_="">
    <xsd:import namespace="bb7b5ef9-8a74-4db8-9316-3e797d94ffb6"/>
    <xsd:import namespace="7b36bf4a-0e0d-42f1-be9b-c94e778b0e5d"/>
    <xsd:import namespace="cdc7663a-08f0-4737-9e8c-148ce897a0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7b5ef9-8a74-4db8-9316-3e797d94ff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e61f9b1-e23d-4f49-b3d7-56b991556c4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36bf4a-0e0d-42f1-be9b-c94e778b0e5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8a9c04-c0bb-4dba-abb3-20ba1546abb7}" ma:internalName="TaxCatchAll" ma:showField="CatchAllData" ma:web="7b36bf4a-0e0d-42f1-be9b-c94e778b0e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5ED073-3D68-4064-93F6-B4E4921E9344}">
  <ds:schemaRefs>
    <ds:schemaRef ds:uri="7b36bf4a-0e0d-42f1-be9b-c94e778b0e5d"/>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bb7b5ef9-8a74-4db8-9316-3e797d94ffb6"/>
    <ds:schemaRef ds:uri="http://purl.org/dc/terms/"/>
    <ds:schemaRef ds:uri="http://schemas.microsoft.com/office/infopath/2007/PartnerControls"/>
    <ds:schemaRef ds:uri="cdc7663a-08f0-4737-9e8c-148ce897a09c"/>
    <ds:schemaRef ds:uri="http://www.w3.org/XML/1998/namespace"/>
  </ds:schemaRefs>
</ds:datastoreItem>
</file>

<file path=customXml/itemProps2.xml><?xml version="1.0" encoding="utf-8"?>
<ds:datastoreItem xmlns:ds="http://schemas.openxmlformats.org/officeDocument/2006/customXml" ds:itemID="{8456BB8A-D7B1-4DFD-9814-122C8B33A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7b5ef9-8a74-4db8-9316-3e797d94ffb6"/>
    <ds:schemaRef ds:uri="7b36bf4a-0e0d-42f1-be9b-c94e778b0e5d"/>
    <ds:schemaRef ds:uri="cdc7663a-08f0-4737-9e8c-148ce897a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DDF204-6AFC-4C0F-86C4-67055A9CFD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vt:lpstr>
      <vt:lpstr>Methodology</vt:lpstr>
      <vt:lpstr>Overview</vt:lpstr>
      <vt:lpstr>By Country</vt:lpstr>
      <vt:lpstr>By Category</vt:lpstr>
      <vt:lpstr>IDB Project-level Data</vt:lpstr>
      <vt:lpstr>Definitions</vt:lpstr>
      <vt:lpstr>Data1</vt:lpstr>
      <vt:lpstr>'IDB Project-level Data'!_FilterDatabase</vt:lpstr>
      <vt:lpstr>Countries</vt:lpstr>
    </vt:vector>
  </TitlesOfParts>
  <Manager/>
  <Company>Inter-American Development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Morandi Paula Marina</dc:creator>
  <cp:keywords/>
  <dc:description/>
  <cp:lastModifiedBy>Mendez, Anwar Enrique</cp:lastModifiedBy>
  <cp:revision/>
  <dcterms:created xsi:type="dcterms:W3CDTF">2024-10-08T18:32:34Z</dcterms:created>
  <dcterms:modified xsi:type="dcterms:W3CDTF">2025-10-09T13:56:51Z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0x0101002093F58A4F5C01449D681F2E939AF769</vt:lpwstr>
  </property>
  <property fmtid="{D5CDD505-2E9C-101B-9397-08002B2CF9AE}" pid="3" name="MediaServiceImageTags">
    <vt:lpwstr/>
  </property>
</Properties>
</file>