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hidePivotFieldList="1" defaultThemeVersion="166925"/>
  <mc:AlternateContent xmlns:mc="http://schemas.openxmlformats.org/markup-compatibility/2006">
    <mc:Choice Requires="x15">
      <x15ac:absPath xmlns:x15ac="http://schemas.microsoft.com/office/spreadsheetml/2010/11/ac" url="C:\Users\ROSSEMARYY\Documents\CF Tracking\Databases\To publish\2019\"/>
    </mc:Choice>
  </mc:AlternateContent>
  <xr:revisionPtr revIDLastSave="0" documentId="13_ncr:1_{107851D5-A730-4032-BE6C-B239857E5625}" xr6:coauthVersionLast="45" xr6:coauthVersionMax="45" xr10:uidLastSave="{00000000-0000-0000-0000-000000000000}"/>
  <bookViews>
    <workbookView xWindow="-110" yWindow="-110" windowWidth="25820" windowHeight="14020" tabRatio="756" xr2:uid="{7495720F-0368-42FE-BDB4-188D5EEBB9C8}"/>
  </bookViews>
  <sheets>
    <sheet name="Intro" sheetId="2" r:id="rId1"/>
    <sheet name="Methodology" sheetId="18" r:id="rId2"/>
    <sheet name="Overview" sheetId="3" r:id="rId3"/>
    <sheet name="By Country" sheetId="6" r:id="rId4"/>
    <sheet name="By Category" sheetId="12" r:id="rId5"/>
    <sheet name="IDB&amp;IDBLab Project-level Data " sheetId="19" r:id="rId6"/>
    <sheet name="Data1" sheetId="5" state="veryHidden" r:id="rId7"/>
    <sheet name="Data2" sheetId="20" state="very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4" hidden="1">'By Category'!$B$37:$C$47</definedName>
    <definedName name="_xlnm._FilterDatabase" localSheetId="3" hidden="1">'By Country'!$B$4:$H$31</definedName>
    <definedName name="_Key1" localSheetId="3" hidden="1">#REF!</definedName>
    <definedName name="_Key1" localSheetId="7" hidden="1">#REF!</definedName>
    <definedName name="_Key1" localSheetId="5" hidden="1">#REF!</definedName>
    <definedName name="_Key1" hidden="1">#REF!</definedName>
    <definedName name="_key2" localSheetId="7" hidden="1">#REF!</definedName>
    <definedName name="_key2" hidden="1">#REF!</definedName>
    <definedName name="_Order1" hidden="1">255</definedName>
    <definedName name="_qk2">#N/A</definedName>
    <definedName name="_Sort" localSheetId="3" hidden="1">#REF!</definedName>
    <definedName name="_Sort" localSheetId="7" hidden="1">#REF!</definedName>
    <definedName name="_Sort" localSheetId="5"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7">#REF!</definedName>
    <definedName name="bdgfy1" localSheetId="5">#REF!</definedName>
    <definedName name="bdgfy1">#REF!</definedName>
    <definedName name="bdgfy2" localSheetId="7">#REF!</definedName>
    <definedName name="bdgfy2" localSheetId="5">#REF!</definedName>
    <definedName name="bdgfy2">#REF!</definedName>
    <definedName name="bdgfy3" localSheetId="7">#REF!</definedName>
    <definedName name="bdgfy3" localSheetId="5">#REF!</definedName>
    <definedName name="bdgfy3">#REF!</definedName>
    <definedName name="brdfy" localSheetId="7">#REF!</definedName>
    <definedName name="brdfy" localSheetId="5">#REF!</definedName>
    <definedName name="brdfy">#REF!</definedName>
    <definedName name="CC" localSheetId="7">#REF!</definedName>
    <definedName name="CC" localSheetId="5">#REF!</definedName>
    <definedName name="CC">#REF!</definedName>
    <definedName name="cd">#N/A</definedName>
    <definedName name="chart">#N/A</definedName>
    <definedName name="Countries">Data1!$B$11:$B$37</definedName>
    <definedName name="darn">#N/A</definedName>
    <definedName name="data" localSheetId="7">#REF!</definedName>
    <definedName name="data" localSheetId="5">#REF!</definedName>
    <definedName name="data">#REF!</definedName>
    <definedName name="data2" localSheetId="7">#REF!</definedName>
    <definedName name="data2" localSheetId="5">#REF!</definedName>
    <definedName name="data2">#REF!</definedName>
    <definedName name="EO" localSheetId="7">#REF!</definedName>
    <definedName name="EO" localSheetId="5">#REF!</definedName>
    <definedName name="EO">#REF!</definedName>
    <definedName name="ess">#N/A</definedName>
    <definedName name="EU" localSheetId="7">#REF!</definedName>
    <definedName name="EU" localSheetId="5">#REF!</definedName>
    <definedName name="EU">#REF!</definedName>
    <definedName name="EY" localSheetId="7">#REF!</definedName>
    <definedName name="EY" localSheetId="5">#REF!</definedName>
    <definedName name="EY">#REF!</definedName>
    <definedName name="FindActuals" localSheetId="7">OFFSET(#REF!,0,0,MATCH("*",#REF!, -1))</definedName>
    <definedName name="FindActuals" localSheetId="5">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7">#REF!</definedName>
    <definedName name="fy_1" localSheetId="5">#REF!</definedName>
    <definedName name="fy_1">#REF!</definedName>
    <definedName name="fy_2" localSheetId="7">#REF!</definedName>
    <definedName name="fy_2" localSheetId="5">#REF!</definedName>
    <definedName name="fy_2">#REF!</definedName>
    <definedName name="fy_3" localSheetId="7">#REF!</definedName>
    <definedName name="fy_3" localSheetId="5">#REF!</definedName>
    <definedName name="fy_3">#REF!</definedName>
    <definedName name="FY97_99_LAR" localSheetId="7">#REF!</definedName>
    <definedName name="FY97_99_LAR" localSheetId="5">#REF!</definedName>
    <definedName name="FY97_99_LAR">#REF!</definedName>
    <definedName name="Guarantee" localSheetId="7">OFFSET(#REF!,0,0,MATCH("*",#REF!,-1))</definedName>
    <definedName name="Guarantee" localSheetId="5">OFFSET(#REF!,0,0,MATCH("*",#REF!,-1))</definedName>
    <definedName name="Guarantee">OFFSET(#REF!,0,0,MATCH("*",#REF!,-1))</definedName>
    <definedName name="hlHome" localSheetId="3" hidden="1">#REF!</definedName>
    <definedName name="hlHome" localSheetId="7" hidden="1">#REF!</definedName>
    <definedName name="hlHome" hidden="1">#REF!</definedName>
    <definedName name="key" localSheetId="7" hidden="1">#REF!</definedName>
    <definedName name="key" hidden="1">#REF!</definedName>
    <definedName name="Lending" localSheetId="7">OFFSET(#REF!,0,0,MATCH("*",#REF!, -1))</definedName>
    <definedName name="Lending" localSheetId="5">OFFSET(#REF!,0,0,MATCH("*",#REF!, -1))</definedName>
    <definedName name="Lending">OFFSET(#REF!,0,0,MATCH("*",#REF!, -1))</definedName>
    <definedName name="LendingMain" localSheetId="7">OFFSET(#REF!,0,0,MATCH("*",#REF!, -1))</definedName>
    <definedName name="LendingMain" localSheetId="5">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7">#REF!</definedName>
    <definedName name="Mitigation_Sub_sectors" localSheetId="5">#REF!</definedName>
    <definedName name="Mitigation_Sub_sectors">#REF!</definedName>
    <definedName name="qryGUCosts" localSheetId="7">#REF!</definedName>
    <definedName name="qryGUCosts" localSheetId="5">#REF!</definedName>
    <definedName name="qryGUCosts">#REF!</definedName>
    <definedName name="qryPEQ1" localSheetId="7">#REF!</definedName>
    <definedName name="qryPEQ1" localSheetId="5">#REF!</definedName>
    <definedName name="qryPEQ1">#REF!</definedName>
    <definedName name="qryPEQ2" localSheetId="7">#REF!</definedName>
    <definedName name="qryPEQ2" localSheetId="5">#REF!</definedName>
    <definedName name="qryPEQ2">#REF!</definedName>
    <definedName name="qryPEQ3" localSheetId="7">#REF!</definedName>
    <definedName name="qryPEQ3" localSheetId="5">#REF!</definedName>
    <definedName name="qryPEQ3">#REF!</definedName>
    <definedName name="qryPEQ4" localSheetId="7">#REF!</definedName>
    <definedName name="qryPEQ4" localSheetId="5">#REF!</definedName>
    <definedName name="qryPEQ4">#REF!</definedName>
    <definedName name="qryPESector" localSheetId="7">#REF!</definedName>
    <definedName name="qryPESector" localSheetId="5">#REF!</definedName>
    <definedName name="qryPESector">#REF!</definedName>
    <definedName name="qrySTI" localSheetId="7">#REF!</definedName>
    <definedName name="qrySTI" localSheetId="5">#REF!</definedName>
    <definedName name="qrySTI">#REF!</definedName>
    <definedName name="Quarter1" localSheetId="7">OFFSET(#REF!,0,0,MATCH("*",#REF!,-1))</definedName>
    <definedName name="Quarter1" localSheetId="5">OFFSET(#REF!,0,0,MATCH("*",#REF!,-1))</definedName>
    <definedName name="Quarter1">OFFSET(#REF!,0,0,MATCH("*",#REF!,-1))</definedName>
    <definedName name="Quarter2" localSheetId="7">OFFSET(#REF!,0,0,MATCH("*",#REF!,-1))</definedName>
    <definedName name="Quarter2" localSheetId="5">OFFSET(#REF!,0,0,MATCH("*",#REF!,-1))</definedName>
    <definedName name="Quarter2">OFFSET(#REF!,0,0,MATCH("*",#REF!,-1))</definedName>
    <definedName name="Quarter3" localSheetId="7">OFFSET(#REF!,0,0,MATCH("*",#REF!,-1))</definedName>
    <definedName name="Quarter3" localSheetId="5">OFFSET(#REF!,0,0,MATCH("*",#REF!,-1))</definedName>
    <definedName name="Quarter3">OFFSET(#REF!,0,0,MATCH("*",#REF!,-1))</definedName>
    <definedName name="Quarter4" localSheetId="7">OFFSET(#REF!,0,0,MATCH("*",#REF!,-1))</definedName>
    <definedName name="Quarter4" localSheetId="5">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7">#REF!</definedName>
    <definedName name="sctr">#REF!</definedName>
    <definedName name="sectorboard">'[7]Sector_Board, Network Info'!$C$43:$J$2278</definedName>
    <definedName name="Standby" localSheetId="7">OFFSET(#REF!,0,0,MATCH("*",#REF!,-1))</definedName>
    <definedName name="Standby">OFFSET(#REF!,0,0,MATCH("*",#REF!,-1))</definedName>
    <definedName name="Sub_Category_Adaptation" localSheetId="7">#REF!</definedName>
    <definedName name="Sub_Category_Adaptation" localSheetId="5">#REF!</definedName>
    <definedName name="Sub_Category_Adaptation">#REF!</definedName>
    <definedName name="Sub_Category_Mitigation" localSheetId="7">#REF!</definedName>
    <definedName name="Sub_Category_Mitigation" localSheetId="5">#REF!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7">#REF!</definedName>
    <definedName name="tblCountry" localSheetId="5">#REF!</definedName>
    <definedName name="tblCountry">#REF!</definedName>
    <definedName name="totvpubud" localSheetId="7">#REF!</definedName>
    <definedName name="totvpubud" localSheetId="5">#REF!</definedName>
    <definedName name="totvpubud">#REF!</definedName>
    <definedName name="totvpubudy1" localSheetId="7">#REF!</definedName>
    <definedName name="totvpubudy1" localSheetId="5">#REF!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17_06cdb371-36c9-41a4-b5bd-edbf6c149bb7" name="2017" connection="Excel IDB_ClimetaFinanceData2017vf"/>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12" l="1"/>
  <c r="C52" i="12"/>
  <c r="C53" i="12"/>
  <c r="C54" i="12"/>
  <c r="C55" i="12"/>
  <c r="C56" i="12"/>
  <c r="C57" i="12"/>
  <c r="C58" i="12"/>
  <c r="C50" i="12"/>
  <c r="C39" i="12"/>
  <c r="C40" i="12"/>
  <c r="C41" i="12"/>
  <c r="C42" i="12"/>
  <c r="C43" i="12"/>
  <c r="C44" i="12"/>
  <c r="C45" i="12"/>
  <c r="C46" i="12"/>
  <c r="C38" i="12"/>
  <c r="C73" i="20"/>
  <c r="C74" i="20"/>
  <c r="C75" i="20"/>
  <c r="C76" i="20"/>
  <c r="C77" i="20"/>
  <c r="C78" i="20"/>
  <c r="C79" i="20"/>
  <c r="C80" i="20"/>
  <c r="B87" i="5" l="1"/>
  <c r="B7" i="5" l="1"/>
  <c r="B6" i="5" l="1"/>
  <c r="C136" i="20"/>
  <c r="C137" i="20"/>
  <c r="C138" i="20"/>
  <c r="C139" i="20"/>
  <c r="C140" i="20"/>
  <c r="C141" i="20"/>
  <c r="C142" i="20"/>
  <c r="C143" i="20"/>
  <c r="C135" i="20" l="1"/>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J32" i="20"/>
  <c r="I32" i="20"/>
  <c r="H32"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H33" i="20" l="1"/>
  <c r="I33" i="20"/>
  <c r="J33" i="20"/>
  <c r="C59" i="12" l="1"/>
  <c r="C47" i="12"/>
  <c r="C81" i="5" l="1"/>
  <c r="C86" i="5"/>
  <c r="C82" i="5"/>
  <c r="C85" i="5"/>
  <c r="C84" i="5"/>
  <c r="C80" i="5"/>
  <c r="C83" i="5"/>
  <c r="E45" i="3"/>
  <c r="F45" i="3"/>
  <c r="G45" i="3"/>
  <c r="D45" i="3"/>
  <c r="B3" i="5" l="1"/>
  <c r="B4" i="5"/>
  <c r="B5" i="5"/>
  <c r="B2" i="5"/>
  <c r="G22" i="3" l="1"/>
  <c r="F22" i="3"/>
  <c r="E21" i="3"/>
  <c r="D22" i="3"/>
  <c r="E20" i="3"/>
  <c r="C22" i="3"/>
  <c r="E19" i="3"/>
  <c r="E22" i="3" l="1"/>
  <c r="H22" i="3"/>
  <c r="S293" i="19"/>
  <c r="R293" i="19"/>
  <c r="Q293"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5B4588-C83C-4639-880F-D217F059805B}" name="Excel IDB_ClimetaFinanceData2017vf" type="100" refreshedVersion="0">
    <extLst>
      <ext xmlns:x15="http://schemas.microsoft.com/office/spreadsheetml/2010/11/main" uri="{DE250136-89BD-433C-8126-D09CA5730AF9}">
        <x15:connection id="604b71da-5f8d-4a5e-acfc-dcc838145ed5"/>
      </ext>
    </extLst>
  </connection>
  <connection id="2" xr16:uid="{20C4222F-9476-4A4D-9661-A26F18EBD7A5}"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<sst xmlns="http://schemas.openxmlformats.org/spreadsheetml/2006/main" count="3196" uniqueCount="580">
  <si>
    <t>Project Number</t>
  </si>
  <si>
    <t>Project Name</t>
  </si>
  <si>
    <t>Country</t>
  </si>
  <si>
    <t>Approval Year</t>
  </si>
  <si>
    <t>Approval Date</t>
  </si>
  <si>
    <t>Fund Currency</t>
  </si>
  <si>
    <t>Approved Amount</t>
  </si>
  <si>
    <t>Use</t>
  </si>
  <si>
    <t>Mitigation sector</t>
  </si>
  <si>
    <t>Adaptation sector</t>
  </si>
  <si>
    <t>% Only mitigation</t>
  </si>
  <si>
    <t>% Only adaptation</t>
  </si>
  <si>
    <t>INE</t>
  </si>
  <si>
    <t>USD</t>
  </si>
  <si>
    <t>Mitigation</t>
  </si>
  <si>
    <t>Renewable energy</t>
  </si>
  <si>
    <t>LON</t>
  </si>
  <si>
    <t>Adaptation</t>
  </si>
  <si>
    <t>TCP</t>
  </si>
  <si>
    <t>Cross-cutting issues</t>
  </si>
  <si>
    <t>Energy efficiency</t>
  </si>
  <si>
    <t>IGR</t>
  </si>
  <si>
    <t>Water and wastewater systems</t>
  </si>
  <si>
    <t>Waste and wastewater</t>
  </si>
  <si>
    <t>Financial Services</t>
  </si>
  <si>
    <t>MIF</t>
  </si>
  <si>
    <t>Argentina</t>
  </si>
  <si>
    <t>Belize</t>
  </si>
  <si>
    <t>Brazil</t>
  </si>
  <si>
    <t>Chile</t>
  </si>
  <si>
    <t>Colombia</t>
  </si>
  <si>
    <t>Dominican Republic</t>
  </si>
  <si>
    <t>Ecuador</t>
  </si>
  <si>
    <t>El Salvador</t>
  </si>
  <si>
    <t>Guyana</t>
  </si>
  <si>
    <t>Haiti</t>
  </si>
  <si>
    <t>Honduras</t>
  </si>
  <si>
    <t>Jamaica</t>
  </si>
  <si>
    <t>Mexico</t>
  </si>
  <si>
    <t>Nicaragua</t>
  </si>
  <si>
    <t>Peru</t>
  </si>
  <si>
    <t>Regional</t>
  </si>
  <si>
    <t>Suriname</t>
  </si>
  <si>
    <t>Bolivia</t>
  </si>
  <si>
    <t>Barbados</t>
  </si>
  <si>
    <t>Bahamas</t>
  </si>
  <si>
    <t>Guatemala</t>
  </si>
  <si>
    <t>Panama</t>
  </si>
  <si>
    <t>Paraguay</t>
  </si>
  <si>
    <t>Uruguay</t>
  </si>
  <si>
    <t>% Only Dual-use</t>
  </si>
  <si>
    <t>US$ Dual-use</t>
  </si>
  <si>
    <t>US$ Adaptation</t>
  </si>
  <si>
    <t>US$ Mitigation</t>
  </si>
  <si>
    <t>Department</t>
  </si>
  <si>
    <t>CSD</t>
  </si>
  <si>
    <t>Total</t>
  </si>
  <si>
    <t>IDBG</t>
  </si>
  <si>
    <t>Climate Finance
(%)</t>
  </si>
  <si>
    <t>IDB</t>
  </si>
  <si>
    <t>IDB Invest</t>
  </si>
  <si>
    <t xml:space="preserve">Total </t>
  </si>
  <si>
    <t xml:space="preserve">IDB Lab </t>
  </si>
  <si>
    <t>Approved Amount 
(US$ million)</t>
  </si>
  <si>
    <t>Climate Finance
(US$ million)</t>
  </si>
  <si>
    <t>Mitigation Finance</t>
  </si>
  <si>
    <t>Adaptation Finance</t>
  </si>
  <si>
    <t>Baseline (*)</t>
  </si>
  <si>
    <t>CF%</t>
  </si>
  <si>
    <t>NonCF%</t>
  </si>
  <si>
    <t>Venezuela</t>
  </si>
  <si>
    <t>Trinidad and Tobago</t>
  </si>
  <si>
    <t>Costa Rica</t>
  </si>
  <si>
    <t xml:space="preserve">Highlight Country: </t>
  </si>
  <si>
    <t>&lt;None&gt;</t>
  </si>
  <si>
    <t>Transport</t>
  </si>
  <si>
    <t>Lower carbon and efficient energy generation</t>
  </si>
  <si>
    <t>COUNTRIES</t>
  </si>
  <si>
    <t>Mitigation Sector</t>
  </si>
  <si>
    <t>Advisory Services</t>
  </si>
  <si>
    <t>Energy, transport and other built environment and infrastructure</t>
  </si>
  <si>
    <t>Investment Loan</t>
  </si>
  <si>
    <t>Other agricultural and ecological resources</t>
  </si>
  <si>
    <t>Cross-cutting sectors</t>
  </si>
  <si>
    <t>Crop and food production</t>
  </si>
  <si>
    <t>Information and communications technology</t>
  </si>
  <si>
    <t>Guarantee</t>
  </si>
  <si>
    <t>Equity</t>
  </si>
  <si>
    <t>Financial services</t>
  </si>
  <si>
    <t>Institutional capacity support or technical assistance</t>
  </si>
  <si>
    <t>COUNTRIESv2</t>
  </si>
  <si>
    <t>Helper</t>
  </si>
  <si>
    <t xml:space="preserve">Mitigation Category </t>
  </si>
  <si>
    <t xml:space="preserve">Adaptation Category </t>
  </si>
  <si>
    <t>Amount
(US$ million)</t>
  </si>
  <si>
    <t>Adaptation Sector</t>
  </si>
  <si>
    <t>Countries</t>
  </si>
  <si>
    <t xml:space="preserve">Dual </t>
  </si>
  <si>
    <t>Pais seleccionado</t>
  </si>
  <si>
    <t>Mitigation Finance
(US$ million)</t>
  </si>
  <si>
    <t>Adaptation Finance
(US$ million)</t>
  </si>
  <si>
    <t>Dual Finance
(US$ million)</t>
  </si>
  <si>
    <t>Instruments</t>
  </si>
  <si>
    <t xml:space="preserve"> - Methodology </t>
  </si>
  <si>
    <t>METHODOLOGY</t>
  </si>
  <si>
    <r>
      <t xml:space="preserve">Dual Finance </t>
    </r>
    <r>
      <rPr>
        <b/>
        <i/>
        <vertAlign val="superscript"/>
        <sz val="12"/>
        <color theme="1"/>
        <rFont val="Calibri"/>
        <family val="2"/>
        <scheme val="minor"/>
      </rPr>
      <t>(b)</t>
    </r>
  </si>
  <si>
    <t>Renewable Energy</t>
  </si>
  <si>
    <t>Waste and Wastewater</t>
  </si>
  <si>
    <t>Energy Efficiency</t>
  </si>
  <si>
    <t>Lower Carbon and Efficient Energy Generation</t>
  </si>
  <si>
    <t>Cross-cutting Issues</t>
  </si>
  <si>
    <t>Water and Wastewater Systems</t>
  </si>
  <si>
    <t>Energy, Transport and Other Built Environment and Infrastructure</t>
  </si>
  <si>
    <t>Other Agricultural and Ecological Resources</t>
  </si>
  <si>
    <t>Cross-cutting Sectors</t>
  </si>
  <si>
    <t>Crop and Food Production</t>
  </si>
  <si>
    <t>Institutional Capacity Support or Technical Assistance</t>
  </si>
  <si>
    <t>Policy-based loan</t>
  </si>
  <si>
    <t xml:space="preserve"> - IDB and IDB Lab Project Level Data</t>
  </si>
  <si>
    <r>
      <t xml:space="preserve">Instrument Type </t>
    </r>
    <r>
      <rPr>
        <b/>
        <vertAlign val="superscript"/>
        <sz val="10"/>
        <color theme="1"/>
        <rFont val="Calibri"/>
        <family val="2"/>
        <scheme val="minor"/>
      </rPr>
      <t>(1)</t>
    </r>
  </si>
  <si>
    <t>Dual</t>
  </si>
  <si>
    <t>Cross cutting issues</t>
  </si>
  <si>
    <t>CON</t>
  </si>
  <si>
    <t>Agriculture aquaculture forestry and land use</t>
  </si>
  <si>
    <t>Energy transport and other built environment infrastructure</t>
  </si>
  <si>
    <t>Agricultural and ecological resources</t>
  </si>
  <si>
    <t>Crop production and food production</t>
  </si>
  <si>
    <t>Other sectors</t>
  </si>
  <si>
    <t>RG-T3022</t>
  </si>
  <si>
    <t>Support for the Preparation of Low and High Enthalpy Geothermal Projects in LAC Region</t>
  </si>
  <si>
    <t>Agriculture, aquaculture, forestry and land-use</t>
  </si>
  <si>
    <t>Low-carbon technologies</t>
  </si>
  <si>
    <t>Non-energy GHG reductions</t>
  </si>
  <si>
    <t>Climate Finance
 (US$ million)</t>
  </si>
  <si>
    <t>Other instruments</t>
  </si>
  <si>
    <t>Investment Grant</t>
  </si>
  <si>
    <t>Climate Finance according to Use (US$ million)</t>
  </si>
  <si>
    <t>Climate Finance
(% of approved amount)</t>
  </si>
  <si>
    <t>Low-carbon Technologies</t>
  </si>
  <si>
    <t>Industry, Manufacturing and Trade</t>
  </si>
  <si>
    <t>Agriculture, Aquaculture, Forestry and Land-use</t>
  </si>
  <si>
    <t>Public</t>
  </si>
  <si>
    <t>Private</t>
  </si>
  <si>
    <r>
      <rPr>
        <i/>
        <vertAlign val="superscript"/>
        <sz val="11"/>
        <color theme="1" tint="0.14996795556505021"/>
        <rFont val="Calibri"/>
        <family val="2"/>
        <scheme val="minor"/>
      </rPr>
      <t>(b)</t>
    </r>
    <r>
      <rPr>
        <i/>
        <sz val="11"/>
        <color theme="1" tint="0.14999847407452621"/>
        <rFont val="Calibri"/>
        <family val="2"/>
        <scheme val="minor"/>
      </rPr>
      <t xml:space="preserve"> Climate finance is considered "dual finance" when such specific activities have simultaneous mitigation and adaptation benefits </t>
    </r>
  </si>
  <si>
    <t>Coastal and riverine infrastructure</t>
  </si>
  <si>
    <t>HO-L1201</t>
  </si>
  <si>
    <t>Comprehensive Rural Development and Productivity Project</t>
  </si>
  <si>
    <t>HO-L1211</t>
  </si>
  <si>
    <t>DR-L1137</t>
  </si>
  <si>
    <t>Agricultural Health and Innovation Project</t>
  </si>
  <si>
    <t>ES-L1135</t>
  </si>
  <si>
    <t>Strengthening the Climate Change Resilience in El Salvador’s Coffee Forests</t>
  </si>
  <si>
    <t>BL-L1030</t>
  </si>
  <si>
    <t>Education Quality Improvement Program (EQIP) II</t>
  </si>
  <si>
    <t>PE-L1246</t>
  </si>
  <si>
    <t>Investment Program to Improve the Historic Centers of Lima, Arequipa, Trujillo, and Ayacucho</t>
  </si>
  <si>
    <t>SU-L1057</t>
  </si>
  <si>
    <t>Improving Transport Logistics and Competitiveness in Suriname</t>
  </si>
  <si>
    <t>AR-L1293</t>
  </si>
  <si>
    <t>Project to Improve the Provincial Route 82 Corridor in the Province of Mendoza</t>
  </si>
  <si>
    <t>AR-L1306</t>
  </si>
  <si>
    <t>Social and Urban Integration Program</t>
  </si>
  <si>
    <t>PR-L1164</t>
  </si>
  <si>
    <t>Program to Rehabilitate and Maintain Agroindustrial Corridors</t>
  </si>
  <si>
    <t>UR-L1153</t>
  </si>
  <si>
    <t>Program to Improve Road Coriridors for Agroindustry and Forestry</t>
  </si>
  <si>
    <t>PN-L1154</t>
  </si>
  <si>
    <t>Comprehensive urban urban development program with tourist vocations</t>
  </si>
  <si>
    <t>CR-L1139</t>
  </si>
  <si>
    <t>Road Infrastructure Program and promotion of Public-Private Partnerships (PPP)</t>
  </si>
  <si>
    <t>RG-L1132</t>
  </si>
  <si>
    <t>Border Integration Project - Axis Road No. 4 Bellavista-Zumba-La Balza Zamora-Chinchipe Province</t>
  </si>
  <si>
    <t>AR-L1312</t>
  </si>
  <si>
    <t>Program of Strengthening and Integration of Health Networks of the Province of Buenos Aires</t>
  </si>
  <si>
    <t>GU-L1169</t>
  </si>
  <si>
    <t>Road Infrastructure Development Program</t>
  </si>
  <si>
    <t>BR-L1524</t>
  </si>
  <si>
    <t>Logistics Efficiency Program of Espirito Santo</t>
  </si>
  <si>
    <t>AR-L1307</t>
  </si>
  <si>
    <t>Federal Program for Regional Transport Infrastructure</t>
  </si>
  <si>
    <t>AR-L1310</t>
  </si>
  <si>
    <t>Satellite Technology Development Program (PROSAT II)</t>
  </si>
  <si>
    <t>UR-L1157</t>
  </si>
  <si>
    <t>Environmental Management Strengthening Program for the MVOTMA</t>
  </si>
  <si>
    <t>PR-L1162</t>
  </si>
  <si>
    <t>First Individual Program of Finance the Improvement of Research, Innovation, and Transfer of Agricultural Technology in Paraguay</t>
  </si>
  <si>
    <t>HO-L1207</t>
  </si>
  <si>
    <t>Central District Water and Sanitation Services Reform Program</t>
  </si>
  <si>
    <t>BO-L1199</t>
  </si>
  <si>
    <t>Program for the Strengthening of Environmental and Natural Resource Management II</t>
  </si>
  <si>
    <t>BO-L1200</t>
  </si>
  <si>
    <t>Policy Reform Program for the Water, Sanitation, Solid Waste and Water Resources Sectors in Bolivia</t>
  </si>
  <si>
    <t>ME-L1294</t>
  </si>
  <si>
    <t>Strengthening Program for Urban Development Reform and Territorial Planning II</t>
  </si>
  <si>
    <t>HO-G1250</t>
  </si>
  <si>
    <t>HONDURAS-Regional Malaria Elimination Intitative (RMEI) in Mesoamerica and Dominican Republic</t>
  </si>
  <si>
    <t>EC-L1248</t>
  </si>
  <si>
    <t>Water and Sanitation Program for Portoviejo Canton</t>
  </si>
  <si>
    <t>BR-L1508</t>
  </si>
  <si>
    <t>Environmental Sanitation, Macrodrainage, and Recovery Project for the Igarapés and the Banks of the Parauapebas River/PA</t>
  </si>
  <si>
    <t>BR-L1536</t>
  </si>
  <si>
    <t>Tietê River Recovery Project Upstream of the Penha Dam in the State of Sao Paulo - Renasce Tietê</t>
  </si>
  <si>
    <t>EC-L1242</t>
  </si>
  <si>
    <t>Potable Water and Sewerage Program for Quito</t>
  </si>
  <si>
    <t>PE-L1238</t>
  </si>
  <si>
    <t>Comprehensive stormwater drainage program in prioritized cities of Peru</t>
  </si>
  <si>
    <t>RG-L1134</t>
  </si>
  <si>
    <t>Potable Water and Sanitation Project for the Metropolitan Area of Ciudad del Este</t>
  </si>
  <si>
    <t>BR-L1495</t>
  </si>
  <si>
    <t>Program To Expand And Improve Drinking Water Services In The State Of Rio Grande Do Sul (PROSASUL)</t>
  </si>
  <si>
    <t>HO-L1200</t>
  </si>
  <si>
    <t>Program for the Restoration of Climate-resilient Forests and Forestry for Sustainable Water-related Ecosystem Services</t>
  </si>
  <si>
    <t>HO-G1252</t>
  </si>
  <si>
    <t>CO-G1011</t>
  </si>
  <si>
    <t>Promotion of Innovative Strategies for Sustainable Rural Development and Environmental Conservation</t>
  </si>
  <si>
    <t>BA-L1046</t>
  </si>
  <si>
    <t>Public Sector Modernization Programme</t>
  </si>
  <si>
    <t>CH-L1148</t>
  </si>
  <si>
    <t>Support for Strengthening the Institutional Framework for Science, Technology, Knowledge and Innovation in Chile</t>
  </si>
  <si>
    <t>RG-L1131</t>
  </si>
  <si>
    <t>Comprehensive Sanitation Program for the Cities of the Uruguay River Basin</t>
  </si>
  <si>
    <t>EC-L1245</t>
  </si>
  <si>
    <t>First individual operation under the CCLIP Housing Solutions for poor and vulnerable households</t>
  </si>
  <si>
    <t>AR-L1288</t>
  </si>
  <si>
    <t>Social and Urban Integration Program in Greater Buenos Aires</t>
  </si>
  <si>
    <t>DR-L1132</t>
  </si>
  <si>
    <t>Support Program for Mobility, Ground Transportation and Road Safety in the Dominican Republic</t>
  </si>
  <si>
    <t>ME-L1290</t>
  </si>
  <si>
    <t>Financing Program for Productive, Inclusive and Sustainable Rural Development</t>
  </si>
  <si>
    <t>UR-L1156</t>
  </si>
  <si>
    <t>Investment, Trade and Innovation Framework Modernization Program II</t>
  </si>
  <si>
    <t>UR-L1155</t>
  </si>
  <si>
    <t>Program for the Development of Emerging Tourist Destinations.</t>
  </si>
  <si>
    <t>BR-L1411</t>
  </si>
  <si>
    <t>URBAN UPGRADE PROGRAM IN THE WESTERN AREA OF ARACAJU – BUILDING FOR THE FUTURE</t>
  </si>
  <si>
    <t>BA-G1002</t>
  </si>
  <si>
    <t>Sustainable Energy Investment Program (Smart Fund II)</t>
  </si>
  <si>
    <t>BH-L1046</t>
  </si>
  <si>
    <t>Credit Enhancement Program for Micro, Small and Medium Enterprises</t>
  </si>
  <si>
    <t>BA-L1043</t>
  </si>
  <si>
    <t>Sustainable Energy Investment Program (SMART FUND II)</t>
  </si>
  <si>
    <t>SU-L1055</t>
  </si>
  <si>
    <t>Consolidating a Sustainable Energy Sector</t>
  </si>
  <si>
    <t>HA-L1140</t>
  </si>
  <si>
    <t>Improving Electricity Access in Haiti</t>
  </si>
  <si>
    <t>PE-L1244</t>
  </si>
  <si>
    <t>Program to improve Productivity and Competitiveness</t>
  </si>
  <si>
    <t>CO-L1228</t>
  </si>
  <si>
    <t>First Productive Business Financing Program</t>
  </si>
  <si>
    <t>BR-L1532</t>
  </si>
  <si>
    <t>Curitiba's Sustainable Urban Mobility Program</t>
  </si>
  <si>
    <t>EC-L1255</t>
  </si>
  <si>
    <t>Emergency Program for Macroeconomic Sustainability and Prosperity</t>
  </si>
  <si>
    <t>AR-L1309</t>
  </si>
  <si>
    <t>Program to Support the Equity and Effectiveness of the Social Safety Net in Argentina -Phase II</t>
  </si>
  <si>
    <t>CO-L1237</t>
  </si>
  <si>
    <t>National Program to Ensure Sustainable and Efficient Energy Supply, Phase II</t>
  </si>
  <si>
    <t>DR-L1122</t>
  </si>
  <si>
    <t>Implementation of the Energy Efficiency (EE) Program of the Dominican Republic</t>
  </si>
  <si>
    <t>PR-L1167</t>
  </si>
  <si>
    <t>Program to Strengthen Integrated and Comprehensive Health Services Networks based on Primary Health Care</t>
  </si>
  <si>
    <t>BR-L1518</t>
  </si>
  <si>
    <t>Program to Strengthen the Care Model in the Paraiba Health Network</t>
  </si>
  <si>
    <t>CR-L1137</t>
  </si>
  <si>
    <t>Citizen Security and Violence Prevention Program</t>
  </si>
  <si>
    <t>GU-L1163</t>
  </si>
  <si>
    <t>Program to Strengthen the Institutional Healthcare Service Network (PRORISS)</t>
  </si>
  <si>
    <t>HA-G1045</t>
  </si>
  <si>
    <t>PN-L1155</t>
  </si>
  <si>
    <t>Universal Energy Access Program</t>
  </si>
  <si>
    <t>EC-L1250</t>
  </si>
  <si>
    <t>Institutional Strengthening for Competitiveness Program</t>
  </si>
  <si>
    <t>HO-L1202</t>
  </si>
  <si>
    <t>Digital Transformation for Increased Competitiveness</t>
  </si>
  <si>
    <t>IFD/CMF</t>
  </si>
  <si>
    <t>CSD/RND</t>
  </si>
  <si>
    <t>SCL/EDU</t>
  </si>
  <si>
    <t>CSD/HUD</t>
  </si>
  <si>
    <t>INE/TSP</t>
  </si>
  <si>
    <t>SCL/SPH</t>
  </si>
  <si>
    <t>IFD/CTI</t>
  </si>
  <si>
    <t>INE/WSA</t>
  </si>
  <si>
    <t>IFD/ICS</t>
  </si>
  <si>
    <t>INT/TIN</t>
  </si>
  <si>
    <t>INE/ENE</t>
  </si>
  <si>
    <t>IFD/FMM</t>
  </si>
  <si>
    <t>Information and communication technology</t>
  </si>
  <si>
    <t>AR-L1315</t>
  </si>
  <si>
    <t>WAYRA: Differentiated Honey and Technology in the Argentine Gran Chaco</t>
  </si>
  <si>
    <t>AR-T1233</t>
  </si>
  <si>
    <t>BL-T1121</t>
  </si>
  <si>
    <t>Enhancing Conservation in Belize’s Protected Areas through Disruptive Technologies</t>
  </si>
  <si>
    <t>EC-L1254</t>
  </si>
  <si>
    <t>Green Finance for Agricultural Sustainability</t>
  </si>
  <si>
    <t>EC-T1412</t>
  </si>
  <si>
    <t>Pacari Chocolate: Traceability and Grower’s Associations</t>
  </si>
  <si>
    <t>EC-T1430</t>
  </si>
  <si>
    <t>NI-T1274</t>
  </si>
  <si>
    <t>Smart Cocoa Production</t>
  </si>
  <si>
    <t>RG-T3568</t>
  </si>
  <si>
    <t>EXO Mujer: Leading Technological Change for Climate Change Adaptation in the Gran Chaco Region</t>
  </si>
  <si>
    <t>UR-T1218</t>
  </si>
  <si>
    <t>Establishment of the First Open Agricultural Laboratory for a Climate Smart Forestry Sector in Latin America and the Caribbean</t>
  </si>
  <si>
    <t>BH-L1047</t>
  </si>
  <si>
    <t>MARPOL for the Blue Economy: The Caribbean’s First Marine Waste Reception and Processing Facility</t>
  </si>
  <si>
    <t>BH-T1069</t>
  </si>
  <si>
    <t>BL-T1122</t>
  </si>
  <si>
    <t>EcoMicro - Development Finance Corporation - Green Finance for Renewable Energy and Energy Efficiency for MSMEs</t>
  </si>
  <si>
    <t>CH-T1217</t>
  </si>
  <si>
    <t>REDD Chain Project</t>
  </si>
  <si>
    <t>CH-T1226</t>
  </si>
  <si>
    <t>Latin America Autonomous Vehicles Hub (VAs)</t>
  </si>
  <si>
    <t>DR-T1184</t>
  </si>
  <si>
    <t>Technological Implementation for the Productive Process of Coffee Farmers in the Dominican-Haitian border</t>
  </si>
  <si>
    <t>DR-T1198</t>
  </si>
  <si>
    <t>Nature Village: Innovation and Clean Technologies for Sustainable Rural Development</t>
  </si>
  <si>
    <t>GU-T1280</t>
  </si>
  <si>
    <t>Green Guarantee for Competitive Landscapes</t>
  </si>
  <si>
    <t>HA-G1043</t>
  </si>
  <si>
    <t>Ayiti Blue Ocean Plastics Solution</t>
  </si>
  <si>
    <t>HA-T1266</t>
  </si>
  <si>
    <t>JA-T1179</t>
  </si>
  <si>
    <t>Building a Sustainable Electric Mobility Ecosystem for Inclusion and Access</t>
  </si>
  <si>
    <t>ME-T1406</t>
  </si>
  <si>
    <t>Inclusion and Sustainability in Mobility</t>
  </si>
  <si>
    <t>PE-T1427</t>
  </si>
  <si>
    <t>Digital Compensation for Conservation in Peru</t>
  </si>
  <si>
    <t>RG-T3378</t>
  </si>
  <si>
    <t>EcoMicro - National Development Foundation of Dominica Limited - Green Finance for MSMEs and Low-Income Households</t>
  </si>
  <si>
    <t>RG-T3457</t>
  </si>
  <si>
    <t>MIF Regional Events - FOROMIC 2019</t>
  </si>
  <si>
    <t>UR-T1225</t>
  </si>
  <si>
    <t>Innovation in Electric Distribution Systems through the Use of Storage Batteries</t>
  </si>
  <si>
    <t>AR-T1220</t>
  </si>
  <si>
    <t>Support the Inclusion of Climate Considerations in Planning and Investments in Cities under the Socio-Urban Integration Program in Popular Districts</t>
  </si>
  <si>
    <t>BA-T1063</t>
  </si>
  <si>
    <t>Strategic Roadmap for the Blue Economy in Barbados</t>
  </si>
  <si>
    <t>BH-T1075</t>
  </si>
  <si>
    <t>Supporting a Comprehensive Renewable Energy Program and Institutional Reform in the Bahamas</t>
  </si>
  <si>
    <t>BO-T1344</t>
  </si>
  <si>
    <t>Integral Improvement of Neighborhoods</t>
  </si>
  <si>
    <t>BO-T1349</t>
  </si>
  <si>
    <t>Support for the Preparation and Implementation of the New Linear Park La Paz- El Alto (Thakhi Tantasiña)</t>
  </si>
  <si>
    <t>BR-T1390</t>
  </si>
  <si>
    <t>Support for the Preparation of the Environmental Sanitation Program of the Water Supply Sources of the Metropolitan Region of Salvador and the Operational Improvement of EMBASA</t>
  </si>
  <si>
    <t>CH-T1223</t>
  </si>
  <si>
    <t>Strengthening Chile’s Climate Change Agenda and Support for the Organization of COP25</t>
  </si>
  <si>
    <t>CO-T1525</t>
  </si>
  <si>
    <t>Feasibility analysis of AgroParque BioSuroeste (Cartama)</t>
  </si>
  <si>
    <t>HO-T1342</t>
  </si>
  <si>
    <t>Knowledge Exchange in the Incorporation of Climate Change within the Education Sector</t>
  </si>
  <si>
    <t>RG-T3011</t>
  </si>
  <si>
    <t>France-LAC Partnership: Local Housing Strategies, a Pathway to Sustainable, Climate-Friendly and Inclusive Cities</t>
  </si>
  <si>
    <t>RG-T3368</t>
  </si>
  <si>
    <t>Regional Green Bonds Program for Latin America and the Caribbean</t>
  </si>
  <si>
    <t>RG-T3415</t>
  </si>
  <si>
    <t>Development of the Natural Capital Lab</t>
  </si>
  <si>
    <t>RG-T3433</t>
  </si>
  <si>
    <t>To Consolidate the Presence of NDC Invest® in the Region</t>
  </si>
  <si>
    <t>RG-T3448</t>
  </si>
  <si>
    <t>Analysis and Consolidation of Hydro-Climate Information Management Systems in Latin America as support for Water Resources Management</t>
  </si>
  <si>
    <t>RG-T3452</t>
  </si>
  <si>
    <t>Operationalization of the Sustainable Infrastructure Framework</t>
  </si>
  <si>
    <t>RG-T3460</t>
  </si>
  <si>
    <t>Strengthening Governance Capacities in LAC to Meet the National Commitments in the Paris Agreement: A Perspective from Costa Rica, Uruguay and Jamaica</t>
  </si>
  <si>
    <t>RG-T3469</t>
  </si>
  <si>
    <t>Secretary General's Climate Action Summit of 2019: Supporting the EOSG in Identifying Relevant Paths for Climate Action throughout LAC</t>
  </si>
  <si>
    <t>RG-T3472</t>
  </si>
  <si>
    <t>Implementing Green Procurement</t>
  </si>
  <si>
    <t>RG-T3477</t>
  </si>
  <si>
    <t>Water Security, Circular Economy and Wastewater-to-Resource (WW2R) in Latin America and the Caribbean: Analytical Research and Case Study Implementation</t>
  </si>
  <si>
    <t>RG-T3516</t>
  </si>
  <si>
    <t>CANEF: Promoting Environmentally Responsible Mining in Latin America and the Caribbean</t>
  </si>
  <si>
    <t>RG-T3525</t>
  </si>
  <si>
    <t>Japan-LAC Forum on Smart and Resilient Cities</t>
  </si>
  <si>
    <t>RG-W1325</t>
  </si>
  <si>
    <t>Climate Change Specialist Consultant - KFW</t>
  </si>
  <si>
    <t>RG-W1332</t>
  </si>
  <si>
    <t>Associate Professional Officer for CSD/CCS</t>
  </si>
  <si>
    <t>UR-T1205</t>
  </si>
  <si>
    <t>Pantanoso Stream Basin Integral development</t>
  </si>
  <si>
    <t>AR-T1225</t>
  </si>
  <si>
    <t>Supporting the Execution of the Program to Enhance Argentina''s Social Protection System Equity and Effectiveness</t>
  </si>
  <si>
    <t>AR-T1226</t>
  </si>
  <si>
    <t>Support Sustainable Energy Development Agenda In Argentina II</t>
  </si>
  <si>
    <t>AR-T1238</t>
  </si>
  <si>
    <t>Support to the Program for Strengthening and Integrating the Province of Buenos Aires's Health Networks</t>
  </si>
  <si>
    <t>BA-T1065</t>
  </si>
  <si>
    <t>Supporting Energy Transition Implementation and Smart Energy Technology Expansion in Barbados</t>
  </si>
  <si>
    <t>BO-T1335</t>
  </si>
  <si>
    <t>Support for the Implementation of Energy Efficiency Measures</t>
  </si>
  <si>
    <t>BO-T1336</t>
  </si>
  <si>
    <t>Support for the Preparation of Electrical Transmission Line Projects in Bolivia</t>
  </si>
  <si>
    <t>BO-T1342</t>
  </si>
  <si>
    <t>Support for the Execution of Infrastructure Programs</t>
  </si>
  <si>
    <t>BR-T1378</t>
  </si>
  <si>
    <t>Low-Carbon Agriculture for Avoided Deforestation and Poverty Reduction in Brazil. Phase II – Sustainable Rural Development in the Caatinga</t>
  </si>
  <si>
    <t>BR-T1409</t>
  </si>
  <si>
    <t>Low Carbon Agriculture for Avoided Deforestation and Poverty Reduction in Brazil. Phase II - Sustainable Rural Development in the Cerrado</t>
  </si>
  <si>
    <t>BR-T1410</t>
  </si>
  <si>
    <t>Low Carbon Agriculture for Avoided Deforestation and Poverty Reduction in Brazil. Phase II - Monitoring, Evaluation and Knowledge Management</t>
  </si>
  <si>
    <t>BR-T1412</t>
  </si>
  <si>
    <t>FINEP Clima: Fostering Climate Technology and Innovation to Deliver Brazil’s NDCs</t>
  </si>
  <si>
    <t>BR-T1418</t>
  </si>
  <si>
    <t>São Paulo Regional Rail Project</t>
  </si>
  <si>
    <t>BR-T1422</t>
  </si>
  <si>
    <t>Support for Innovation in the Energy Sector - Rio Grande do Sul, Paraná and Santa Catarina</t>
  </si>
  <si>
    <t>CH-T1220</t>
  </si>
  <si>
    <t>Support to the Development of New Transport Technology Applications in Chile: Big Data and Autonomous Vehicles</t>
  </si>
  <si>
    <t>CO-T1501</t>
  </si>
  <si>
    <t>Strengthening Colombian Institutional Capacity to Integrate large Scale Non-Conventional Renewable Energy</t>
  </si>
  <si>
    <t>CO-T1504</t>
  </si>
  <si>
    <t>Fluvial Transport: Review of Connectivity and State of Ports and Rivers of Colombia</t>
  </si>
  <si>
    <t>CO-T1510</t>
  </si>
  <si>
    <t>Improvement of the System of Public Support to Science, Technology and Private Sector Innovation</t>
  </si>
  <si>
    <t>CO-T1528</t>
  </si>
  <si>
    <t>Knowledge Exchange in Hydrovias and River Projects</t>
  </si>
  <si>
    <t>CR-T1148</t>
  </si>
  <si>
    <t>Sustainable Management of Ecosystem Services</t>
  </si>
  <si>
    <t>CR-T1195</t>
  </si>
  <si>
    <t>Support to the Process of Modernization of Urban Public Transport, Bus Modality</t>
  </si>
  <si>
    <t>CR-T1201</t>
  </si>
  <si>
    <t>Evaluation of Productive Opportunities and Public Investment Priorities in Least Developed Regions of Costa Rica</t>
  </si>
  <si>
    <t>DR-T1179</t>
  </si>
  <si>
    <t>Support Evaluation of Projects to Reduce Losses and Strengthening the Governance of the Electricity Sector</t>
  </si>
  <si>
    <t>EC-T1361</t>
  </si>
  <si>
    <t>Increasing Resiliency of Power Infrastructure in Ecuador</t>
  </si>
  <si>
    <t>EC-T1414</t>
  </si>
  <si>
    <t>Supporting the Zero Fossil Fuels Initiative for Galápagos</t>
  </si>
  <si>
    <t>HA-T1243</t>
  </si>
  <si>
    <t>Support to Improving Electricity Access in Haiti</t>
  </si>
  <si>
    <t>HO-T1296</t>
  </si>
  <si>
    <t>Support to Upgrade and Increase the Installed Capacity in the Francisco Morazan Hydroelectric</t>
  </si>
  <si>
    <t>HO-T1333</t>
  </si>
  <si>
    <t>Support to Transport and Logistics Reform Program</t>
  </si>
  <si>
    <t>JA-T1165</t>
  </si>
  <si>
    <t>Strengthening Jamaic's Capacity to Meet Transparency Requirements under the Paris Agreement</t>
  </si>
  <si>
    <t>JA-T1172</t>
  </si>
  <si>
    <t>Sustainable Transport and Renewable Energy-Powered Electromobility Support to Jamaica</t>
  </si>
  <si>
    <t>ME-T1405</t>
  </si>
  <si>
    <t>Program to Support the Expansion of Mass Transit in Mexico City</t>
  </si>
  <si>
    <t>NI-T1272</t>
  </si>
  <si>
    <t>Strengthening the Capacities of ENATREL and the Ministry of Energy in Nicaragua for the Portfolio of Energy Operations</t>
  </si>
  <si>
    <t>PR-T1264</t>
  </si>
  <si>
    <t>Support the Execution of the Program PR-L1156 - Rehabilitation and Modernization of the Acaray Hydroelectric Plant</t>
  </si>
  <si>
    <t>PR-T1268</t>
  </si>
  <si>
    <t>Support to the Implementation of Reforms, the Institutional Strengthening and the Formulation of Long-term Investment Plans for the Water and Sanitation Sector in Paraguay</t>
  </si>
  <si>
    <t>PR-T1272</t>
  </si>
  <si>
    <t>Support the Sustainable Energy Agenda of Paraguay</t>
  </si>
  <si>
    <t>RG-T3193</t>
  </si>
  <si>
    <t>Supporting the Design of Long Term Decarbonization Strategies</t>
  </si>
  <si>
    <t>RG-T3271</t>
  </si>
  <si>
    <t>PPP Models to Expand Renewable Energy, Electricity Access and Energy Efficiency</t>
  </si>
  <si>
    <t>RG-T3283</t>
  </si>
  <si>
    <t>Financing the Design and implementation of Nationally Determined Contributions (NDCs)</t>
  </si>
  <si>
    <t>RG-T3349</t>
  </si>
  <si>
    <t>Support to Electromobility Initiatives in Latin America and the Caribbean</t>
  </si>
  <si>
    <t>RG-T3400</t>
  </si>
  <si>
    <t>Regional Triangular Collaboration Assessment with China on Green Finance for Latin America and the Caribbean</t>
  </si>
  <si>
    <t>RG-T3416</t>
  </si>
  <si>
    <t>Support for the Implementation of Air Transport Reforms</t>
  </si>
  <si>
    <t>RG-T3420</t>
  </si>
  <si>
    <t>Support for the Renewal of Passenger and Cargo Fleet in Latin America and the Caribbean</t>
  </si>
  <si>
    <t>RG-T3421</t>
  </si>
  <si>
    <t>Metro Works Supervision System</t>
  </si>
  <si>
    <t>RG-T3462</t>
  </si>
  <si>
    <t>Support for the Regional Energy Integration of the Southern Cone - SIESUR Initiative</t>
  </si>
  <si>
    <t>RG-T3478</t>
  </si>
  <si>
    <t>Wastewater Treatment and Reuse in Latin America and The Caribbean (LAC)</t>
  </si>
  <si>
    <t>RG-T3524</t>
  </si>
  <si>
    <t>Support for the Optimal Sanitation Initiative</t>
  </si>
  <si>
    <t>RG-T3539</t>
  </si>
  <si>
    <t>Incentive Program and Support for the Transition to Electromobility in Latin America and the Caribbean</t>
  </si>
  <si>
    <t>RG-T3555</t>
  </si>
  <si>
    <t>Support to the Development of Sustainable Institutional Frameworks, Policies and Regulations in LAC</t>
  </si>
  <si>
    <t>RG-T3558</t>
  </si>
  <si>
    <t>Knowledge Exchange and Research on Korean Experience with Infrastructure Services for Latin America and the Caribbean</t>
  </si>
  <si>
    <t>SU-T1116</t>
  </si>
  <si>
    <t>Public Transport Improvement Plan for the City of Paramaribo</t>
  </si>
  <si>
    <t>UR-T1223</t>
  </si>
  <si>
    <t>Support for the Creation of a Hydrogen Ecosystem in Uruguay: Promoting a Sustainable Mobility System</t>
  </si>
  <si>
    <t>AR-O0008</t>
  </si>
  <si>
    <t>Contingent Loan for Natural Disaster Emergencies</t>
  </si>
  <si>
    <t>BA-T1059</t>
  </si>
  <si>
    <t>Walkers Reserve Integrated Master Plan and Restoration Pilot</t>
  </si>
  <si>
    <t>BL-O0005</t>
  </si>
  <si>
    <t>BO-T1332</t>
  </si>
  <si>
    <t>Support for the Preparation of the Policy Reform Program of the Water, Sanitation, Solid Waste and Water Resources Sectors</t>
  </si>
  <si>
    <t>BR-T1429</t>
  </si>
  <si>
    <t>Support for the Preparation of the TIETÊ River Recovery Program Upstream of the PENHA Dam, in the State of Sao Paulo - RENASCE TIETÊ</t>
  </si>
  <si>
    <t>DR-T1190</t>
  </si>
  <si>
    <t>Strengthening of the National Disaster Risk Management System</t>
  </si>
  <si>
    <t>EC-O0006</t>
  </si>
  <si>
    <t>EC-T1390</t>
  </si>
  <si>
    <t>Support to strengthening the National Disaster Risk Management System</t>
  </si>
  <si>
    <t>EC-T1416</t>
  </si>
  <si>
    <t>Support to the Preparation of the Program to Improve Water, Sanitation and Drainage in Rural Areas of the Canton of Portoviejo</t>
  </si>
  <si>
    <t>ES-T1307</t>
  </si>
  <si>
    <t>Exchange of Experiences on Strategic Infrastructure and Transport Models</t>
  </si>
  <si>
    <t>HA-T1247</t>
  </si>
  <si>
    <t>Support to the Preparation of the Rural Development Program with Watershed Approach (HA-L1132)</t>
  </si>
  <si>
    <t>HO-T1297</t>
  </si>
  <si>
    <t>Comprehensive Management Plan of Lake Yojoa</t>
  </si>
  <si>
    <t>HO-T1334</t>
  </si>
  <si>
    <t>Support for the Preparation of the Reform Program for Water and Sanitation Services in Tegucigalpa</t>
  </si>
  <si>
    <t>ME-T1414</t>
  </si>
  <si>
    <t>Support for the Creation of a New Financing System for Rural Development</t>
  </si>
  <si>
    <t>NI-T1277</t>
  </si>
  <si>
    <t>Support for the Preparation and Initial Execution of the Potable Water and Rural Sanitation Program NI-L1154</t>
  </si>
  <si>
    <t>PE-T1426</t>
  </si>
  <si>
    <t>Knowledge Exchange in Storm Drainage Management</t>
  </si>
  <si>
    <t>PN-T1225</t>
  </si>
  <si>
    <t>Diagnostic of Agricultural Innovation in Panama</t>
  </si>
  <si>
    <t>PN-T1230</t>
  </si>
  <si>
    <t>Integrated Management of Priority Watersheds for Adaptation to Climate Change</t>
  </si>
  <si>
    <t>RG-T3369</t>
  </si>
  <si>
    <t>Study on Disaster Risk Management – A Macro Perspective Cost-Benefit Analysis for Reducing Vulnerability</t>
  </si>
  <si>
    <t>RG-T3371</t>
  </si>
  <si>
    <t>Strengthening Environmental Governance in Latin America and the Caribbean</t>
  </si>
  <si>
    <t>RG-T3375</t>
  </si>
  <si>
    <t>Urban Water Management and Sustainable Urban Drainage Systems</t>
  </si>
  <si>
    <t>RG-T3412</t>
  </si>
  <si>
    <t>GEF CReW+: An integrated Approach to Water and Wastewater Management using Innovative Solutions and Promoting Financing Mechanisms in the Wider Caribbean Region</t>
  </si>
  <si>
    <t>RG-T3413</t>
  </si>
  <si>
    <t>Support for Building Transportation Systems Resilience to Climate Change</t>
  </si>
  <si>
    <t>RG-T3422</t>
  </si>
  <si>
    <t>Systematization of Experiences and Support for the Development of Strategies in the Rural Water and Sanitation Sector</t>
  </si>
  <si>
    <t>RG-T3449</t>
  </si>
  <si>
    <t>Groundwater Monitoring Platform for Latin America</t>
  </si>
  <si>
    <t>RG-T3467</t>
  </si>
  <si>
    <t>Support for Implementation of the Regional Strategic Action Plan for Governance and Building Climate Resilience in the Water Sector in the Caribbean</t>
  </si>
  <si>
    <t>RG-T3471</t>
  </si>
  <si>
    <t>Strengthening the Management of the AquaFund and its Partners</t>
  </si>
  <si>
    <t>RG-T3476</t>
  </si>
  <si>
    <t>Facing the Water Security Challenge: Developing Water Security and Drought Management Plans for LAC Countries</t>
  </si>
  <si>
    <t>RG-T3481</t>
  </si>
  <si>
    <t>Support For The Development And Execution of Activities of The Second Phase of The IDB Cities Network</t>
  </si>
  <si>
    <t>RG-T3489</t>
  </si>
  <si>
    <t>Integrated Management of Transboundary Water Resources In Latin America</t>
  </si>
  <si>
    <t>RG-T3508</t>
  </si>
  <si>
    <t>Knowledge Exchange and Training Development in Water and Sanitation through RALCEA Network</t>
  </si>
  <si>
    <t>RG-T3528</t>
  </si>
  <si>
    <t>Rolling-Out of the Methodology to Enhance Resilience to Disaster and Climate Change Risk in IDB projects</t>
  </si>
  <si>
    <t>RG-W1333</t>
  </si>
  <si>
    <t>Climate Change Consultant for Resilient Cities</t>
  </si>
  <si>
    <t>RG-W1336</t>
  </si>
  <si>
    <t>Proadapt: Private Markets for Climate Resilience Update Consultant</t>
  </si>
  <si>
    <t>SU-O0005</t>
  </si>
  <si>
    <t>SU-T1113</t>
  </si>
  <si>
    <t>Support for Suriname’s National Sustainable Tourism Master Plan</t>
  </si>
  <si>
    <t>SU-T1117</t>
  </si>
  <si>
    <t>Mainstreaming Climate Change in Sustainable Decision-Making Tools</t>
  </si>
  <si>
    <t>SU-T1121</t>
  </si>
  <si>
    <t>Climate Resilience and Urban Preservation for Paramaribo</t>
  </si>
  <si>
    <t>UR-T1209</t>
  </si>
  <si>
    <t>Support for the Environmental Management Strengthening Program of MVOTMA</t>
  </si>
  <si>
    <t>UR-T1220</t>
  </si>
  <si>
    <t>Water Security for the coastal area of ​​the Department of Canelones</t>
  </si>
  <si>
    <t>EFC</t>
  </si>
  <si>
    <t>CSD/CCS</t>
  </si>
  <si>
    <t>VPC/FMP</t>
  </si>
  <si>
    <t>VPC</t>
  </si>
  <si>
    <t>Contents</t>
  </si>
  <si>
    <t xml:space="preserve"> (1) Instrument type uses the Bank's operational classification system such as for Loans (LON), Guarantees (GUA), Equity (EQU), Investment Grants (IGR), Technical Cooperation Projects (TCP), or Externally-Funded Contractual (EFC).</t>
  </si>
  <si>
    <r>
      <t xml:space="preserve">Recipient Type </t>
    </r>
    <r>
      <rPr>
        <b/>
        <vertAlign val="superscript"/>
        <sz val="10"/>
        <color theme="1"/>
        <rFont val="Calibri"/>
        <family val="2"/>
        <scheme val="minor"/>
      </rPr>
      <t>(2)</t>
    </r>
  </si>
  <si>
    <t xml:space="preserve"> (2) This table (and publication) does not include disaggregated data for operations of IDBInvest.</t>
  </si>
  <si>
    <t>IDB Group Climate Finance 2019</t>
  </si>
  <si>
    <t xml:space="preserve"> - Overview of 2019 IDB Group Climate Finance </t>
  </si>
  <si>
    <t xml:space="preserve"> - IDB Group Climate Finance by Country </t>
  </si>
  <si>
    <t xml:space="preserve"> - IDB Group Climate Finance by Category</t>
  </si>
  <si>
    <t xml:space="preserve">2019 IDB GROUP CLIMATE FINANCE </t>
  </si>
  <si>
    <t>2019 IDB Group Climate Finance</t>
  </si>
  <si>
    <t>2019 IDB Group Climate Finance by Financial Instrument</t>
  </si>
  <si>
    <t>2019 IDB GROUP CLIMATE FINANCE BY COUNTRY</t>
  </si>
  <si>
    <t>2019 IDB GROUP CLIMATE FINANCE BY CATEGORY</t>
  </si>
  <si>
    <t>2019 IDB Group Mitigation Finance by Category
(US$ million)</t>
  </si>
  <si>
    <t>2019 IDB Group Adaptation Finance by Category
(US$ million)</t>
  </si>
  <si>
    <t xml:space="preserve">(*) This section excludes IDB Group Climate Finance categorized as Dual. Disaggregated data on projects with Dual Fianance is available in the project-level data (this </t>
  </si>
  <si>
    <r>
      <t xml:space="preserve">IDB Group Categories </t>
    </r>
    <r>
      <rPr>
        <b/>
        <vertAlign val="superscript"/>
        <sz val="14"/>
        <color theme="0"/>
        <rFont val="Calibri"/>
        <family val="2"/>
        <scheme val="minor"/>
      </rPr>
      <t>(*)</t>
    </r>
  </si>
  <si>
    <t>IDB Group Categories by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</si>
</sst>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
    <numFmt numFmtId="165" formatCode="[$-409]d\-mmm\-yy;@"/>
    <numFmt numFmtId="166" formatCode="0.0000000"/>
    <numFmt numFmtId="167" formatCode="#,###.0,,"/>
    <numFmt numFmtId="168" formatCode="0.0%"/>
    <numFmt numFmtId="169" formatCode="##,##0.0,,"/>
    <numFmt numFmtId="170" formatCode="##,##0,,"/>
    <numFmt numFmtId="171" formatCode="##,##0.00000,,"/>
    <numFmt numFmtId="172" formatCode="#,##0.0000000"/>
  </numFmts>
  <fonts count="5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5"/>
      <name val="Calibri"/>
      <family val="2"/>
      <scheme val="minor"/>
    </font>
    <font>
      <sz val="12"/>
      <color theme="1"/>
      <name val="Calibri"/>
      <family val="2"/>
      <scheme val="minor"/>
    </font>
    <font>
      <sz val="10"/>
      <name val="Arial"/>
      <family val="2"/>
    </font>
    <font>
      <sz val="11"/>
      <name val="Calibri"/>
      <family val="2"/>
    </font>
    <font>
      <u/>
      <sz val="11"/>
      <color theme="10"/>
      <name val="Calibri"/>
      <family val="2"/>
    </font>
    <font>
      <b/>
      <sz val="24"/>
      <color theme="0"/>
      <name val="Calibri"/>
      <family val="2"/>
      <scheme val="minor"/>
    </font>
    <font>
      <sz val="10"/>
      <color theme="1"/>
      <name val="Tahoma"/>
      <family val="2"/>
    </font>
    <font>
      <sz val="11"/>
      <name val="Calibri"/>
      <family val="2"/>
      <scheme val="minor"/>
    </font>
    <font>
      <i/>
      <sz val="10"/>
      <color theme="1"/>
      <name val="Calibri"/>
      <family val="2"/>
      <scheme val="minor"/>
    </font>
    <font>
      <sz val="10"/>
      <color theme="0" tint="-0.499984740745262"/>
      <name val="Calibri"/>
      <family val="2"/>
      <scheme val="minor"/>
    </font>
    <font>
      <b/>
      <sz val="12"/>
      <color theme="0"/>
      <name val="Calibri"/>
      <family val="2"/>
      <scheme val="minor"/>
    </font>
    <font>
      <b/>
      <sz val="12"/>
      <color theme="0"/>
      <name val="Wingdings 3"/>
      <family val="1"/>
      <charset val="2"/>
    </font>
    <font>
      <b/>
      <sz val="10"/>
      <color theme="0" tint="-0.499984740745262"/>
      <name val="Calibri"/>
      <family val="2"/>
      <scheme val="minor"/>
    </font>
    <font>
      <sz val="9"/>
      <color theme="1" tint="0.499984740745262"/>
      <name val="Calibri"/>
      <family val="2"/>
      <scheme val="minor"/>
    </font>
    <font>
      <sz val="13"/>
      <color theme="1"/>
      <name val="Calibri"/>
      <family val="2"/>
      <scheme val="minor"/>
    </font>
    <font>
      <b/>
      <sz val="18"/>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6"/>
      <color theme="0"/>
      <name val="Calibri"/>
      <family val="2"/>
      <scheme val="minor"/>
    </font>
    <font>
      <b/>
      <sz val="12"/>
      <name val="Calibri"/>
      <family val="2"/>
      <scheme val="minor"/>
    </font>
    <font>
      <sz val="14"/>
      <name val="Calibri"/>
      <family val="2"/>
    </font>
    <font>
      <sz val="14"/>
      <name val="Calibri"/>
      <family val="2"/>
      <scheme val="minor"/>
    </font>
    <font>
      <b/>
      <u/>
      <sz val="20"/>
      <name val="Calibri"/>
      <family val="2"/>
      <scheme val="minor"/>
    </font>
    <font>
      <u/>
      <sz val="10"/>
      <color theme="10"/>
      <name val="Tahoma"/>
      <family val="2"/>
    </font>
    <font>
      <sz val="14"/>
      <color rgb="FF0070C0"/>
      <name val="Calibri"/>
      <family val="2"/>
      <scheme val="minor"/>
    </font>
    <font>
      <b/>
      <i/>
      <vertAlign val="superscript"/>
      <sz val="12"/>
      <color theme="1"/>
      <name val="Calibri"/>
      <family val="2"/>
      <scheme val="minor"/>
    </font>
    <font>
      <i/>
      <sz val="11"/>
      <color theme="1"/>
      <name val="Calibri"/>
      <family val="2"/>
      <scheme val="minor"/>
    </font>
    <font>
      <i/>
      <sz val="11"/>
      <color theme="1" tint="0.14999847407452621"/>
      <name val="Calibri"/>
      <family val="2"/>
      <scheme val="minor"/>
    </font>
    <font>
      <sz val="10"/>
      <color theme="0" tint="-0.34998626667073579"/>
      <name val="Calibri"/>
      <family val="2"/>
      <scheme val="minor"/>
    </font>
    <font>
      <b/>
      <vertAlign val="superscript"/>
      <sz val="10"/>
      <color theme="1"/>
      <name val="Calibri"/>
      <family val="2"/>
      <scheme val="minor"/>
    </font>
    <font>
      <i/>
      <sz val="9"/>
      <color theme="1"/>
      <name val="Calibri"/>
      <family val="2"/>
      <scheme val="minor"/>
    </font>
    <font>
      <b/>
      <sz val="14"/>
      <color theme="0"/>
      <name val="Calibri"/>
      <family val="2"/>
      <scheme val="minor"/>
    </font>
    <font>
      <b/>
      <sz val="20"/>
      <color theme="1"/>
      <name val="Calibri"/>
      <family val="2"/>
      <scheme val="minor"/>
    </font>
    <font>
      <b/>
      <sz val="11"/>
      <color theme="0"/>
      <name val="Calibri"/>
      <family val="2"/>
      <scheme val="minor"/>
    </font>
    <font>
      <b/>
      <sz val="11"/>
      <color theme="1"/>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b/>
      <sz val="10"/>
      <color theme="1" tint="0.14999847407452621"/>
      <name val="Calibri"/>
      <family val="2"/>
      <scheme val="minor"/>
    </font>
    <font>
      <sz val="10"/>
      <color theme="1" tint="0.14999847407452621"/>
      <name val="Calibri"/>
      <family val="2"/>
      <scheme val="minor"/>
    </font>
    <font>
      <i/>
      <vertAlign val="superscript"/>
      <sz val="11"/>
      <color theme="1" tint="0.14996795556505021"/>
      <name val="Calibri"/>
      <family val="2"/>
      <scheme val="minor"/>
    </font>
    <font>
      <b/>
      <vertAlign val="superscript"/>
      <sz val="14"/>
      <color theme="0"/>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499984740745262"/>
        <bgColor indexed="64"/>
      </patternFill>
    </fill>
    <fill>
      <patternFill patternType="solid">
        <fgColor theme="0"/>
        <bgColor indexed="64"/>
      </patternFill>
    </fill>
    <fill>
      <patternFill patternType="solid">
        <fgColor rgb="FFF5F9FD"/>
        <bgColor indexed="64"/>
      </patternFill>
    </fill>
    <fill>
      <patternFill patternType="solid">
        <fgColor rgb="FFE9F2FB"/>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5" tint="0.79998168889431442"/>
        <bgColor indexed="64"/>
      </patternFill>
    </fill>
  </fills>
  <borders count="10">
    <border>
      <left/>
      <right/>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4">
    <xf numFmtId="0" fontId="0" fillId="0" borderId="0"/>
    <xf numFmtId="0" fontId="10" fillId="0" borderId="0"/>
    <xf numFmtId="43" fontId="10" fillId="0" borderId="0" applyFont="0" applyFill="0" applyBorder="0" applyAlignment="0" applyProtection="0"/>
    <xf numFmtId="0" fontId="6" fillId="0" borderId="0"/>
    <xf numFmtId="0" fontId="11" fillId="0" borderId="0">
      <alignment vertical="top"/>
    </xf>
    <xf numFmtId="0" fontId="12" fillId="0" borderId="0"/>
    <xf numFmtId="0" fontId="5" fillId="0" borderId="0"/>
    <xf numFmtId="0" fontId="13" fillId="0" borderId="0" applyNumberFormat="0" applyFill="0" applyBorder="0" applyAlignment="0" applyProtection="0">
      <alignment vertical="top"/>
      <protection locked="0"/>
    </xf>
    <xf numFmtId="9" fontId="15" fillId="0" borderId="0" applyFont="0" applyFill="0" applyBorder="0" applyAlignment="0" applyProtection="0"/>
    <xf numFmtId="0" fontId="11" fillId="0" borderId="0">
      <alignment vertical="top"/>
    </xf>
    <xf numFmtId="9" fontId="10" fillId="0" borderId="0" applyFont="0" applyFill="0" applyBorder="0" applyAlignment="0" applyProtection="0"/>
    <xf numFmtId="0" fontId="33" fillId="0" borderId="0" applyNumberFormat="0" applyFill="0" applyBorder="0" applyAlignment="0" applyProtection="0"/>
    <xf numFmtId="0" fontId="3" fillId="0" borderId="0"/>
    <xf numFmtId="0" fontId="1" fillId="0" borderId="0"/>
  </cellStyleXfs>
  <cellXfs count="108">
    <xf numFmtId="0" fontId="0" fillId="0" borderId="0" xfId="0"/>
    <xf numFmtId="0" fontId="7" fillId="0" borderId="0" xfId="0" applyFont="1" applyAlignment="1">
      <alignment horizontal="center" vertical="center" wrapText="1"/>
    </xf>
    <xf numFmtId="165" fontId="8" fillId="0" borderId="0" xfId="0" applyNumberFormat="1" applyFont="1" applyAlignment="1">
      <alignment horizontal="center" vertical="center"/>
    </xf>
    <xf numFmtId="10"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12" fillId="4" borderId="0" xfId="5" applyFill="1"/>
    <xf numFmtId="0" fontId="8" fillId="0" borderId="0" xfId="0" applyFont="1" applyAlignment="1">
      <alignment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left" vertical="center"/>
    </xf>
    <xf numFmtId="10" fontId="8" fillId="0" borderId="0" xfId="0" applyNumberFormat="1" applyFont="1" applyAlignment="1">
      <alignment horizontal="center" vertical="center"/>
    </xf>
    <xf numFmtId="0" fontId="9" fillId="0" borderId="0" xfId="0" applyFont="1" applyAlignment="1">
      <alignment vertical="center"/>
    </xf>
    <xf numFmtId="0" fontId="8" fillId="0" borderId="0" xfId="0" applyFont="1" applyAlignment="1">
      <alignment horizontal="left" vertical="center"/>
    </xf>
    <xf numFmtId="166" fontId="8" fillId="0" borderId="0" xfId="0" applyNumberFormat="1"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vertical="center"/>
    </xf>
    <xf numFmtId="0" fontId="8" fillId="0" borderId="0" xfId="0" applyFont="1"/>
    <xf numFmtId="0" fontId="18" fillId="0" borderId="0" xfId="0" applyFont="1" applyAlignment="1">
      <alignment horizontal="center" vertical="center"/>
    </xf>
    <xf numFmtId="0" fontId="18" fillId="0" borderId="0" xfId="0" applyFont="1" applyAlignment="1">
      <alignment horizontal="center" vertical="center" wrapText="1"/>
    </xf>
    <xf numFmtId="9" fontId="18" fillId="0" borderId="0" xfId="8" applyFont="1" applyAlignment="1">
      <alignment horizontal="center" vertical="center"/>
    </xf>
    <xf numFmtId="10" fontId="18" fillId="0" borderId="0" xfId="8" applyNumberFormat="1" applyFont="1" applyAlignment="1">
      <alignment horizontal="center" vertical="center"/>
    </xf>
    <xf numFmtId="0" fontId="10" fillId="0" borderId="0" xfId="0" applyFont="1" applyAlignment="1">
      <alignment vertical="center"/>
    </xf>
    <xf numFmtId="0" fontId="18" fillId="0" borderId="0" xfId="0" applyFont="1" applyAlignment="1">
      <alignment vertical="center" wrapText="1"/>
    </xf>
    <xf numFmtId="0" fontId="18" fillId="0" borderId="0" xfId="0" applyFont="1" applyAlignment="1">
      <alignment vertical="center"/>
    </xf>
    <xf numFmtId="0" fontId="4" fillId="0" borderId="0" xfId="0" applyFont="1" applyAlignment="1">
      <alignment horizontal="left" vertical="center" indent="1"/>
    </xf>
    <xf numFmtId="167" fontId="16" fillId="0" borderId="0" xfId="9" applyNumberFormat="1" applyFont="1" applyAlignment="1">
      <alignment horizontal="center" vertical="center"/>
    </xf>
    <xf numFmtId="0" fontId="23" fillId="0" borderId="0" xfId="0" applyFont="1" applyAlignment="1">
      <alignment vertical="center"/>
    </xf>
    <xf numFmtId="0" fontId="20" fillId="8" borderId="0" xfId="0" applyFont="1" applyFill="1" applyAlignment="1">
      <alignment vertical="center"/>
    </xf>
    <xf numFmtId="0" fontId="19" fillId="8" borderId="0" xfId="0" applyFont="1" applyFill="1" applyAlignment="1">
      <alignment vertical="center"/>
    </xf>
    <xf numFmtId="0" fontId="22" fillId="8" borderId="0" xfId="0" applyFont="1" applyFill="1" applyAlignment="1">
      <alignment horizontal="center" vertical="center"/>
    </xf>
    <xf numFmtId="0" fontId="26" fillId="0" borderId="2" xfId="0" applyFont="1" applyBorder="1" applyAlignment="1">
      <alignment horizontal="center" vertical="center" wrapText="1"/>
    </xf>
    <xf numFmtId="0" fontId="10" fillId="0" borderId="2" xfId="0" applyFont="1" applyBorder="1" applyAlignment="1">
      <alignment horizontal="center" vertical="center"/>
    </xf>
    <xf numFmtId="167" fontId="27" fillId="0" borderId="2" xfId="9" applyNumberFormat="1" applyFont="1" applyBorder="1" applyAlignment="1">
      <alignment horizontal="center" vertical="center"/>
    </xf>
    <xf numFmtId="10" fontId="10" fillId="0" borderId="2" xfId="8" applyNumberFormat="1" applyFont="1" applyBorder="1" applyAlignment="1">
      <alignment horizontal="center" vertical="center"/>
    </xf>
    <xf numFmtId="0" fontId="25" fillId="6" borderId="2" xfId="0" applyFont="1" applyFill="1" applyBorder="1" applyAlignment="1">
      <alignment horizontal="center" vertical="center"/>
    </xf>
    <xf numFmtId="167" fontId="25" fillId="6" borderId="2" xfId="9" applyNumberFormat="1" applyFont="1" applyFill="1" applyBorder="1" applyAlignment="1">
      <alignment horizontal="center" vertical="center"/>
    </xf>
    <xf numFmtId="10" fontId="25" fillId="6" borderId="2" xfId="8" applyNumberFormat="1" applyFont="1" applyFill="1" applyBorder="1" applyAlignment="1">
      <alignment horizontal="center" vertical="center"/>
    </xf>
    <xf numFmtId="0" fontId="29" fillId="4" borderId="2" xfId="0" applyFont="1" applyFill="1" applyBorder="1" applyAlignment="1">
      <alignment horizontal="center" vertical="center" wrapText="1"/>
    </xf>
    <xf numFmtId="0" fontId="12" fillId="4" borderId="0" xfId="5" applyFill="1" applyAlignment="1">
      <alignment vertical="top" wrapText="1"/>
    </xf>
    <xf numFmtId="0" fontId="12" fillId="4" borderId="0" xfId="5" applyFill="1" applyAlignment="1">
      <alignment horizontal="center"/>
    </xf>
    <xf numFmtId="0" fontId="30" fillId="4" borderId="0" xfId="5" applyFont="1" applyFill="1"/>
    <xf numFmtId="0" fontId="31" fillId="4" borderId="0" xfId="5" applyFont="1" applyFill="1" applyAlignment="1">
      <alignment horizontal="left" indent="1"/>
    </xf>
    <xf numFmtId="0" fontId="32" fillId="4" borderId="0" xfId="5" applyFont="1" applyFill="1" applyAlignment="1">
      <alignment horizontal="center" vertical="center"/>
    </xf>
    <xf numFmtId="0" fontId="34" fillId="4" borderId="0" xfId="11" applyFont="1" applyFill="1" applyAlignment="1">
      <alignment horizontal="left" indent="1"/>
    </xf>
    <xf numFmtId="0" fontId="34" fillId="4" borderId="0" xfId="5" applyFont="1" applyFill="1" applyAlignment="1">
      <alignment horizontal="left" indent="1"/>
    </xf>
    <xf numFmtId="0" fontId="34" fillId="4" borderId="0" xfId="5" applyFont="1" applyFill="1" applyAlignment="1">
      <alignment horizontal="left" vertical="top" wrapText="1" indent="1"/>
    </xf>
    <xf numFmtId="0" fontId="34" fillId="4" borderId="0" xfId="5" applyFont="1" applyFill="1"/>
    <xf numFmtId="169" fontId="27" fillId="0" borderId="2" xfId="9" applyNumberFormat="1" applyFont="1" applyBorder="1" applyAlignment="1">
      <alignment horizontal="center" vertical="center"/>
    </xf>
    <xf numFmtId="170" fontId="27" fillId="0" borderId="2" xfId="9" applyNumberFormat="1" applyFont="1" applyBorder="1" applyAlignment="1">
      <alignment horizontal="center" vertical="center"/>
    </xf>
    <xf numFmtId="0" fontId="38" fillId="0" borderId="0" xfId="0" applyFont="1" applyAlignment="1">
      <alignment vertical="center"/>
    </xf>
    <xf numFmtId="0" fontId="40" fillId="0" borderId="0" xfId="0" applyFont="1" applyAlignment="1">
      <alignment horizontal="left" vertical="center"/>
    </xf>
    <xf numFmtId="0" fontId="41" fillId="8" borderId="0" xfId="0" applyFont="1" applyFill="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0" fontId="43" fillId="3" borderId="2" xfId="0" applyFont="1" applyFill="1" applyBorder="1" applyAlignment="1">
      <alignment horizontal="center" vertical="center" wrapText="1"/>
    </xf>
    <xf numFmtId="0" fontId="3" fillId="0" borderId="2" xfId="0" applyFont="1" applyBorder="1" applyAlignment="1">
      <alignment horizontal="center" vertical="center"/>
    </xf>
    <xf numFmtId="169" fontId="16" fillId="0" borderId="2" xfId="9" applyNumberFormat="1" applyFont="1" applyBorder="1" applyAlignment="1">
      <alignment horizontal="center" vertical="center"/>
    </xf>
    <xf numFmtId="10" fontId="3" fillId="0" borderId="2" xfId="8" applyNumberFormat="1" applyFont="1" applyBorder="1" applyAlignment="1">
      <alignment horizontal="center" vertical="center"/>
    </xf>
    <xf numFmtId="0" fontId="3" fillId="0" borderId="2" xfId="0" applyFont="1" applyBorder="1" applyAlignment="1">
      <alignment horizontal="left" vertical="center" indent="1"/>
    </xf>
    <xf numFmtId="0" fontId="3" fillId="0" borderId="0" xfId="0" applyFont="1" applyAlignment="1">
      <alignment vertical="center"/>
    </xf>
    <xf numFmtId="0" fontId="3" fillId="0" borderId="2" xfId="0" applyFont="1" applyBorder="1" applyAlignment="1">
      <alignment horizontal="left" vertical="center" wrapText="1" indent="1"/>
    </xf>
    <xf numFmtId="167" fontId="38" fillId="0" borderId="0" xfId="9" applyNumberFormat="1" applyFont="1" applyAlignment="1">
      <alignment horizontal="center" vertical="center"/>
    </xf>
    <xf numFmtId="0" fontId="43" fillId="3" borderId="7" xfId="0" applyFont="1" applyFill="1" applyBorder="1" applyAlignment="1">
      <alignment horizontal="center" vertical="center"/>
    </xf>
    <xf numFmtId="0" fontId="43" fillId="3" borderId="7" xfId="0" applyFont="1" applyFill="1" applyBorder="1" applyAlignment="1">
      <alignment horizontal="center" vertical="center" wrapTex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44" fillId="5" borderId="7" xfId="0" applyFont="1" applyFill="1" applyBorder="1" applyAlignment="1">
      <alignment horizontal="center" vertical="center"/>
    </xf>
    <xf numFmtId="169" fontId="47" fillId="5" borderId="2" xfId="9" applyNumberFormat="1"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3" fontId="49" fillId="0" borderId="9" xfId="0" applyNumberFormat="1" applyFont="1" applyBorder="1" applyAlignment="1">
      <alignment horizontal="center" vertical="center"/>
    </xf>
    <xf numFmtId="0" fontId="49" fillId="0" borderId="0" xfId="0" applyFont="1" applyAlignment="1">
      <alignment horizontal="center" vertical="center"/>
    </xf>
    <xf numFmtId="0" fontId="48" fillId="9" borderId="0" xfId="0" applyFont="1" applyFill="1" applyAlignment="1">
      <alignment horizontal="center" vertical="center"/>
    </xf>
    <xf numFmtId="3" fontId="48" fillId="9" borderId="0" xfId="0" applyNumberFormat="1" applyFont="1" applyFill="1" applyAlignment="1">
      <alignment horizontal="center" vertical="center"/>
    </xf>
    <xf numFmtId="0" fontId="48" fillId="0" borderId="0" xfId="0" applyFont="1" applyAlignment="1">
      <alignment horizontal="center" vertical="center" wrapText="1"/>
    </xf>
    <xf numFmtId="3" fontId="49" fillId="0" borderId="0" xfId="0" applyNumberFormat="1" applyFont="1" applyAlignment="1">
      <alignment horizontal="center" vertical="center"/>
    </xf>
    <xf numFmtId="167" fontId="49" fillId="0" borderId="9" xfId="9" applyNumberFormat="1" applyFont="1" applyBorder="1" applyAlignment="1">
      <alignment horizontal="center" vertical="center"/>
    </xf>
    <xf numFmtId="168" fontId="49" fillId="0" borderId="9" xfId="8" applyNumberFormat="1" applyFont="1" applyBorder="1" applyAlignment="1">
      <alignment horizontal="center" vertical="center"/>
    </xf>
    <xf numFmtId="0" fontId="2" fillId="0" borderId="2" xfId="0" applyFont="1" applyBorder="1" applyAlignment="1">
      <alignment horizontal="left" vertical="center" wrapText="1" indent="1"/>
    </xf>
    <xf numFmtId="168" fontId="49" fillId="0" borderId="0" xfId="8" applyNumberFormat="1" applyFont="1" applyAlignment="1">
      <alignment horizontal="center" vertical="center"/>
    </xf>
    <xf numFmtId="0" fontId="46" fillId="0" borderId="0" xfId="0" applyFont="1" applyAlignment="1">
      <alignment horizontal="center" vertical="center"/>
    </xf>
    <xf numFmtId="3" fontId="46" fillId="0" borderId="0" xfId="0" applyNumberFormat="1" applyFont="1" applyAlignment="1">
      <alignment horizontal="center" vertical="center"/>
    </xf>
    <xf numFmtId="10" fontId="49" fillId="0" borderId="9" xfId="8" applyNumberFormat="1" applyFont="1" applyBorder="1" applyAlignment="1">
      <alignment horizontal="center" vertical="center"/>
    </xf>
    <xf numFmtId="0" fontId="1" fillId="0" borderId="2" xfId="0" applyFont="1" applyBorder="1" applyAlignment="1">
      <alignment horizontal="left" vertical="center" wrapText="1" indent="1"/>
    </xf>
    <xf numFmtId="169" fontId="4" fillId="0" borderId="0" xfId="0" applyNumberFormat="1" applyFont="1" applyAlignment="1">
      <alignment vertical="center"/>
    </xf>
    <xf numFmtId="171" fontId="4" fillId="0" borderId="0" xfId="0" applyNumberFormat="1" applyFont="1" applyAlignment="1">
      <alignment vertical="center"/>
    </xf>
    <xf numFmtId="0" fontId="1" fillId="0" borderId="0" xfId="0" applyFont="1" applyAlignment="1">
      <alignment vertical="center"/>
    </xf>
    <xf numFmtId="0" fontId="1" fillId="0" borderId="2" xfId="0" applyFont="1" applyBorder="1" applyAlignment="1">
      <alignment horizontal="center" vertical="center"/>
    </xf>
    <xf numFmtId="172" fontId="4" fillId="0" borderId="0" xfId="0" applyNumberFormat="1" applyFont="1" applyAlignment="1">
      <alignment vertical="center"/>
    </xf>
    <xf numFmtId="0" fontId="40" fillId="0" borderId="0" xfId="0" applyFont="1" applyAlignment="1">
      <alignment vertical="center"/>
    </xf>
    <xf numFmtId="0" fontId="14" fillId="3" borderId="1" xfId="5" applyFont="1" applyFill="1" applyBorder="1" applyAlignment="1">
      <alignment horizontal="center" vertical="center" wrapText="1"/>
    </xf>
    <xf numFmtId="0" fontId="14" fillId="3" borderId="0" xfId="5" applyFont="1" applyFill="1" applyAlignment="1">
      <alignment horizontal="center" vertical="center" wrapText="1"/>
    </xf>
    <xf numFmtId="0" fontId="24" fillId="7" borderId="0" xfId="0" applyFont="1" applyFill="1" applyAlignment="1">
      <alignment horizontal="left" vertical="center" wrapText="1" indent="2"/>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5" fillId="6" borderId="2" xfId="0" applyFont="1" applyFill="1" applyBorder="1" applyAlignment="1">
      <alignment horizontal="center" vertical="center"/>
    </xf>
    <xf numFmtId="0" fontId="28" fillId="3"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42" fillId="7" borderId="0" xfId="0" applyFont="1" applyFill="1" applyAlignment="1">
      <alignment horizontal="left" vertical="center" wrapText="1" indent="2"/>
    </xf>
    <xf numFmtId="0" fontId="37" fillId="0" borderId="8" xfId="0" applyFont="1" applyBorder="1" applyAlignment="1">
      <alignment horizontal="left" vertical="center" wrapText="1" indent="1"/>
    </xf>
    <xf numFmtId="0" fontId="36" fillId="0" borderId="8" xfId="0" applyFont="1" applyBorder="1" applyAlignment="1">
      <alignment horizontal="left" vertical="center" wrapText="1" indent="1"/>
    </xf>
    <xf numFmtId="0" fontId="28" fillId="3" borderId="2" xfId="0" applyFont="1" applyFill="1" applyBorder="1" applyAlignment="1">
      <alignment horizontal="center" vertical="center"/>
    </xf>
    <xf numFmtId="0" fontId="25" fillId="0" borderId="2" xfId="0"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xf>
    <xf numFmtId="0" fontId="21" fillId="0" borderId="0" xfId="0" applyFont="1" applyAlignment="1">
      <alignment horizontal="center" vertical="center" wrapText="1"/>
    </xf>
  </cellXfs>
  <cellStyles count="14">
    <cellStyle name="Comma 2" xfId="2" xr:uid="{F3141D2E-A66C-4317-972E-8622DC172A0B}"/>
    <cellStyle name="Hyperlink" xfId="11" builtinId="8"/>
    <cellStyle name="Hyperlink 2" xfId="7" xr:uid="{378C740F-7010-4622-97A3-AF6539F0978F}"/>
    <cellStyle name="Normal" xfId="0" builtinId="0"/>
    <cellStyle name="Normal 14" xfId="9" xr:uid="{65A23E24-CEAF-4FAC-A990-A9C9FC4F5286}"/>
    <cellStyle name="Normal 15" xfId="12" xr:uid="{C52391A2-E2D5-4EC6-A2D7-551F5591B8FF}"/>
    <cellStyle name="Normal 2" xfId="5" xr:uid="{1F83F186-A64F-4F56-8B45-9338BFF0C164}"/>
    <cellStyle name="Normal 22" xfId="13" xr:uid="{BCD03831-FF9A-4107-939F-1ACF582689DE}"/>
    <cellStyle name="Normal 3" xfId="4" xr:uid="{B0996081-3B6B-48FD-BE91-C41945983E47}"/>
    <cellStyle name="Normal 4" xfId="6" xr:uid="{100D4051-45CE-4DF9-9499-ABC8C04276BB}"/>
    <cellStyle name="Normal 5" xfId="3" xr:uid="{4224AE8A-48B4-457D-8C50-ED5F0D53D982}"/>
    <cellStyle name="Normal 7" xfId="1" xr:uid="{3422F96E-DAA7-4675-BAA0-CD296511C06D}"/>
    <cellStyle name="Percent" xfId="8" builtinId="5"/>
    <cellStyle name="Percent 4" xfId="10" xr:uid="{C5C10FB0-51F1-4A61-B22C-2483BCD52744}"/>
  </cellStyles>
  <dxfs count="47">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strike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onnections" Target="connections.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7" Type="http://schemas.openxmlformats.org/officeDocument/2006/relationships/customXml" Target="../customXml/item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2-E006-4FFD-807A-84DC452357E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E006-4FFD-807A-84DC452357E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E006-4FFD-807A-84DC452357EF}"/>
              </c:ext>
            </c:extLst>
          </c:dPt>
          <c:dLbls>
            <c:dLbl>
              <c:idx val="0"/>
              <c:layout>
                <c:manualLayout>
                  <c:x val="-0.13179870412943737"/>
                  <c:y val="-4.204420120509702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06-4FFD-807A-84DC452357EF}"/>
                </c:ext>
              </c:extLst>
            </c:dLbl>
            <c:dLbl>
              <c:idx val="1"/>
              <c:layout>
                <c:manualLayout>
                  <c:x val="8.8536349036028902E-2"/>
                  <c:y val="-0.1174616457304036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06-4FFD-807A-84DC452357EF}"/>
                </c:ext>
              </c:extLst>
            </c:dLbl>
            <c:dLbl>
              <c:idx val="2"/>
              <c:layout>
                <c:manualLayout>
                  <c:x val="7.8675117978030742E-2"/>
                  <c:y val="0.1328536412824836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06-4FFD-807A-84DC452357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Overview!$F$22:$H$22</c:f>
              <c:numCache>
                <c:formatCode>#,###.0,,</c:formatCode>
                <c:ptCount val="3"/>
                <c:pt idx="0">
                  <c:v>2569163842.8431001</c:v>
                </c:pt>
                <c:pt idx="1">
                  <c:v>1446755532.1687</c:v>
                </c:pt>
                <c:pt idx="2">
                  <c:v>941629182.06129992</c:v>
                </c:pt>
              </c:numCache>
            </c:numRef>
          </c:val>
          <c:extLst>
            <c:ext xmlns:c16="http://schemas.microsoft.com/office/drawing/2014/chart" uri="{C3380CC4-5D6E-409C-BE32-E72D297353CC}">
              <c16:uniqueId val="{00000000-E006-4FFD-807A-84DC452357EF}"/>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170291213598303E-2"/>
          <c:y val="0.11646669166354205"/>
          <c:w val="0.43080373521858156"/>
          <c:h val="0.8346822369860017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2E5-46DF-8F6A-CC72B4A28C0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2E5-46DF-8F6A-CC72B4A28C0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62E5-46DF-8F6A-CC72B4A28C0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62E5-46DF-8F6A-CC72B4A28C0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62E5-46DF-8F6A-CC72B4A28C0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62E5-46DF-8F6A-CC72B4A28C0A}"/>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62E5-46DF-8F6A-CC72B4A28C0A}"/>
              </c:ext>
            </c:extLst>
          </c:dPt>
          <c:dLbls>
            <c:dLbl>
              <c:idx val="5"/>
              <c:layout>
                <c:manualLayout>
                  <c:x val="-6.5872995042286386E-2"/>
                  <c:y val="-0.13591262029746282"/>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fld id="{AD61CD12-B35A-42D8-A60A-508633E3E465}" type="PERCENTAGE">
                      <a:rPr lang="en-US">
                        <a:solidFill>
                          <a:sysClr val="windowText" lastClr="000000"/>
                        </a:solidFill>
                      </a:rPr>
                      <a:pPr>
                        <a:defRPr sz="1400" b="1">
                          <a:solidFill>
                            <a:schemeClr val="bg1"/>
                          </a:solidFill>
                          <a:latin typeface="+mj-lt"/>
                        </a:defRPr>
                      </a:pPr>
                      <a:t>[PERCENTAGE]</a:t>
                    </a:fld>
                    <a:endParaRPr lang="en-US"/>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62E5-46DF-8F6A-CC72B4A28C0A}"/>
                </c:ext>
              </c:extLst>
            </c:dLbl>
            <c:dLbl>
              <c:idx val="6"/>
              <c:layout>
                <c:manualLayout>
                  <c:x val="5.1455088947214934E-2"/>
                  <c:y val="-0.13045631014873141"/>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fld id="{5333CB2D-083D-4B0A-B7E8-A97462AE3021}" type="PERCENTAGE">
                      <a:rPr lang="en-US">
                        <a:solidFill>
                          <a:sysClr val="windowText" lastClr="000000"/>
                        </a:solidFill>
                      </a:rPr>
                      <a:pPr>
                        <a:defRPr sz="1400" b="1">
                          <a:solidFill>
                            <a:schemeClr val="bg1"/>
                          </a:solidFill>
                          <a:latin typeface="+mj-lt"/>
                        </a:defRPr>
                      </a:pPr>
                      <a:t>[PERCENTAGE]</a:t>
                    </a:fld>
                    <a:endParaRPr lang="en-US"/>
                  </a:p>
                </c:rich>
              </c:tx>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62E5-46DF-8F6A-CC72B4A28C0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Category'!$E$6:$E$12</c:f>
              <c:strCache>
                <c:ptCount val="7"/>
                <c:pt idx="0">
                  <c:v>Institutional capacity support or technical assistance</c:v>
                </c:pt>
                <c:pt idx="1">
                  <c:v>Water and wastewater systems</c:v>
                </c:pt>
                <c:pt idx="2">
                  <c:v>Energy, transport and other built environment and infrastructure</c:v>
                </c:pt>
                <c:pt idx="3">
                  <c:v>Information and communications technology</c:v>
                </c:pt>
                <c:pt idx="4">
                  <c:v>Crop and food production</c:v>
                </c:pt>
                <c:pt idx="5">
                  <c:v>Other agricultural and ecological resources</c:v>
                </c:pt>
                <c:pt idx="6">
                  <c:v>Cross-cutting sectors</c:v>
                </c:pt>
              </c:strCache>
            </c:strRef>
          </c:cat>
          <c:val>
            <c:numRef>
              <c:f>'By Category'!$F$6:$F$12</c:f>
              <c:numCache>
                <c:formatCode>##,##0.0,,</c:formatCode>
                <c:ptCount val="7"/>
                <c:pt idx="0">
                  <c:v>654244804.5575</c:v>
                </c:pt>
                <c:pt idx="1">
                  <c:v>436124815.2554</c:v>
                </c:pt>
                <c:pt idx="2">
                  <c:v>235379980</c:v>
                </c:pt>
                <c:pt idx="3">
                  <c:v>53526000</c:v>
                </c:pt>
                <c:pt idx="4">
                  <c:v>48260864</c:v>
                </c:pt>
                <c:pt idx="5">
                  <c:v>18761000</c:v>
                </c:pt>
                <c:pt idx="6">
                  <c:v>458068.61579999997</c:v>
                </c:pt>
              </c:numCache>
            </c:numRef>
          </c:val>
          <c:extLst>
            <c:ext xmlns:c16="http://schemas.microsoft.com/office/drawing/2014/chart" uri="{C3380CC4-5D6E-409C-BE32-E72D297353CC}">
              <c16:uniqueId val="{0000000E-62E5-46DF-8F6A-CC72B4A28C0A}"/>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8571318168562272"/>
          <c:y val="3.086676665416823E-2"/>
          <c:w val="0.51042694663167099"/>
          <c:h val="0.96913323334583179"/>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57480314960629"/>
          <c:y val="3.8340573807584398E-2"/>
          <c:w val="0.5237559541168465"/>
          <c:h val="0.74630139982502186"/>
        </c:manualLayout>
      </c:layout>
      <c:barChart>
        <c:barDir val="col"/>
        <c:grouping val="percentStacked"/>
        <c:varyColors val="0"/>
        <c:ser>
          <c:idx val="0"/>
          <c:order val="0"/>
          <c:tx>
            <c:strRef>
              <c:f>Data2!$H$1</c:f>
              <c:strCache>
                <c:ptCount val="1"/>
                <c:pt idx="0">
                  <c:v>Mitigation</c:v>
                </c:pt>
              </c:strCache>
            </c:strRef>
          </c:tx>
          <c:spPr>
            <a:solidFill>
              <a:schemeClr val="accent1"/>
            </a:solidFill>
            <a:ln w="19050">
              <a:solidFill>
                <a:schemeClr val="bg1"/>
              </a:solidFill>
            </a:ln>
            <a:effectLst/>
          </c:spPr>
          <c:invertIfNegative val="0"/>
          <c:dLbls>
            <c:dLbl>
              <c:idx val="0"/>
              <c:layout>
                <c:manualLayout>
                  <c:x val="0.35486111111111124"/>
                  <c:y val="2.5819116360454943E-2"/>
                </c:manualLayout>
              </c:layout>
              <c:tx>
                <c:rich>
                  <a:bodyPr/>
                  <a:lstStyle/>
                  <a:p>
                    <a:fld id="{1BC69410-CA97-4F4A-B2B4-A99811499287}"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244-426A-849D-B7B330977CA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Data2!$H$32</c:f>
              <c:numCache>
                <c:formatCode>#,##0</c:formatCode>
                <c:ptCount val="1"/>
                <c:pt idx="0">
                  <c:v>363709987</c:v>
                </c:pt>
              </c:numCache>
            </c:numRef>
          </c:val>
          <c:extLst>
            <c:ext xmlns:c15="http://schemas.microsoft.com/office/drawing/2012/chart" uri="{02D57815-91ED-43cb-92C2-25804820EDAC}">
              <c15:datalabelsRange>
                <c15:f>Data2!$H$33</c15:f>
                <c15:dlblRangeCache>
                  <c:ptCount val="1"/>
                  <c:pt idx="0">
                    <c:v>49.1%</c:v>
                  </c:pt>
                </c15:dlblRangeCache>
              </c15:datalabelsRange>
            </c:ext>
            <c:ext xmlns:c16="http://schemas.microsoft.com/office/drawing/2014/chart" uri="{C3380CC4-5D6E-409C-BE32-E72D297353CC}">
              <c16:uniqueId val="{00000000-6F2A-4594-937E-9E520BB391CE}"/>
            </c:ext>
          </c:extLst>
        </c:ser>
        <c:ser>
          <c:idx val="1"/>
          <c:order val="1"/>
          <c:tx>
            <c:strRef>
              <c:f>Data2!$I$1</c:f>
              <c:strCache>
                <c:ptCount val="1"/>
                <c:pt idx="0">
                  <c:v>Adaptation</c:v>
                </c:pt>
              </c:strCache>
            </c:strRef>
          </c:tx>
          <c:spPr>
            <a:solidFill>
              <a:schemeClr val="accent6"/>
            </a:solidFill>
            <a:ln w="19050">
              <a:solidFill>
                <a:schemeClr val="bg1"/>
              </a:solidFill>
            </a:ln>
            <a:effectLst/>
          </c:spPr>
          <c:invertIfNegative val="0"/>
          <c:dLbls>
            <c:dLbl>
              <c:idx val="0"/>
              <c:layout>
                <c:manualLayout>
                  <c:x val="0.34452165354330699"/>
                  <c:y val="7.3018008165645965E-2"/>
                </c:manualLayout>
              </c:layout>
              <c:tx>
                <c:rich>
                  <a:bodyPr/>
                  <a:lstStyle/>
                  <a:p>
                    <a:fld id="{ADFDD351-9B1A-41E4-B2DA-E4C87F18A1ED}"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2A-4594-937E-9E520BB391C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Data2!$I$32</c:f>
              <c:numCache>
                <c:formatCode>#,##0</c:formatCode>
                <c:ptCount val="1"/>
                <c:pt idx="0">
                  <c:v>371541000</c:v>
                </c:pt>
              </c:numCache>
            </c:numRef>
          </c:val>
          <c:extLst>
            <c:ext xmlns:c15="http://schemas.microsoft.com/office/drawing/2012/chart" uri="{02D57815-91ED-43cb-92C2-25804820EDAC}">
              <c15:datalabelsRange>
                <c15:f>Data2!$I$33</c15:f>
                <c15:dlblRangeCache>
                  <c:ptCount val="1"/>
                  <c:pt idx="0">
                    <c:v>50.1%</c:v>
                  </c:pt>
                </c15:dlblRangeCache>
              </c15:datalabelsRange>
            </c:ext>
            <c:ext xmlns:c16="http://schemas.microsoft.com/office/drawing/2014/chart" uri="{C3380CC4-5D6E-409C-BE32-E72D297353CC}">
              <c16:uniqueId val="{00000001-6F2A-4594-937E-9E520BB391CE}"/>
            </c:ext>
          </c:extLst>
        </c:ser>
        <c:ser>
          <c:idx val="2"/>
          <c:order val="2"/>
          <c:tx>
            <c:strRef>
              <c:f>Data2!$J$1</c:f>
              <c:strCache>
                <c:ptCount val="1"/>
                <c:pt idx="0">
                  <c:v>Dual </c:v>
                </c:pt>
              </c:strCache>
            </c:strRef>
          </c:tx>
          <c:spPr>
            <a:solidFill>
              <a:schemeClr val="accent4"/>
            </a:solidFill>
            <a:ln w="19050">
              <a:solidFill>
                <a:schemeClr val="bg1"/>
              </a:solidFill>
            </a:ln>
            <a:effectLst/>
          </c:spPr>
          <c:invertIfNegative val="0"/>
          <c:dLbls>
            <c:dLbl>
              <c:idx val="0"/>
              <c:layout>
                <c:manualLayout>
                  <c:x val="0.34259259259259262"/>
                  <c:y val="7.1839080459770114E-3"/>
                </c:manualLayout>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fld id="{E220EBB2-2A48-443A-BFF8-D57CAD93D8D6}" type="CELLRANGE">
                      <a:rPr lang="en-US" sz="1400">
                        <a:solidFill>
                          <a:sysClr val="windowText" lastClr="000000"/>
                        </a:solidFill>
                        <a:latin typeface="+mj-lt"/>
                      </a:rPr>
                      <a:pPr>
                        <a:defRPr sz="1400">
                          <a:latin typeface="+mj-lt"/>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244-426A-849D-B7B330977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Data2!$J$32</c:f>
              <c:numCache>
                <c:formatCode>#,##0</c:formatCode>
                <c:ptCount val="1"/>
                <c:pt idx="0">
                  <c:v>5870013</c:v>
                </c:pt>
              </c:numCache>
            </c:numRef>
          </c:val>
          <c:extLst>
            <c:ext xmlns:c15="http://schemas.microsoft.com/office/drawing/2012/chart" uri="{02D57815-91ED-43cb-92C2-25804820EDAC}">
              <c15:datalabelsRange>
                <c15:f>Data2!$J$33</c15:f>
                <c15:dlblRangeCache>
                  <c:ptCount val="1"/>
                  <c:pt idx="0">
                    <c:v>0.8%</c:v>
                  </c:pt>
                </c15:dlblRangeCache>
              </c15:datalabelsRange>
            </c:ext>
            <c:ext xmlns:c16="http://schemas.microsoft.com/office/drawing/2014/chart" uri="{C3380CC4-5D6E-409C-BE32-E72D297353CC}">
              <c16:uniqueId val="{00000002-6F2A-4594-937E-9E520BB391CE}"/>
            </c:ext>
          </c:extLst>
        </c:ser>
        <c:dLbls>
          <c:showLegendKey val="0"/>
          <c:showVal val="0"/>
          <c:showCatName val="0"/>
          <c:showSerName val="0"/>
          <c:showPercent val="0"/>
          <c:showBubbleSize val="0"/>
        </c:dLbls>
        <c:gapWidth val="36"/>
        <c:overlap val="100"/>
        <c:axId val="548627008"/>
        <c:axId val="548626352"/>
      </c:barChart>
      <c:valAx>
        <c:axId val="54862635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548627008"/>
        <c:crosses val="autoZero"/>
        <c:crossBetween val="between"/>
      </c:valAx>
      <c:catAx>
        <c:axId val="548627008"/>
        <c:scaling>
          <c:orientation val="minMax"/>
        </c:scaling>
        <c:delete val="1"/>
        <c:axPos val="b"/>
        <c:numFmt formatCode="General" sourceLinked="1"/>
        <c:majorTickMark val="out"/>
        <c:minorTickMark val="none"/>
        <c:tickLblPos val="nextTo"/>
        <c:crossAx val="54862635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85000"/>
                    <a:lumOff val="15000"/>
                  </a:schemeClr>
                </a:solidFill>
                <a:latin typeface="+mj-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3657135035311E-4"/>
          <c:y val="3.9570734538438651E-2"/>
          <c:w val="0.99352512034385632"/>
          <c:h val="0.9469359224290862"/>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7A2-4BDE-8E50-56EE8FF756D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77A2-4BDE-8E50-56EE8FF756D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1-77A2-4BDE-8E50-56EE8FF756D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77A2-4BDE-8E50-56EE8FF756D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6-77A2-4BDE-8E50-56EE8FF756D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7-77A2-4BDE-8E50-56EE8FF756D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8-77A2-4BDE-8E50-56EE8FF756D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4-77A2-4BDE-8E50-56EE8FF756DD}"/>
              </c:ext>
            </c:extLst>
          </c:dPt>
          <c:dLbls>
            <c:dLbl>
              <c:idx val="0"/>
              <c:layout>
                <c:manualLayout>
                  <c:x val="0.16695401914046457"/>
                  <c:y val="-0.17287523087391854"/>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7A2-4BDE-8E50-56EE8FF756DD}"/>
                </c:ext>
              </c:extLst>
            </c:dLbl>
            <c:dLbl>
              <c:idx val="1"/>
              <c:layout>
                <c:manualLayout>
                  <c:x val="-4.5451875420009901E-3"/>
                  <c:y val="0.10110644726606252"/>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211D2A31-3E66-4F79-8269-E1A33537BF20}" type="CATEGORYNAME">
                      <a:rPr lang="en-US">
                        <a:solidFill>
                          <a:schemeClr val="bg1"/>
                        </a:solidFill>
                      </a:rPr>
                      <a:pPr>
                        <a:defRPr sz="1500" b="1">
                          <a:solidFill>
                            <a:schemeClr val="bg1"/>
                          </a:solidFill>
                          <a:latin typeface="+mj-lt"/>
                        </a:defRPr>
                      </a:pPr>
                      <a:t>[CATEGORY NAME]</a:t>
                    </a:fld>
                    <a:r>
                      <a:rPr lang="en-US" baseline="0">
                        <a:solidFill>
                          <a:schemeClr val="bg1"/>
                        </a:solidFill>
                      </a:rPr>
                      <a:t>, </a:t>
                    </a:r>
                  </a:p>
                  <a:p>
                    <a:pPr>
                      <a:defRPr sz="1500" b="1">
                        <a:solidFill>
                          <a:schemeClr val="bg1"/>
                        </a:solidFill>
                        <a:latin typeface="+mj-lt"/>
                      </a:defRPr>
                    </a:pPr>
                    <a:fld id="{820E4BA2-8909-4034-8CEC-C2CD8C05599E}" type="PERCENTAGE">
                      <a:rPr lang="en-US" baseline="0">
                        <a:solidFill>
                          <a:schemeClr val="bg1"/>
                        </a:solidFill>
                      </a:rPr>
                      <a:pPr>
                        <a:defRPr sz="15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77A2-4BDE-8E50-56EE8FF756DD}"/>
                </c:ext>
              </c:extLst>
            </c:dLbl>
            <c:dLbl>
              <c:idx val="2"/>
              <c:layout>
                <c:manualLayout>
                  <c:x val="-0.12471655328798191"/>
                  <c:y val="0.13271629240789345"/>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57F68574-471A-4F7C-A8FD-A6365FAE5B9C}" type="CATEGORYNAME">
                      <a:rPr lang="en-US"/>
                      <a:pPr>
                        <a:defRPr sz="1500" b="1">
                          <a:solidFill>
                            <a:schemeClr val="bg1"/>
                          </a:solidFill>
                          <a:latin typeface="+mj-lt"/>
                        </a:defRPr>
                      </a:pPr>
                      <a:t>[CATEGORY NAME]</a:t>
                    </a:fld>
                    <a:r>
                      <a:rPr lang="en-US"/>
                      <a:t>, </a:t>
                    </a:r>
                    <a:r>
                      <a:rPr lang="en-US" baseline="0"/>
                      <a:t>
</a:t>
                    </a:r>
                    <a:fld id="{CA8A2685-9F68-4F6D-B0E0-43BD1E336912}"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1-77A2-4BDE-8E50-56EE8FF756DD}"/>
                </c:ext>
              </c:extLst>
            </c:dLbl>
            <c:dLbl>
              <c:idx val="3"/>
              <c:layout>
                <c:manualLayout>
                  <c:x val="-0.14535613230735731"/>
                  <c:y val="-2.0271631529335411E-2"/>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7E449992-CADE-48F2-9CE7-FE7095A48A91}" type="CATEGORYNAME">
                      <a:rPr lang="en-US"/>
                      <a:pPr>
                        <a:defRPr sz="1500" b="1">
                          <a:solidFill>
                            <a:schemeClr val="bg1"/>
                          </a:solidFill>
                          <a:latin typeface="+mj-lt"/>
                        </a:defRPr>
                      </a:pPr>
                      <a:t>[CATEGORY NAME]</a:t>
                    </a:fld>
                    <a:r>
                      <a:rPr lang="en-US"/>
                      <a:t>, </a:t>
                    </a:r>
                    <a:r>
                      <a:rPr lang="en-US" baseline="0"/>
                      <a:t>
</a:t>
                    </a:r>
                    <a:fld id="{F3189862-FD00-47B2-8420-0671552E79CA}"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404669440965198"/>
                      <c:h val="0.15623445192086638"/>
                    </c:manualLayout>
                  </c15:layout>
                  <c15:dlblFieldTable/>
                  <c15:showDataLabelsRange val="0"/>
                </c:ext>
                <c:ext xmlns:c16="http://schemas.microsoft.com/office/drawing/2014/chart" uri="{C3380CC4-5D6E-409C-BE32-E72D297353CC}">
                  <c16:uniqueId val="{00000005-77A2-4BDE-8E50-56EE8FF756DD}"/>
                </c:ext>
              </c:extLst>
            </c:dLbl>
            <c:dLbl>
              <c:idx val="4"/>
              <c:layout>
                <c:manualLayout>
                  <c:x val="-0.1481224000235446"/>
                  <c:y val="1.5406537999444129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4DC43680-D515-4FBF-B5E3-AFDA0CE8C98A}" type="CATEGORYNAME">
                      <a:rPr lang="en-US" baseline="0"/>
                      <a:pPr>
                        <a:defRPr sz="1500" b="1">
                          <a:solidFill>
                            <a:schemeClr val="bg1"/>
                          </a:solidFill>
                          <a:latin typeface="+mj-lt"/>
                        </a:defRPr>
                      </a:pPr>
                      <a:t>[CATEGORY NAME]</a:t>
                    </a:fld>
                    <a:r>
                      <a:rPr lang="en-US" baseline="0"/>
                      <a:t>,
</a:t>
                    </a:r>
                    <a:fld id="{2A6C419B-BAFD-41D9-92D1-DBB4CAD63B63}"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084685272348157"/>
                      <c:h val="0.16239020452019884"/>
                    </c:manualLayout>
                  </c15:layout>
                  <c15:dlblFieldTable/>
                  <c15:showDataLabelsRange val="0"/>
                </c:ext>
                <c:ext xmlns:c16="http://schemas.microsoft.com/office/drawing/2014/chart" uri="{C3380CC4-5D6E-409C-BE32-E72D297353CC}">
                  <c16:uniqueId val="{00000006-77A2-4BDE-8E50-56EE8FF756DD}"/>
                </c:ext>
              </c:extLst>
            </c:dLbl>
            <c:dLbl>
              <c:idx val="5"/>
              <c:layout>
                <c:manualLayout>
                  <c:x val="1.0934720983944775E-2"/>
                  <c:y val="-4.0464833339297263E-2"/>
                </c:manualLayout>
              </c:layout>
              <c:tx>
                <c:rich>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fld id="{67FD38BA-23DA-4BC6-9B02-1B6A8FB3F964}" type="CATEGORYNAME">
                      <a:rPr lang="en-US">
                        <a:solidFill>
                          <a:sysClr val="windowText" lastClr="000000"/>
                        </a:solidFill>
                      </a:rPr>
                      <a:pPr>
                        <a:defRPr sz="1500" b="1">
                          <a:solidFill>
                            <a:sysClr val="windowText" lastClr="000000"/>
                          </a:solidFill>
                          <a:latin typeface="+mj-lt"/>
                        </a:defRPr>
                      </a:pPr>
                      <a:t>[CATEGORY NAME]</a:t>
                    </a:fld>
                    <a:r>
                      <a:rPr lang="en-US">
                        <a:solidFill>
                          <a:sysClr val="windowText" lastClr="000000"/>
                        </a:solidFill>
                      </a:rPr>
                      <a:t>, </a:t>
                    </a:r>
                    <a:fld id="{117C489D-FCAC-41B1-BAD9-C33FB9D4E026}" type="PERCENTAGE">
                      <a:rPr lang="en-US" baseline="0">
                        <a:solidFill>
                          <a:sysClr val="windowText" lastClr="000000"/>
                        </a:solidFill>
                      </a:rPr>
                      <a:pPr>
                        <a:defRPr sz="1500" b="1">
                          <a:solidFill>
                            <a:sysClr val="windowText" lastClr="000000"/>
                          </a:solidFill>
                          <a:latin typeface="+mj-lt"/>
                        </a:defRPr>
                      </a:pPr>
                      <a:t>[PERCENTAGE]</a:t>
                    </a:fld>
                    <a:endParaRPr lang="en-US">
                      <a:solidFill>
                        <a:sysClr val="windowText" lastClr="000000"/>
                      </a:solidFill>
                    </a:endParaRPr>
                  </a:p>
                </c:rich>
              </c:tx>
              <c:numFmt formatCode="0.00%" sourceLinked="0"/>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975216532598471"/>
                      <c:h val="6.6255711276674067E-2"/>
                    </c:manualLayout>
                  </c15:layout>
                  <c15:dlblFieldTable/>
                  <c15:showDataLabelsRange val="0"/>
                </c:ext>
                <c:ext xmlns:c16="http://schemas.microsoft.com/office/drawing/2014/chart" uri="{C3380CC4-5D6E-409C-BE32-E72D297353CC}">
                  <c16:uniqueId val="{00000007-77A2-4BDE-8E50-56EE8FF756DD}"/>
                </c:ext>
              </c:extLst>
            </c:dLbl>
            <c:dLbl>
              <c:idx val="6"/>
              <c:layout>
                <c:manualLayout>
                  <c:x val="1.0387418599795322E-2"/>
                  <c:y val="3.9954917616932581E-2"/>
                </c:manualLayout>
              </c:layout>
              <c:tx>
                <c:rich>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fld id="{6A22990B-DB04-42E4-9435-8D160C874B6E}" type="CATEGORYNAME">
                      <a:rPr lang="en-US">
                        <a:solidFill>
                          <a:sysClr val="windowText" lastClr="000000"/>
                        </a:solidFill>
                      </a:rPr>
                      <a:pPr>
                        <a:defRPr sz="1500" b="1">
                          <a:solidFill>
                            <a:sysClr val="windowText" lastClr="000000"/>
                          </a:solidFill>
                          <a:latin typeface="+mj-lt"/>
                        </a:defRPr>
                      </a:pPr>
                      <a:t>[CATEGORY NAME]</a:t>
                    </a:fld>
                    <a:r>
                      <a:rPr lang="en-US" baseline="0">
                        <a:solidFill>
                          <a:sysClr val="windowText" lastClr="000000"/>
                        </a:solidFill>
                      </a:rPr>
                      <a:t>, </a:t>
                    </a:r>
                    <a:fld id="{B160BCC0-80E5-48BE-A38C-F6EB90FE8ABE}" type="PERCENTAGE">
                      <a:rPr lang="en-US" baseline="0">
                        <a:solidFill>
                          <a:sysClr val="windowText" lastClr="000000"/>
                        </a:solidFill>
                      </a:rPr>
                      <a:pPr>
                        <a:defRPr sz="1500" b="1">
                          <a:solidFill>
                            <a:sysClr val="windowText" lastClr="000000"/>
                          </a:solidFill>
                          <a:latin typeface="+mj-lt"/>
                        </a:defRPr>
                      </a:pPr>
                      <a:t>[PERCENTAGE]</a:t>
                    </a:fld>
                    <a:endParaRPr lang="en-US" baseline="0">
                      <a:solidFill>
                        <a:sysClr val="windowText" lastClr="000000"/>
                      </a:solidFill>
                    </a:endParaRPr>
                  </a:p>
                </c:rich>
              </c:tx>
              <c:numFmt formatCode="0.00%" sourceLinked="0"/>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50318241469816"/>
                      <c:h val="8.5089340727048657E-2"/>
                    </c:manualLayout>
                  </c15:layout>
                  <c15:dlblFieldTable/>
                  <c15:showDataLabelsRange val="0"/>
                </c:ext>
                <c:ext xmlns:c16="http://schemas.microsoft.com/office/drawing/2014/chart" uri="{C3380CC4-5D6E-409C-BE32-E72D297353CC}">
                  <c16:uniqueId val="{00000008-77A2-4BDE-8E50-56EE8FF756DD}"/>
                </c:ext>
              </c:extLst>
            </c:dLbl>
            <c:dLbl>
              <c:idx val="7"/>
              <c:delete val="1"/>
              <c:extLst>
                <c:ext xmlns:c15="http://schemas.microsoft.com/office/drawing/2012/chart" uri="{CE6537A1-D6FC-4f65-9D91-7224C49458BB}"/>
                <c:ext xmlns:c16="http://schemas.microsoft.com/office/drawing/2014/chart" uri="{C3380CC4-5D6E-409C-BE32-E72D297353CC}">
                  <c16:uniqueId val="{00000004-77A2-4BDE-8E50-56EE8FF756DD}"/>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Overview!$B$38:$C$44</c:f>
              <c:strCache>
                <c:ptCount val="7"/>
                <c:pt idx="0">
                  <c:v>Investment Loan</c:v>
                </c:pt>
                <c:pt idx="1">
                  <c:v>Policy-based loan</c:v>
                </c:pt>
                <c:pt idx="2">
                  <c:v>Other instruments</c:v>
                </c:pt>
                <c:pt idx="3">
                  <c:v>Advisory Services</c:v>
                </c:pt>
                <c:pt idx="4">
                  <c:v>Investment Grant</c:v>
                </c:pt>
                <c:pt idx="5">
                  <c:v>Equity</c:v>
                </c:pt>
                <c:pt idx="6">
                  <c:v>Guarantee</c:v>
                </c:pt>
              </c:strCache>
            </c:strRef>
          </c:cat>
          <c:val>
            <c:numRef>
              <c:f>Overview!$D$38:$D$44</c:f>
              <c:numCache>
                <c:formatCode>#,###.0,,</c:formatCode>
                <c:ptCount val="7"/>
                <c:pt idx="0">
                  <c:v>3047817332.3239989</c:v>
                </c:pt>
                <c:pt idx="1">
                  <c:v>1170360000</c:v>
                </c:pt>
                <c:pt idx="2">
                  <c:v>591267587</c:v>
                </c:pt>
                <c:pt idx="3">
                  <c:v>92198776.250300005</c:v>
                </c:pt>
                <c:pt idx="4">
                  <c:v>49999861.615800001</c:v>
                </c:pt>
                <c:pt idx="5">
                  <c:v>3780000</c:v>
                </c:pt>
                <c:pt idx="6" formatCode="##,##0.0,,">
                  <c:v>2125000</c:v>
                </c:pt>
              </c:numCache>
            </c:numRef>
          </c:val>
          <c:extLst>
            <c:ext xmlns:c16="http://schemas.microsoft.com/office/drawing/2014/chart" uri="{C3380CC4-5D6E-409C-BE32-E72D297353CC}">
              <c16:uniqueId val="{00000000-77A2-4BDE-8E50-56EE8FF756DD}"/>
            </c:ext>
          </c:extLst>
        </c:ser>
        <c:dLbls>
          <c:showLegendKey val="0"/>
          <c:showVal val="1"/>
          <c:showCatName val="0"/>
          <c:showSerName val="0"/>
          <c:showPercent val="0"/>
          <c:showBubbleSize val="0"/>
          <c:showLeaderLines val="1"/>
        </c:dLbls>
        <c:gapWidth val="180"/>
        <c:splitType val="pos"/>
        <c:splitPos val="4"/>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6AC-4BED-80A4-AD55074BE16D}"/>
              </c:ext>
            </c:extLst>
          </c:dPt>
          <c:dPt>
            <c:idx val="1"/>
            <c:bubble3D val="0"/>
            <c:spPr>
              <a:solidFill>
                <a:srgbClr val="92D050"/>
              </a:solidFill>
              <a:ln w="19050">
                <a:noFill/>
              </a:ln>
              <a:effectLst/>
            </c:spPr>
            <c:extLst>
              <c:ext xmlns:c16="http://schemas.microsoft.com/office/drawing/2014/chart" uri="{C3380CC4-5D6E-409C-BE32-E72D297353CC}">
                <c16:uniqueId val="{00000003-76AC-4BED-80A4-AD55074BE16D}"/>
              </c:ext>
            </c:extLst>
          </c:dPt>
          <c:dLbls>
            <c:dLbl>
              <c:idx val="0"/>
              <c:delete val="1"/>
              <c:extLst>
                <c:ext xmlns:c15="http://schemas.microsoft.com/office/drawing/2012/chart" uri="{CE6537A1-D6FC-4f65-9D91-7224C49458BB}"/>
                <c:ext xmlns:c16="http://schemas.microsoft.com/office/drawing/2014/chart" uri="{C3380CC4-5D6E-409C-BE32-E72D297353CC}">
                  <c16:uniqueId val="{00000001-76AC-4BED-80A4-AD55074BE16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6AC-4BED-80A4-AD55074BE16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0.85</c:v>
                </c:pt>
                <c:pt idx="1">
                  <c:v>0.15</c:v>
                </c:pt>
              </c:numCache>
            </c:numRef>
          </c:val>
          <c:extLst>
            <c:ext xmlns:c16="http://schemas.microsoft.com/office/drawing/2014/chart" uri="{C3380CC4-5D6E-409C-BE32-E72D297353CC}">
              <c16:uniqueId val="{00000004-76AC-4BED-80A4-AD55074BE16D}"/>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D8A-46AC-A7EC-8D2A499D581C}"/>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7D8A-46AC-A7EC-8D2A499D581C}"/>
              </c:ext>
            </c:extLst>
          </c:dPt>
          <c:dLbls>
            <c:dLbl>
              <c:idx val="0"/>
              <c:delete val="1"/>
              <c:extLst>
                <c:ext xmlns:c15="http://schemas.microsoft.com/office/drawing/2012/chart" uri="{CE6537A1-D6FC-4f65-9D91-7224C49458BB}"/>
                <c:ext xmlns:c16="http://schemas.microsoft.com/office/drawing/2014/chart" uri="{C3380CC4-5D6E-409C-BE32-E72D297353CC}">
                  <c16:uniqueId val="{00000001-7D8A-46AC-A7EC-8D2A499D581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0.838608180640385</c:v>
                </c:pt>
                <c:pt idx="1">
                  <c:v>0.16139181935961502</c:v>
                </c:pt>
              </c:numCache>
            </c:numRef>
          </c:val>
          <c:extLst>
            <c:ext xmlns:c16="http://schemas.microsoft.com/office/drawing/2014/chart" uri="{C3380CC4-5D6E-409C-BE32-E72D297353CC}">
              <c16:uniqueId val="{00000004-7D8A-46AC-A7EC-8D2A499D581C}"/>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1A02-4C5E-9B4D-3AB77D4C0BC3}"/>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1A02-4C5E-9B4D-3AB77D4C0BC3}"/>
              </c:ext>
            </c:extLst>
          </c:dPt>
          <c:dLbls>
            <c:dLbl>
              <c:idx val="0"/>
              <c:delete val="1"/>
              <c:extLst>
                <c:ext xmlns:c15="http://schemas.microsoft.com/office/drawing/2012/chart" uri="{CE6537A1-D6FC-4f65-9D91-7224C49458BB}"/>
                <c:ext xmlns:c16="http://schemas.microsoft.com/office/drawing/2014/chart" uri="{C3380CC4-5D6E-409C-BE32-E72D297353CC}">
                  <c16:uniqueId val="{00000001-1A02-4C5E-9B4D-3AB77D4C0BC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0.78043950691039599</c:v>
                </c:pt>
                <c:pt idx="1">
                  <c:v>0.21956049308960396</c:v>
                </c:pt>
              </c:numCache>
            </c:numRef>
          </c:val>
          <c:extLst>
            <c:ext xmlns:c16="http://schemas.microsoft.com/office/drawing/2014/chart" uri="{C3380CC4-5D6E-409C-BE32-E72D297353CC}">
              <c16:uniqueId val="{00000004-1A02-4C5E-9B4D-3AB77D4C0BC3}"/>
            </c:ext>
          </c:extLst>
        </c:ser>
        <c:dLbls>
          <c:showLegendKey val="0"/>
          <c:showVal val="1"/>
          <c:showCatName val="0"/>
          <c:showSerName val="0"/>
          <c:showPercent val="0"/>
          <c:showBubbleSize val="0"/>
          <c:showLeaderLines val="1"/>
        </c:dLbls>
        <c:firstSliceAng val="77"/>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01E-4771-9C4A-30D1D5292E2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C01E-4771-9C4A-30D1D5292E2E}"/>
              </c:ext>
            </c:extLst>
          </c:dPt>
          <c:dLbls>
            <c:dLbl>
              <c:idx val="0"/>
              <c:delete val="1"/>
              <c:extLst>
                <c:ext xmlns:c15="http://schemas.microsoft.com/office/drawing/2012/chart" uri="{CE6537A1-D6FC-4f65-9D91-7224C49458BB}"/>
                <c:ext xmlns:c16="http://schemas.microsoft.com/office/drawing/2014/chart" uri="{C3380CC4-5D6E-409C-BE32-E72D297353CC}">
                  <c16:uniqueId val="{00000001-C01E-4771-9C4A-30D1D5292E2E}"/>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E-4771-9C4A-30D1D5292E2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0.71498412963837177</c:v>
                </c:pt>
                <c:pt idx="1">
                  <c:v>0.28501587036162823</c:v>
                </c:pt>
              </c:numCache>
            </c:numRef>
          </c:val>
          <c:extLst>
            <c:ext xmlns:c16="http://schemas.microsoft.com/office/drawing/2014/chart" uri="{C3380CC4-5D6E-409C-BE32-E72D297353CC}">
              <c16:uniqueId val="{00000004-C01E-4771-9C4A-30D1D5292E2E}"/>
            </c:ext>
          </c:extLst>
        </c:ser>
        <c:dLbls>
          <c:showLegendKey val="0"/>
          <c:showVal val="1"/>
          <c:showCatName val="0"/>
          <c:showSerName val="0"/>
          <c:showPercent val="0"/>
          <c:showBubbleSize val="0"/>
          <c:showLeaderLines val="1"/>
        </c:dLbls>
        <c:firstSliceAng val="102"/>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F8B4-403C-9F0A-0577816EE8D0}"/>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F8B4-403C-9F0A-0577816EE8D0}"/>
              </c:ext>
            </c:extLst>
          </c:dPt>
          <c:dLbls>
            <c:dLbl>
              <c:idx val="0"/>
              <c:delete val="1"/>
              <c:extLst>
                <c:ext xmlns:c15="http://schemas.microsoft.com/office/drawing/2012/chart" uri="{CE6537A1-D6FC-4f65-9D91-7224C49458BB}"/>
                <c:ext xmlns:c16="http://schemas.microsoft.com/office/drawing/2014/chart" uri="{C3380CC4-5D6E-409C-BE32-E72D297353CC}">
                  <c16:uniqueId val="{00000001-F8B4-403C-9F0A-0577816EE8D0}"/>
                </c:ext>
              </c:extLst>
            </c:dLbl>
            <c:dLbl>
              <c:idx val="1"/>
              <c:layout>
                <c:manualLayout>
                  <c:x val="-0.18948837124526102"/>
                  <c:y val="0.19689249781277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B4-403C-9F0A-0577816EE8D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Data1!$B$6:$C$6</c:f>
              <c:numCache>
                <c:formatCode>0%</c:formatCode>
                <c:ptCount val="2"/>
                <c:pt idx="0">
                  <c:v>0.73</c:v>
                </c:pt>
                <c:pt idx="1">
                  <c:v>0.27</c:v>
                </c:pt>
              </c:numCache>
            </c:numRef>
          </c:val>
          <c:extLst>
            <c:ext xmlns:c16="http://schemas.microsoft.com/office/drawing/2014/chart" uri="{C3380CC4-5D6E-409C-BE32-E72D297353CC}">
              <c16:uniqueId val="{00000004-F8B4-403C-9F0A-0577816EE8D0}"/>
            </c:ext>
          </c:extLst>
        </c:ser>
        <c:dLbls>
          <c:showLegendKey val="0"/>
          <c:showVal val="1"/>
          <c:showCatName val="0"/>
          <c:showSerName val="0"/>
          <c:showPercent val="0"/>
          <c:showBubbleSize val="0"/>
          <c:showLeaderLines val="1"/>
        </c:dLbls>
        <c:firstSliceAng val="9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lt1"/>
                </a:solidFill>
              </a:ln>
              <a:effectLst/>
            </c:spPr>
            <c:extLst>
              <c:ext xmlns:c16="http://schemas.microsoft.com/office/drawing/2014/chart" uri="{C3380CC4-5D6E-409C-BE32-E72D297353CC}">
                <c16:uniqueId val="{00000001-88B5-4952-82DB-0A6EDE82D73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8B5-4952-82DB-0A6EDE82D73C}"/>
              </c:ext>
            </c:extLst>
          </c:dPt>
          <c:dLbls>
            <c:dLbl>
              <c:idx val="0"/>
              <c:delete val="1"/>
              <c:extLst>
                <c:ext xmlns:c15="http://schemas.microsoft.com/office/drawing/2012/chart" uri="{CE6537A1-D6FC-4f65-9D91-7224C49458BB}"/>
                <c:ext xmlns:c16="http://schemas.microsoft.com/office/drawing/2014/chart" uri="{C3380CC4-5D6E-409C-BE32-E72D297353CC}">
                  <c16:uniqueId val="{00000001-88B5-4952-82DB-0A6EDE82D73C}"/>
                </c:ext>
              </c:extLst>
            </c:dLbl>
            <c:dLbl>
              <c:idx val="1"/>
              <c:layout>
                <c:manualLayout>
                  <c:x val="-0.17741618487348459"/>
                  <c:y val="0.21937807517987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B5-4952-82DB-0A6EDE82D73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Data1!$B$7:$C$7</c:f>
              <c:numCache>
                <c:formatCode>0%</c:formatCode>
                <c:ptCount val="2"/>
                <c:pt idx="0">
                  <c:v>0.71</c:v>
                </c:pt>
                <c:pt idx="1">
                  <c:v>0.28999999999999998</c:v>
                </c:pt>
              </c:numCache>
            </c:numRef>
          </c:val>
          <c:extLst>
            <c:ext xmlns:c16="http://schemas.microsoft.com/office/drawing/2014/chart" uri="{C3380CC4-5D6E-409C-BE32-E72D297353CC}">
              <c16:uniqueId val="{00000004-88B5-4952-82DB-0A6EDE82D73C}"/>
            </c:ext>
          </c:extLst>
        </c:ser>
        <c:dLbls>
          <c:showLegendKey val="0"/>
          <c:showVal val="1"/>
          <c:showCatName val="0"/>
          <c:showSerName val="0"/>
          <c:showPercent val="0"/>
          <c:showBubbleSize val="0"/>
          <c:showLeaderLines val="1"/>
        </c:dLbls>
        <c:firstSliceAng val="10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181591271679275E-2"/>
          <c:y val="0.13196787901512311"/>
          <c:w val="0.4194034339457568"/>
          <c:h val="0.81484095738032747"/>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4E6-41F1-A2A5-BF63D21410F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4E6-41F1-A2A5-BF63D21410F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4E6-41F1-A2A5-BF63D21410F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4E6-41F1-A2A5-BF63D21410F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4E6-41F1-A2A5-BF63D21410F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2-A874-4174-A9A4-5131A5BF73D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1-A874-4174-A9A4-5131A5BF73DF}"/>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DF94-48CF-A98A-8057B755604E}"/>
              </c:ext>
            </c:extLst>
          </c:dPt>
          <c:dLbls>
            <c:dLbl>
              <c:idx val="6"/>
              <c:layout>
                <c:manualLayout>
                  <c:x val="-5.5857256414714763E-2"/>
                  <c:y val="-0.12418550794235858"/>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74-4174-A9A4-5131A5BF73DF}"/>
                </c:ext>
              </c:extLst>
            </c:dLbl>
            <c:dLbl>
              <c:idx val="7"/>
              <c:layout>
                <c:manualLayout>
                  <c:x val="6.1325989692356996E-2"/>
                  <c:y val="-0.15090603541025358"/>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fld id="{F10A37B7-2CEB-4ABA-ACE4-033EE305E1C3}" type="PERCENTAGE">
                      <a:rPr lang="en-US">
                        <a:solidFill>
                          <a:sysClr val="windowText" lastClr="000000"/>
                        </a:solidFill>
                      </a:rPr>
                      <a:pPr>
                        <a:defRPr sz="1400" b="1">
                          <a:latin typeface="+mj-lt"/>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DF94-48CF-A98A-8057B755604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Category'!$B$6:$B$13</c:f>
              <c:strCache>
                <c:ptCount val="8"/>
                <c:pt idx="0">
                  <c:v>Cross-cutting issues</c:v>
                </c:pt>
                <c:pt idx="1">
                  <c:v>Transport</c:v>
                </c:pt>
                <c:pt idx="2">
                  <c:v>Lower carbon and efficient energy generation</c:v>
                </c:pt>
                <c:pt idx="3">
                  <c:v>Energy efficiency</c:v>
                </c:pt>
                <c:pt idx="4">
                  <c:v>Waste and wastewater</c:v>
                </c:pt>
                <c:pt idx="5">
                  <c:v>Renewable energy</c:v>
                </c:pt>
                <c:pt idx="6">
                  <c:v>Agriculture, aquaculture, forestry and land-use</c:v>
                </c:pt>
                <c:pt idx="7">
                  <c:v>Low-carbon technologies</c:v>
                </c:pt>
              </c:strCache>
            </c:strRef>
          </c:cat>
          <c:val>
            <c:numRef>
              <c:f>'By Category'!$C$6:$C$13</c:f>
              <c:numCache>
                <c:formatCode>##,##0.0,,</c:formatCode>
                <c:ptCount val="8"/>
                <c:pt idx="0">
                  <c:v>766986084.14279997</c:v>
                </c:pt>
                <c:pt idx="1">
                  <c:v>653972510</c:v>
                </c:pt>
                <c:pt idx="2">
                  <c:v>355624959.05500001</c:v>
                </c:pt>
                <c:pt idx="3">
                  <c:v>336853109.87900001</c:v>
                </c:pt>
                <c:pt idx="4">
                  <c:v>254168012.13459998</c:v>
                </c:pt>
                <c:pt idx="5">
                  <c:v>122477800</c:v>
                </c:pt>
                <c:pt idx="6">
                  <c:v>41581367.508699998</c:v>
                </c:pt>
                <c:pt idx="7">
                  <c:v>37500000</c:v>
                </c:pt>
              </c:numCache>
            </c:numRef>
          </c:val>
          <c:extLst>
            <c:ext xmlns:c16="http://schemas.microsoft.com/office/drawing/2014/chart" uri="{C3380CC4-5D6E-409C-BE32-E72D297353CC}">
              <c16:uniqueId val="{00000000-A874-4174-A9A4-5131A5BF73D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7711531362250448"/>
          <c:y val="6.2612778871391078E-2"/>
          <c:w val="0.51902481443851778"/>
          <c:h val="0.89970003749531313"/>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C$2" fmlaRange="Data1!$B$10:$B$37" noThreeD="1" sel="1" val="0"/>
</file>

<file path=xl/ctrlProps/ctrlProp2.xml><?xml version="1.0" encoding="utf-8"?>
<formControlPr xmlns="http://schemas.microsoft.com/office/spreadsheetml/2009/9/main" objectType="Drop" dropStyle="combo" dx="26" fmlaLink="$C$35" fmlaRange="Data1!$B$40:$B$66"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0</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5935134"/>
          <a:ext cx="13030200" cy="2954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 2020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7573"/>
          <a:ext cx="135865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270930</xdr:colOff>
      <xdr:row>8</xdr:row>
      <xdr:rowOff>88052</xdr:rowOff>
    </xdr:from>
    <xdr:to>
      <xdr:col>7</xdr:col>
      <xdr:colOff>745066</xdr:colOff>
      <xdr:row>22</xdr:row>
      <xdr:rowOff>135465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0930" y="1916852"/>
          <a:ext cx="8060269"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400" b="0">
              <a:solidFill>
                <a:schemeClr val="dk1"/>
              </a:solidFill>
              <a:effectLst/>
              <a:latin typeface="+mn-lt"/>
              <a:ea typeface="+mn-ea"/>
              <a:cs typeface="+mn-cs"/>
            </a:rPr>
            <a:t>At the IDB Group´s Annual Meeting in 2016, the Board of Governors endorsed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the goal to increase finance of climate change-related projects in the Latin American and Caribbean region to 30% of the IDB’s and IIC’s combined total approvals by 2020, subject to demand from borrowing member countries and clients, and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access to external sources of concessional finance. </a:t>
          </a:r>
        </a:p>
        <a:p>
          <a:pPr algn="l" fontAlgn="t">
            <a:lnSpc>
              <a:spcPct val="120000"/>
            </a:lnSpc>
          </a:pPr>
          <a:r>
            <a:rPr lang="en-US" sz="1400" b="0">
              <a:solidFill>
                <a:schemeClr val="dk1"/>
              </a:solidFill>
              <a:effectLst/>
              <a:latin typeface="+mn-lt"/>
              <a:ea typeface="+mn-ea"/>
              <a:cs typeface="+mn-cs"/>
            </a:rPr>
            <a:t> </a:t>
          </a:r>
        </a:p>
        <a:p>
          <a:pPr algn="l" fontAlgn="t">
            <a:lnSpc>
              <a:spcPct val="120000"/>
            </a:lnSpc>
          </a:pPr>
          <a:r>
            <a:rPr lang="en-US" sz="1400" b="0">
              <a:solidFill>
                <a:schemeClr val="dk1"/>
              </a:solidFill>
              <a:effectLst/>
              <a:latin typeface="+mn-lt"/>
              <a:ea typeface="+mn-ea"/>
              <a:cs typeface="+mn-cs"/>
            </a:rPr>
            <a:t>During 2019, the IDB Group - composed of the IDB, IDB Lab (formerly the Multilateral Investment Fund) and IDB Invest - approved approximately US$5 billion in climate finance, that is, for development activities carried out by the public and private sectors that reduce greenhouse gas (GHG) emissions and thus mitigate climate change, and/or that reduce vulnerability to climate change and contribute to an adaptation process. This amount represented 29% of the IDB Group’s total approved</a:t>
          </a:r>
          <a:r>
            <a:rPr lang="en-US" sz="1400" b="0" baseline="0">
              <a:solidFill>
                <a:schemeClr val="dk1"/>
              </a:solidFill>
              <a:effectLst/>
              <a:latin typeface="+mn-lt"/>
              <a:ea typeface="+mn-ea"/>
              <a:cs typeface="+mn-cs"/>
            </a:rPr>
            <a:t> amount for 2019. </a:t>
          </a:r>
          <a:r>
            <a:rPr lang="en-US" sz="1400" b="0">
              <a:solidFill>
                <a:schemeClr val="dk1"/>
              </a:solidFill>
              <a:effectLst/>
              <a:latin typeface="+mn-lt"/>
              <a:ea typeface="+mn-ea"/>
              <a:cs typeface="+mn-cs"/>
            </a:rPr>
            <a:t> </a:t>
          </a: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256115" y="5910790"/>
          <a:ext cx="1310978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242358" y="9611783"/>
          <a:ext cx="1310809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262528" y="2065867"/>
          <a:ext cx="4234749" cy="3077915"/>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245533</xdr:colOff>
      <xdr:row>22</xdr:row>
      <xdr:rowOff>0</xdr:rowOff>
    </xdr:from>
    <xdr:to>
      <xdr:col>7</xdr:col>
      <xdr:colOff>406400</xdr:colOff>
      <xdr:row>24</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45533" y="5164667"/>
          <a:ext cx="77470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t>Contact Person:</a:t>
          </a:r>
          <a:r>
            <a:rPr lang="en-US" sz="1200" i="1" baseline="0"/>
            <a:t> Rossemary Yurivilca, rossemaryy@iadb.org</a:t>
          </a:r>
          <a:endParaRPr lang="en-US" sz="1200" i="1"/>
        </a:p>
      </xdr:txBody>
    </xdr:sp>
    <xdr:clientData/>
  </xdr:twoCellAnchor>
  <xdr:twoCellAnchor editAs="oneCell">
    <xdr:from>
      <xdr:col>0</xdr:col>
      <xdr:colOff>338667</xdr:colOff>
      <xdr:row>0</xdr:row>
      <xdr:rowOff>186266</xdr:rowOff>
    </xdr:from>
    <xdr:to>
      <xdr:col>4</xdr:col>
      <xdr:colOff>77062</xdr:colOff>
      <xdr:row>4</xdr:row>
      <xdr:rowOff>3386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186266"/>
          <a:ext cx="4073328"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16463"/>
          <a:ext cx="12801600" cy="539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countries where MDBs operate, with a renewed focus since 2019 on low- and middle-income countries. By using a common and agreed methodology, MDBs strive to produce robust, reliable and comparable data as an element to identify and estimate MDB contributions to tackle climate change.  The 2019 Joint Report is available in the following link:</a:t>
          </a:r>
          <a:r>
            <a:rPr lang="en-US" sz="1400" baseline="0">
              <a:solidFill>
                <a:schemeClr val="dk1"/>
              </a:solidFill>
              <a:effectLst/>
              <a:latin typeface="+mn-lt"/>
              <a:ea typeface="+mn-ea"/>
              <a:cs typeface="+mn-cs"/>
            </a:rPr>
            <a:t> </a:t>
          </a:r>
          <a:r>
            <a:rPr lang="en-US" sz="1400">
              <a:hlinkClick xmlns:r="http://schemas.openxmlformats.org/officeDocument/2006/relationships" r:id=""/>
            </a:rPr>
            <a:t>https://publications.iadb.org/en/2019-joint-report-on-multilateral-development-banks-climate-finance</a:t>
          </a:r>
          <a:r>
            <a:rPr lang="en-US" sz="1400"/>
            <a:t> </a:t>
          </a: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208902</xdr:colOff>
      <xdr:row>1</xdr:row>
      <xdr:rowOff>98072</xdr:rowOff>
    </xdr:from>
    <xdr:to>
      <xdr:col>9</xdr:col>
      <xdr:colOff>1658055</xdr:colOff>
      <xdr:row>3</xdr:row>
      <xdr:rowOff>204984</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96958" y="606072"/>
          <a:ext cx="14939375" cy="643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Group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for operations annually)</a:t>
          </a:r>
          <a:endParaRPr lang="en-US" sz="1500" b="1">
            <a:solidFill>
              <a:schemeClr val="tx1">
                <a:lumMod val="85000"/>
                <a:lumOff val="15000"/>
              </a:schemeClr>
            </a:solidFill>
          </a:endParaRPr>
        </a:p>
      </xdr:txBody>
    </xdr:sp>
    <xdr:clientData/>
  </xdr:twoCellAnchor>
  <xdr:twoCellAnchor>
    <xdr:from>
      <xdr:col>1</xdr:col>
      <xdr:colOff>166778</xdr:colOff>
      <xdr:row>12</xdr:row>
      <xdr:rowOff>212742</xdr:rowOff>
    </xdr:from>
    <xdr:to>
      <xdr:col>4</xdr:col>
      <xdr:colOff>1114832</xdr:colOff>
      <xdr:row>13</xdr:row>
      <xdr:rowOff>237066</xdr:rowOff>
    </xdr:to>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547778" y="3692542"/>
          <a:ext cx="6307454" cy="29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tx1">
                  <a:lumMod val="85000"/>
                  <a:lumOff val="15000"/>
                </a:schemeClr>
              </a:solidFill>
            </a:rPr>
            <a:t> </a:t>
          </a:r>
          <a:r>
            <a:rPr lang="en-US" sz="1100" i="1" baseline="30000">
              <a:solidFill>
                <a:schemeClr val="tx1">
                  <a:lumMod val="85000"/>
                  <a:lumOff val="15000"/>
                </a:schemeClr>
              </a:solidFill>
            </a:rPr>
            <a:t>(a)</a:t>
          </a:r>
          <a:r>
            <a:rPr lang="en-US" sz="1100" i="1">
              <a:solidFill>
                <a:schemeClr val="tx1">
                  <a:lumMod val="85000"/>
                  <a:lumOff val="15000"/>
                </a:schemeClr>
              </a:solidFill>
            </a:rPr>
            <a:t> Baseline is based on annual average over 2012 - 2014</a:t>
          </a:r>
        </a:p>
      </xdr:txBody>
    </xdr:sp>
    <xdr:clientData/>
  </xdr:twoCellAnchor>
  <xdr:twoCellAnchor>
    <xdr:from>
      <xdr:col>2</xdr:col>
      <xdr:colOff>774696</xdr:colOff>
      <xdr:row>23</xdr:row>
      <xdr:rowOff>8465</xdr:rowOff>
    </xdr:from>
    <xdr:to>
      <xdr:col>6</xdr:col>
      <xdr:colOff>1401230</xdr:colOff>
      <xdr:row>34</xdr:row>
      <xdr:rowOff>189652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1089377</xdr:colOff>
      <xdr:row>46</xdr:row>
      <xdr:rowOff>58701</xdr:rowOff>
    </xdr:from>
    <xdr:to>
      <xdr:col>7</xdr:col>
      <xdr:colOff>980722</xdr:colOff>
      <xdr:row>61</xdr:row>
      <xdr:rowOff>117120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156262</xdr:colOff>
      <xdr:row>4</xdr:row>
      <xdr:rowOff>114296</xdr:rowOff>
    </xdr:from>
    <xdr:to>
      <xdr:col>9</xdr:col>
      <xdr:colOff>1273288</xdr:colOff>
      <xdr:row>12</xdr:row>
      <xdr:rowOff>29722</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156262" y="1426629"/>
          <a:ext cx="14995304" cy="2060315"/>
          <a:chOff x="565485" y="1405463"/>
          <a:chExt cx="14995304" cy="2060315"/>
        </a:xfrm>
      </xdr:grpSpPr>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565485" y="1408578"/>
          <a:ext cx="2783179" cy="180944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07807" y="3214420"/>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Baseline</a:t>
            </a:r>
            <a:r>
              <a:rPr lang="en-US" sz="1400" i="0" baseline="30000">
                <a:solidFill>
                  <a:sysClr val="windowText" lastClr="000000"/>
                </a:solidFill>
                <a:latin typeface="+mj-lt"/>
              </a:rPr>
              <a:t>(a)</a:t>
            </a: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3446001" y="3214792"/>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2015</a:t>
            </a:r>
            <a:endParaRPr lang="en-US" sz="1400" i="0" baseline="30000">
              <a:solidFill>
                <a:sysClr val="windowText" lastClr="000000"/>
              </a:solidFill>
              <a:latin typeface="+mj-lt"/>
            </a:endParaRPr>
          </a:p>
        </xdr:txBody>
      </xdr:sp>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3018564" y="1405463"/>
          <a:ext cx="2783179" cy="1809447"/>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5458447" y="1406783"/>
          <a:ext cx="2783179" cy="1809447"/>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7866147" y="1413843"/>
          <a:ext cx="2783179" cy="1809447"/>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10298975" y="1413842"/>
          <a:ext cx="2783179" cy="1809447"/>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884357" y="3209057"/>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8351556" y="3207738"/>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10776419" y="3209060"/>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12777610" y="1418167"/>
          <a:ext cx="2783179" cy="1809447"/>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13250098" y="3206235"/>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165100</xdr:colOff>
          <xdr:row>1</xdr:row>
          <xdr:rowOff>57150</xdr:rowOff>
        </xdr:from>
        <xdr:to>
          <xdr:col>2</xdr:col>
          <xdr:colOff>1809750</xdr:colOff>
          <xdr:row>1</xdr:row>
          <xdr:rowOff>285750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34</xdr:row>
          <xdr:rowOff>69850</xdr:rowOff>
        </xdr:from>
        <xdr:to>
          <xdr:col>3</xdr:col>
          <xdr:colOff>355600</xdr:colOff>
          <xdr:row>34</xdr:row>
          <xdr:rowOff>298450</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121708</xdr:colOff>
      <xdr:row>13</xdr:row>
      <xdr:rowOff>215189</xdr:rowOff>
    </xdr:from>
    <xdr:to>
      <xdr:col>3</xdr:col>
      <xdr:colOff>1179477</xdr:colOff>
      <xdr:row>31</xdr:row>
      <xdr:rowOff>168622</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403930" y="3848800"/>
          <a:ext cx="7040880" cy="3657600"/>
          <a:chOff x="542059" y="2289918"/>
          <a:chExt cx="5860076" cy="292608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98221" y="3550722"/>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Group </a:t>
            </a:r>
          </a:p>
          <a:p>
            <a:pPr algn="ctr"/>
            <a:r>
              <a:rPr lang="en-US" sz="1400" b="0" cap="small" baseline="0">
                <a:latin typeface="+mj-lt"/>
              </a:rPr>
              <a:t>Mitigation Finance:</a:t>
            </a:r>
          </a:p>
          <a:p>
            <a:pPr algn="ctr"/>
            <a:r>
              <a:rPr lang="en-US" sz="1400" b="0" cap="small" baseline="0">
                <a:latin typeface="+mj-lt"/>
              </a:rPr>
              <a:t>US$2,569 million </a:t>
            </a:r>
            <a:endParaRPr lang="en-US" sz="1400" b="0" cap="small">
              <a:latin typeface="+mj-lt"/>
            </a:endParaRPr>
          </a:p>
        </xdr:txBody>
      </xdr:sp>
    </xdr:grpSp>
    <xdr:clientData/>
  </xdr:twoCellAnchor>
  <xdr:twoCellAnchor>
    <xdr:from>
      <xdr:col>3</xdr:col>
      <xdr:colOff>1482864</xdr:colOff>
      <xdr:row>13</xdr:row>
      <xdr:rowOff>214132</xdr:rowOff>
    </xdr:from>
    <xdr:to>
      <xdr:col>6</xdr:col>
      <xdr:colOff>1044855</xdr:colOff>
      <xdr:row>31</xdr:row>
      <xdr:rowOff>167565</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7748197" y="3847743"/>
          <a:ext cx="7040880" cy="3657600"/>
          <a:chOff x="7400924" y="2609850"/>
          <a:chExt cx="6819901" cy="2926080"/>
        </a:xfrm>
      </xdr:grpSpPr>
      <xdr:graphicFrame macro="">
        <xdr:nvGraphicFramePr>
          <xdr:cNvPr id="14" name="Chart 13">
            <a:extLst>
              <a:ext uri="{FF2B5EF4-FFF2-40B4-BE49-F238E27FC236}">
                <a16:creationId xmlns:a16="http://schemas.microsoft.com/office/drawing/2014/main" id="{00000000-0008-0000-0400-00000E000000}"/>
              </a:ext>
            </a:extLst>
          </xdr:cNvPr>
          <xdr:cNvGraphicFramePr/>
        </xdr:nvGraphicFramePr>
        <xdr:xfrm>
          <a:off x="7400924" y="2609850"/>
          <a:ext cx="6819901"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387936" y="3829141"/>
            <a:ext cx="1607729" cy="68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Group Adaptation Finance:</a:t>
            </a:r>
          </a:p>
          <a:p>
            <a:pPr algn="ctr"/>
            <a:r>
              <a:rPr lang="en-US" sz="1400" b="0" cap="small" baseline="0">
                <a:latin typeface="+mj-lt"/>
              </a:rPr>
              <a:t>US$1,447 million </a:t>
            </a:r>
            <a:endParaRPr lang="en-US" sz="1400" b="0" cap="small">
              <a:latin typeface="+mj-lt"/>
            </a:endParaRPr>
          </a:p>
        </xdr:txBody>
      </xdr:sp>
    </xdr:grpSp>
    <xdr:clientData/>
  </xdr:twoCellAnchor>
  <xdr:twoCellAnchor>
    <xdr:from>
      <xdr:col>3</xdr:col>
      <xdr:colOff>867830</xdr:colOff>
      <xdr:row>36</xdr:row>
      <xdr:rowOff>35276</xdr:rowOff>
    </xdr:from>
    <xdr:to>
      <xdr:col>4</xdr:col>
      <xdr:colOff>3373964</xdr:colOff>
      <xdr:row>57</xdr:row>
      <xdr:rowOff>89463</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 val="IDBG 2018 CF"/>
      <sheetName val="2018 IDBG CF by Categories"/>
      <sheetName val="2018 IDBG CF by Fund"/>
      <sheetName val="2018 IDBG CF by Country"/>
      <sheetName val="By VPC 2016-2018"/>
      <sheetName val="Timeline"/>
      <sheetName val="2017-2018 CF"/>
      <sheetName val="cross-support"/>
      <sheetName val="By Instru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 sheetId="10">
        <row r="4">
          <cell r="B4">
            <v>74380900</v>
          </cell>
        </row>
      </sheetData>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25B20-22F2-4D97-823A-A09D0C593707}" name="Table133" displayName="Table133" ref="A1:S293" totalsRowCount="1" headerRowDxfId="40" dataDxfId="39" totalsRowDxfId="38">
  <autoFilter ref="A1:S292" xr:uid="{3C7D7828-297E-4142-8360-1E1E6867BC9B}"/>
  <tableColumns count="19">
    <tableColumn id="1" xr3:uid="{D7DDE7D9-351A-4AEF-B550-8CBEEA919DD0}" name="Project Number" dataDxfId="37" totalsRowDxfId="36"/>
    <tableColumn id="2" xr3:uid="{BF0522DB-11EF-4D1B-A5A3-132D41BB3F64}" name="Project Name" dataDxfId="35" totalsRowDxfId="34"/>
    <tableColumn id="4" xr3:uid="{1B78EF85-1659-47F2-9E32-9DE755BFE7C2}" name="Instrument Type (1)" dataDxfId="33" totalsRowDxfId="32"/>
    <tableColumn id="7" xr3:uid="{82A3710E-63E6-4C96-A0BF-48F395B54CF1}" name="Country" dataDxfId="31" totalsRowDxfId="30"/>
    <tableColumn id="5" xr3:uid="{70C15A76-503D-4A56-BA7A-BB28247FB577}" name="Department" dataDxfId="29" totalsRowDxfId="28"/>
    <tableColumn id="6" xr3:uid="{2FE2E63C-BB6F-46BD-B853-49046B45AD8D}" name="Recipient Type (2)" dataDxfId="27" totalsRowDxfId="26"/>
    <tableColumn id="9" xr3:uid="{FFB0E9E6-0295-429E-91EF-F90765C7D60A}" name="Approval Year" dataDxfId="25" totalsRowDxfId="24"/>
    <tableColumn id="10" xr3:uid="{6E3EF261-BDE7-4DE2-98E8-6A3D4AC9D2B5}" name="Approval Date" dataDxfId="23" totalsRowDxfId="22"/>
    <tableColumn id="12" xr3:uid="{427477F2-765B-47ED-B943-68E42D02519F}" name="Fund Currency" dataDxfId="21" totalsRowDxfId="20"/>
    <tableColumn id="13" xr3:uid="{818F3A3C-9564-4698-B0DB-E9ED8338C512}" name="Approved Amount" dataDxfId="19" totalsRowDxfId="18"/>
    <tableColumn id="3" xr3:uid="{E82C80F4-31F9-4379-B7F6-BA5717500A85}" name="Use" dataDxfId="17" totalsRowDxfId="16"/>
    <tableColumn id="48" xr3:uid="{528C1C70-BF9C-4F13-910D-2408E4F0986A}" name="Mitigation sector" dataDxfId="15" totalsRowDxfId="14"/>
    <tableColumn id="62" xr3:uid="{D55CEC71-7FD4-47E6-ABED-FF3857E4BD64}" name="Adaptation sector" dataDxfId="13" totalsRowDxfId="12"/>
    <tableColumn id="55" xr3:uid="{2F8C4AC2-8A66-4514-959F-3368DC4E8B05}" name="% Only mitigation" dataDxfId="11" totalsRowDxfId="10"/>
    <tableColumn id="52" xr3:uid="{01CFC6CF-9433-4A22-A537-9C63E94E5F1E}" name="% Only adaptation" dataDxfId="9" totalsRowDxfId="8"/>
    <tableColumn id="53" xr3:uid="{A5F03A16-A29C-4A91-BABD-8344A0E1D215}" name="% Only Dual-use" dataDxfId="7" totalsRowDxfId="6"/>
    <tableColumn id="60" xr3:uid="{AF71E64A-1D1E-42D7-B409-9FE93F847F7E}" name="US$ Mitigation" totalsRowFunction="sum" dataDxfId="5" totalsRowDxfId="4"/>
    <tableColumn id="59" xr3:uid="{75517810-9ADD-431F-9D4E-185C064644BB}" name="US$ Adaptation" totalsRowFunction="sum" dataDxfId="3" totalsRowDxfId="2"/>
    <tableColumn id="58" xr3:uid="{81427051-CC77-4530-9E93-61D9E90275FB}" name="US$ Dual-use" totalsRowFunction="sum" dataDxfId="1" totalsRow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0A9A-DA5F-43DB-AC81-253064737FFC}">
  <sheetPr codeName="Sheet1">
    <tabColor theme="0"/>
  </sheetPr>
  <dimension ref="A5:M34"/>
  <sheetViews>
    <sheetView showGridLines="0" showRowColHeaders="0" tabSelected="1" zoomScale="90" zoomScaleNormal="90" workbookViewId="0">
      <selection activeCell="A6" sqref="A6:K8"/>
    </sheetView>
  </sheetViews>
  <sheetFormatPr defaultColWidth="8.81640625" defaultRowHeight="18" customHeight="1" x14ac:dyDescent="0.35"/>
  <cols>
    <col min="1" max="7" width="15.7265625" style="5" customWidth="1"/>
    <col min="8" max="8" width="27.453125" style="5" customWidth="1"/>
    <col min="9" max="9" width="32" style="5" customWidth="1"/>
    <col min="10" max="10" width="10.7265625" style="5" customWidth="1"/>
    <col min="11" max="11" width="12.26953125" style="5" customWidth="1"/>
    <col min="12" max="57" width="15.7265625" style="5" customWidth="1"/>
    <col min="58" max="16384" width="8.81640625" style="5"/>
  </cols>
  <sheetData>
    <row r="5" spans="1:11" ht="18" customHeight="1" thickBot="1" x14ac:dyDescent="0.4"/>
    <row r="6" spans="1:11" ht="18" customHeight="1" x14ac:dyDescent="0.35">
      <c r="A6" s="92" t="s">
        <v>566</v>
      </c>
      <c r="B6" s="92"/>
      <c r="C6" s="92"/>
      <c r="D6" s="92"/>
      <c r="E6" s="92"/>
      <c r="F6" s="92"/>
      <c r="G6" s="92"/>
      <c r="H6" s="92"/>
      <c r="I6" s="92"/>
      <c r="J6" s="92"/>
      <c r="K6" s="92"/>
    </row>
    <row r="7" spans="1:11" ht="18" customHeight="1" x14ac:dyDescent="0.35">
      <c r="A7" s="93"/>
      <c r="B7" s="93"/>
      <c r="C7" s="93"/>
      <c r="D7" s="93"/>
      <c r="E7" s="93"/>
      <c r="F7" s="93"/>
      <c r="G7" s="93"/>
      <c r="H7" s="93"/>
      <c r="I7" s="93"/>
      <c r="J7" s="93"/>
      <c r="K7" s="93"/>
    </row>
    <row r="8" spans="1:11" ht="18" customHeight="1" x14ac:dyDescent="0.35">
      <c r="A8" s="93"/>
      <c r="B8" s="93"/>
      <c r="C8" s="93"/>
      <c r="D8" s="93"/>
      <c r="E8" s="93"/>
      <c r="F8" s="93"/>
      <c r="G8" s="93"/>
      <c r="H8" s="93"/>
      <c r="I8" s="93"/>
      <c r="J8" s="93"/>
      <c r="K8" s="93"/>
    </row>
    <row r="10" spans="1:11" ht="18" customHeight="1" x14ac:dyDescent="0.45">
      <c r="H10" s="42"/>
    </row>
    <row r="11" spans="1:11" ht="24" customHeight="1" x14ac:dyDescent="0.35">
      <c r="I11" s="44" t="s">
        <v>562</v>
      </c>
    </row>
    <row r="12" spans="1:11" ht="18" customHeight="1" x14ac:dyDescent="0.45">
      <c r="I12" s="43"/>
    </row>
    <row r="13" spans="1:11" ht="18" customHeight="1" x14ac:dyDescent="0.45">
      <c r="I13" s="45" t="s">
        <v>103</v>
      </c>
    </row>
    <row r="14" spans="1:11" ht="18" customHeight="1" x14ac:dyDescent="0.45">
      <c r="I14" s="46"/>
    </row>
    <row r="15" spans="1:11" ht="18" customHeight="1" x14ac:dyDescent="0.45">
      <c r="I15" s="45" t="s">
        <v>567</v>
      </c>
    </row>
    <row r="16" spans="1:11" ht="18" customHeight="1" x14ac:dyDescent="0.35">
      <c r="A16" s="40"/>
      <c r="B16" s="40"/>
      <c r="C16" s="40"/>
      <c r="D16" s="40"/>
      <c r="E16" s="40"/>
      <c r="F16" s="40"/>
      <c r="G16" s="40"/>
      <c r="I16" s="47"/>
      <c r="K16" s="40"/>
    </row>
    <row r="17" spans="1:11" ht="18" customHeight="1" x14ac:dyDescent="0.45">
      <c r="I17" s="45" t="s">
        <v>568</v>
      </c>
    </row>
    <row r="18" spans="1:11" ht="18" customHeight="1" x14ac:dyDescent="0.35">
      <c r="A18" s="40"/>
      <c r="B18" s="40"/>
      <c r="C18" s="40"/>
      <c r="D18" s="40"/>
      <c r="E18" s="40"/>
      <c r="F18" s="40"/>
      <c r="G18" s="40"/>
      <c r="I18" s="47"/>
      <c r="K18" s="40"/>
    </row>
    <row r="19" spans="1:11" ht="18" customHeight="1" x14ac:dyDescent="0.45">
      <c r="A19" s="41"/>
      <c r="I19" s="45" t="s">
        <v>569</v>
      </c>
    </row>
    <row r="20" spans="1:11" ht="18" customHeight="1" x14ac:dyDescent="0.45">
      <c r="I20" s="48"/>
    </row>
    <row r="21" spans="1:11" ht="18" customHeight="1" x14ac:dyDescent="0.45">
      <c r="I21" s="45" t="s">
        <v>118</v>
      </c>
    </row>
    <row r="22" spans="1:11" ht="22.9" customHeight="1" x14ac:dyDescent="0.45">
      <c r="H22" s="42"/>
    </row>
    <row r="23" spans="1:11" ht="24" customHeight="1" x14ac:dyDescent="0.35"/>
    <row r="34" spans="13:13" ht="18" customHeight="1" x14ac:dyDescent="0.35">
      <c r="M34"/>
    </row>
  </sheetData>
  <mergeCells count="1">
    <mergeCell ref="A6:K8"/>
  </mergeCells>
  <hyperlinks>
    <hyperlink ref="I13" location="Methodology!A1" display=" - Methodology " xr:uid="{47B07CAD-E308-459A-9946-7455946A91EB}"/>
    <hyperlink ref="I21" location="'IDB&amp;IDBLab Project-level Data '!A1" display=" - IDB and IDB Lab Project Level Data" xr:uid="{6368C4B5-AE40-4E35-A131-96AB4027785B}"/>
    <hyperlink ref="I15" location="Overview!A1" display=" - Overview of 2019 IDB Group Climate Finance " xr:uid="{CA26C51C-4F9F-40E6-8F27-DEB289AB2836}"/>
    <hyperlink ref="I17" location="'By country'!A1" display=" - Country Data " xr:uid="{38AA3D3C-920A-4454-B1F8-E7D21A3E37CA}"/>
    <hyperlink ref="I19" location="'By category'!A1" display=" - Category Data" xr:uid="{CAF2ACB1-4092-4C55-91EB-F3F7BEE679C7}"/>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EB4-46F8-4956-80C2-CBBBE72CF70F}">
  <sheetPr codeName="Sheet7">
    <tabColor theme="0"/>
  </sheetPr>
  <dimension ref="A1:I29"/>
  <sheetViews>
    <sheetView showGridLines="0" showRowColHeaders="0" zoomScale="90" zoomScaleNormal="90" workbookViewId="0">
      <selection sqref="A1:I1"/>
    </sheetView>
  </sheetViews>
  <sheetFormatPr defaultColWidth="8.81640625" defaultRowHeight="13" x14ac:dyDescent="0.3"/>
  <cols>
    <col min="1" max="1" width="5.7265625" style="18" customWidth="1"/>
    <col min="2" max="8" width="24" style="18" customWidth="1"/>
    <col min="9" max="9" width="19.26953125" style="18" customWidth="1"/>
    <col min="10" max="23" width="20" style="18" customWidth="1"/>
    <col min="24" max="16384" width="8.81640625" style="18"/>
  </cols>
  <sheetData>
    <row r="1" spans="1:9" ht="40.15" customHeight="1" x14ac:dyDescent="0.3">
      <c r="A1" s="94" t="s">
        <v>104</v>
      </c>
      <c r="B1" s="94"/>
      <c r="C1" s="94"/>
      <c r="D1" s="94"/>
      <c r="E1" s="94"/>
      <c r="F1" s="94"/>
      <c r="G1" s="94"/>
      <c r="H1" s="94"/>
      <c r="I1" s="94"/>
    </row>
    <row r="2" spans="1:9" ht="16.149999999999999" customHeight="1" x14ac:dyDescent="0.3"/>
    <row r="3" spans="1:9" ht="16.149999999999999" customHeight="1" x14ac:dyDescent="0.3"/>
    <row r="4" spans="1:9" ht="16.149999999999999" customHeight="1" x14ac:dyDescent="0.3"/>
    <row r="5" spans="1:9" ht="16.149999999999999" customHeight="1" x14ac:dyDescent="0.3"/>
    <row r="6" spans="1:9" ht="16.149999999999999" customHeight="1" x14ac:dyDescent="0.3"/>
    <row r="7" spans="1:9" ht="16.149999999999999" customHeight="1" x14ac:dyDescent="0.3"/>
    <row r="8" spans="1:9" ht="16.149999999999999" customHeight="1" x14ac:dyDescent="0.3"/>
    <row r="9" spans="1:9" ht="16.149999999999999" customHeight="1" x14ac:dyDescent="0.3"/>
    <row r="10" spans="1:9" ht="16.149999999999999" customHeight="1" x14ac:dyDescent="0.3"/>
    <row r="11" spans="1:9" ht="16.149999999999999" customHeight="1" x14ac:dyDescent="0.3"/>
    <row r="12" spans="1:9" ht="16.149999999999999" customHeight="1" x14ac:dyDescent="0.3"/>
    <row r="13" spans="1:9" ht="16.149999999999999" customHeight="1" x14ac:dyDescent="0.3"/>
    <row r="14" spans="1:9" ht="16.149999999999999" customHeight="1" x14ac:dyDescent="0.3"/>
    <row r="15" spans="1:9" ht="16.149999999999999" customHeight="1" x14ac:dyDescent="0.3"/>
    <row r="16" spans="1:9" ht="16.149999999999999" customHeight="1" x14ac:dyDescent="0.3"/>
    <row r="17" ht="16.149999999999999" customHeight="1" x14ac:dyDescent="0.3"/>
    <row r="18" ht="16.149999999999999" customHeight="1" x14ac:dyDescent="0.3"/>
    <row r="19" ht="16.149999999999999" customHeight="1" x14ac:dyDescent="0.3"/>
    <row r="20" ht="16.149999999999999" customHeight="1" x14ac:dyDescent="0.3"/>
    <row r="21" ht="16.149999999999999" customHeight="1" x14ac:dyDescent="0.3"/>
    <row r="22" ht="16.149999999999999" customHeight="1" x14ac:dyDescent="0.3"/>
    <row r="23" ht="16.149999999999999" customHeight="1" x14ac:dyDescent="0.3"/>
    <row r="24" ht="16.149999999999999" customHeight="1" x14ac:dyDescent="0.3"/>
    <row r="25" ht="16.149999999999999" customHeight="1" x14ac:dyDescent="0.3"/>
    <row r="26" ht="16.149999999999999" customHeight="1" x14ac:dyDescent="0.3"/>
    <row r="27" ht="16.149999999999999" customHeight="1" x14ac:dyDescent="0.3"/>
    <row r="28" ht="16.149999999999999" customHeight="1" x14ac:dyDescent="0.3"/>
    <row r="29" ht="16.149999999999999" customHeight="1" x14ac:dyDescent="0.3"/>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ABC4-E658-422E-A961-AFB8B3F3572E}">
  <sheetPr codeName="Sheet3">
    <tabColor theme="8" tint="0.79998168889431442"/>
  </sheetPr>
  <dimension ref="A1:J45"/>
  <sheetViews>
    <sheetView showGridLines="0" showRowColHeaders="0" zoomScale="90" zoomScaleNormal="90" workbookViewId="0">
      <selection sqref="A1:J1"/>
    </sheetView>
  </sheetViews>
  <sheetFormatPr defaultColWidth="21.81640625" defaultRowHeight="21" customHeight="1" x14ac:dyDescent="0.25"/>
  <cols>
    <col min="1" max="1" width="5.54296875" style="15" customWidth="1"/>
    <col min="2" max="8" width="26" style="15" customWidth="1"/>
    <col min="9" max="9" width="11.453125" style="15" customWidth="1"/>
    <col min="10" max="12" width="26" style="15" customWidth="1"/>
    <col min="13" max="16384" width="21.81640625" style="15"/>
  </cols>
  <sheetData>
    <row r="1" spans="1:10" ht="40.15" customHeight="1" x14ac:dyDescent="0.25">
      <c r="A1" s="100" t="s">
        <v>570</v>
      </c>
      <c r="B1" s="100"/>
      <c r="C1" s="100"/>
      <c r="D1" s="100"/>
      <c r="E1" s="100"/>
      <c r="F1" s="100"/>
      <c r="G1" s="100"/>
      <c r="H1" s="100"/>
      <c r="I1" s="100"/>
      <c r="J1" s="100"/>
    </row>
    <row r="13" spans="1:10" ht="21" customHeight="1" x14ac:dyDescent="0.25">
      <c r="B13" s="17"/>
    </row>
    <row r="14" spans="1:10" ht="21" customHeight="1" x14ac:dyDescent="0.25">
      <c r="F14" s="90"/>
      <c r="G14" s="90"/>
      <c r="H14" s="90"/>
      <c r="I14" s="90"/>
    </row>
    <row r="15" spans="1:10" ht="28.9" customHeight="1" x14ac:dyDescent="0.25"/>
    <row r="16" spans="1:10" ht="26.5" customHeight="1" x14ac:dyDescent="0.25">
      <c r="B16" s="103" t="s">
        <v>571</v>
      </c>
      <c r="C16" s="103"/>
      <c r="D16" s="103"/>
      <c r="E16" s="103"/>
      <c r="F16" s="103"/>
      <c r="G16" s="103"/>
      <c r="H16" s="103"/>
    </row>
    <row r="17" spans="2:8" ht="21" customHeight="1" x14ac:dyDescent="0.25">
      <c r="B17" s="104" t="s">
        <v>57</v>
      </c>
      <c r="C17" s="104" t="s">
        <v>63</v>
      </c>
      <c r="D17" s="104" t="s">
        <v>64</v>
      </c>
      <c r="E17" s="104" t="s">
        <v>137</v>
      </c>
      <c r="F17" s="104" t="s">
        <v>136</v>
      </c>
      <c r="G17" s="104"/>
      <c r="H17" s="104"/>
    </row>
    <row r="18" spans="2:8" ht="21" customHeight="1" x14ac:dyDescent="0.25">
      <c r="B18" s="104"/>
      <c r="C18" s="104"/>
      <c r="D18" s="104"/>
      <c r="E18" s="104"/>
      <c r="F18" s="32" t="s">
        <v>65</v>
      </c>
      <c r="G18" s="32" t="s">
        <v>66</v>
      </c>
      <c r="H18" s="32" t="s">
        <v>105</v>
      </c>
    </row>
    <row r="19" spans="2:8" ht="22.15" customHeight="1" x14ac:dyDescent="0.25">
      <c r="B19" s="33" t="s">
        <v>59</v>
      </c>
      <c r="C19" s="34">
        <v>12102449903</v>
      </c>
      <c r="D19" s="34">
        <v>3610194500.4950995</v>
      </c>
      <c r="E19" s="35">
        <f>D19/C19</f>
        <v>0.29830278409995248</v>
      </c>
      <c r="F19" s="34">
        <v>1722978314.0251002</v>
      </c>
      <c r="G19" s="34">
        <v>1236905968.4287</v>
      </c>
      <c r="H19" s="34">
        <v>650310218.04129994</v>
      </c>
    </row>
    <row r="20" spans="2:8" ht="22.15" customHeight="1" x14ac:dyDescent="0.25">
      <c r="B20" s="33" t="s">
        <v>62</v>
      </c>
      <c r="C20" s="34">
        <v>96140492</v>
      </c>
      <c r="D20" s="34">
        <v>18088471.25</v>
      </c>
      <c r="E20" s="35">
        <f t="shared" ref="E20:E21" si="0">D20/C20</f>
        <v>0.18814623135067793</v>
      </c>
      <c r="F20" s="34">
        <v>10473771.25</v>
      </c>
      <c r="G20" s="34">
        <v>5838700</v>
      </c>
      <c r="H20" s="34">
        <v>1776000</v>
      </c>
    </row>
    <row r="21" spans="2:8" ht="22.15" customHeight="1" x14ac:dyDescent="0.25">
      <c r="B21" s="33" t="s">
        <v>60</v>
      </c>
      <c r="C21" s="34">
        <v>4908711058.5100002</v>
      </c>
      <c r="D21" s="34">
        <v>1329265585.3279998</v>
      </c>
      <c r="E21" s="35">
        <f t="shared" si="0"/>
        <v>0.27079727640996815</v>
      </c>
      <c r="F21" s="34">
        <v>835711757.56799996</v>
      </c>
      <c r="G21" s="34">
        <v>204010863.74000001</v>
      </c>
      <c r="H21" s="34">
        <v>289542964.01999998</v>
      </c>
    </row>
    <row r="22" spans="2:8" ht="22.15" customHeight="1" x14ac:dyDescent="0.25">
      <c r="B22" s="36" t="s">
        <v>61</v>
      </c>
      <c r="C22" s="37">
        <f>SUM(C19:C21)</f>
        <v>17107301453.51</v>
      </c>
      <c r="D22" s="37">
        <f t="shared" ref="D22" si="1">SUM(D19:D21)</f>
        <v>4957548557.0730991</v>
      </c>
      <c r="E22" s="38">
        <f>D22/C22</f>
        <v>0.28979138355312789</v>
      </c>
      <c r="F22" s="37">
        <f t="shared" ref="F22:H22" si="2">SUM(F19:F21)</f>
        <v>2569163842.8431001</v>
      </c>
      <c r="G22" s="37">
        <f t="shared" si="2"/>
        <v>1446755532.1687</v>
      </c>
      <c r="H22" s="37">
        <f t="shared" si="2"/>
        <v>941629182.06129992</v>
      </c>
    </row>
    <row r="23" spans="2:8" ht="26.5" customHeight="1" x14ac:dyDescent="0.25">
      <c r="B23" s="101" t="s">
        <v>143</v>
      </c>
      <c r="C23" s="102"/>
      <c r="D23" s="102"/>
      <c r="E23" s="102"/>
      <c r="F23" s="102"/>
      <c r="G23" s="102"/>
      <c r="H23" s="102"/>
    </row>
    <row r="24" spans="2:8" ht="19.149999999999999" customHeight="1" x14ac:dyDescent="0.25"/>
    <row r="25" spans="2:8" ht="21" customHeight="1" x14ac:dyDescent="0.25">
      <c r="B25" s="23"/>
      <c r="C25" s="23"/>
      <c r="D25" s="23"/>
      <c r="E25" s="23"/>
      <c r="F25" s="23"/>
      <c r="G25" s="23"/>
      <c r="H25" s="23"/>
    </row>
    <row r="26" spans="2:8" ht="28.9" customHeight="1" x14ac:dyDescent="0.25">
      <c r="G26" s="23"/>
      <c r="H26" s="23"/>
    </row>
    <row r="27" spans="2:8" ht="40.9" customHeight="1" x14ac:dyDescent="0.25">
      <c r="G27" s="23"/>
      <c r="H27" s="23"/>
    </row>
    <row r="28" spans="2:8" ht="22.15" customHeight="1" x14ac:dyDescent="0.25">
      <c r="G28" s="23"/>
      <c r="H28" s="23"/>
    </row>
    <row r="29" spans="2:8" ht="22.15" customHeight="1" x14ac:dyDescent="0.25">
      <c r="G29" s="23"/>
      <c r="H29" s="23"/>
    </row>
    <row r="30" spans="2:8" ht="22.15" customHeight="1" x14ac:dyDescent="0.25">
      <c r="G30" s="23"/>
      <c r="H30" s="23"/>
    </row>
    <row r="31" spans="2:8" ht="22.15" customHeight="1" x14ac:dyDescent="0.25">
      <c r="G31" s="23"/>
      <c r="H31" s="23"/>
    </row>
    <row r="32" spans="2:8" ht="22.15" customHeight="1" x14ac:dyDescent="0.25">
      <c r="G32" s="23"/>
      <c r="H32" s="23"/>
    </row>
    <row r="33" spans="2:8" ht="22.15" customHeight="1" x14ac:dyDescent="0.25">
      <c r="G33" s="23"/>
      <c r="H33" s="23"/>
    </row>
    <row r="34" spans="2:8" ht="22.15" customHeight="1" x14ac:dyDescent="0.25">
      <c r="G34" s="23"/>
      <c r="H34" s="23"/>
    </row>
    <row r="35" spans="2:8" ht="28.9" customHeight="1" x14ac:dyDescent="0.25">
      <c r="G35" s="23"/>
      <c r="H35" s="23"/>
    </row>
    <row r="36" spans="2:8" ht="26.5" customHeight="1" x14ac:dyDescent="0.25">
      <c r="B36" s="98" t="s">
        <v>572</v>
      </c>
      <c r="C36" s="98"/>
      <c r="D36" s="98"/>
      <c r="E36" s="98"/>
      <c r="F36" s="98"/>
      <c r="G36" s="98"/>
    </row>
    <row r="37" spans="2:8" ht="37.15" customHeight="1" x14ac:dyDescent="0.25">
      <c r="B37" s="99" t="s">
        <v>102</v>
      </c>
      <c r="C37" s="99"/>
      <c r="D37" s="39" t="s">
        <v>64</v>
      </c>
      <c r="E37" s="39" t="s">
        <v>99</v>
      </c>
      <c r="F37" s="39" t="s">
        <v>100</v>
      </c>
      <c r="G37" s="39" t="s">
        <v>101</v>
      </c>
    </row>
    <row r="38" spans="2:8" ht="21" customHeight="1" x14ac:dyDescent="0.25">
      <c r="B38" s="95" t="s">
        <v>81</v>
      </c>
      <c r="C38" s="96"/>
      <c r="D38" s="34">
        <v>3047817332.3239989</v>
      </c>
      <c r="E38" s="49">
        <v>1884421228.6844997</v>
      </c>
      <c r="F38" s="49">
        <v>798069975.25539994</v>
      </c>
      <c r="G38" s="49">
        <v>365326128.38410002</v>
      </c>
    </row>
    <row r="39" spans="2:8" ht="21" customHeight="1" x14ac:dyDescent="0.25">
      <c r="B39" s="95" t="s">
        <v>117</v>
      </c>
      <c r="C39" s="96"/>
      <c r="D39" s="34">
        <v>1170360000</v>
      </c>
      <c r="E39" s="49">
        <v>541735000</v>
      </c>
      <c r="F39" s="49">
        <v>138430000</v>
      </c>
      <c r="G39" s="49">
        <v>490195000.00000006</v>
      </c>
    </row>
    <row r="40" spans="2:8" ht="21" customHeight="1" x14ac:dyDescent="0.25">
      <c r="B40" s="95" t="s">
        <v>134</v>
      </c>
      <c r="C40" s="96"/>
      <c r="D40" s="34">
        <v>591267587</v>
      </c>
      <c r="E40" s="49">
        <v>37857413</v>
      </c>
      <c r="F40" s="49">
        <v>481416884.00000006</v>
      </c>
      <c r="G40" s="50">
        <v>71993290</v>
      </c>
    </row>
    <row r="41" spans="2:8" ht="21" customHeight="1" x14ac:dyDescent="0.25">
      <c r="B41" s="95" t="s">
        <v>79</v>
      </c>
      <c r="C41" s="96"/>
      <c r="D41" s="34">
        <v>92198776.250300005</v>
      </c>
      <c r="E41" s="49">
        <v>52579352.142799996</v>
      </c>
      <c r="F41" s="49">
        <v>28380604.557499997</v>
      </c>
      <c r="G41" s="49">
        <v>11238819.550000001</v>
      </c>
    </row>
    <row r="42" spans="2:8" ht="21" customHeight="1" x14ac:dyDescent="0.25">
      <c r="B42" s="95" t="s">
        <v>135</v>
      </c>
      <c r="C42" s="96"/>
      <c r="D42" s="34">
        <v>49999861.615800001</v>
      </c>
      <c r="E42" s="49">
        <v>46665848.892800003</v>
      </c>
      <c r="F42" s="49">
        <v>458068.61579999997</v>
      </c>
      <c r="G42" s="49">
        <v>2875944.1072</v>
      </c>
    </row>
    <row r="43" spans="2:8" ht="21" customHeight="1" x14ac:dyDescent="0.25">
      <c r="B43" s="95" t="s">
        <v>87</v>
      </c>
      <c r="C43" s="96"/>
      <c r="D43" s="34">
        <v>3780000</v>
      </c>
      <c r="E43" s="49">
        <v>3780000</v>
      </c>
      <c r="F43" s="49">
        <v>0</v>
      </c>
      <c r="G43" s="49">
        <v>0</v>
      </c>
    </row>
    <row r="44" spans="2:8" ht="21" customHeight="1" x14ac:dyDescent="0.25">
      <c r="B44" s="95" t="s">
        <v>86</v>
      </c>
      <c r="C44" s="96"/>
      <c r="D44" s="49">
        <v>2125000</v>
      </c>
      <c r="E44" s="49">
        <v>2125000</v>
      </c>
      <c r="F44" s="50">
        <v>0</v>
      </c>
      <c r="G44" s="50">
        <v>0</v>
      </c>
    </row>
    <row r="45" spans="2:8" ht="21" customHeight="1" x14ac:dyDescent="0.25">
      <c r="B45" s="97" t="s">
        <v>61</v>
      </c>
      <c r="C45" s="97"/>
      <c r="D45" s="37">
        <f>SUM(D38:D44)</f>
        <v>4957548557.1900997</v>
      </c>
      <c r="E45" s="37">
        <f t="shared" ref="E45:G45" si="3">SUM(E38:E44)</f>
        <v>2569163842.7200994</v>
      </c>
      <c r="F45" s="37">
        <f t="shared" si="3"/>
        <v>1446755532.4286997</v>
      </c>
      <c r="G45" s="37">
        <f t="shared" si="3"/>
        <v>941629182.04130006</v>
      </c>
    </row>
  </sheetData>
  <sortState xmlns:xlrd2="http://schemas.microsoft.com/office/spreadsheetml/2017/richdata2" ref="C38:G44">
    <sortCondition descending="1" ref="D38:D44"/>
  </sortState>
  <mergeCells count="18">
    <mergeCell ref="A1:J1"/>
    <mergeCell ref="B23:H23"/>
    <mergeCell ref="B16:H16"/>
    <mergeCell ref="F17:H17"/>
    <mergeCell ref="B17:B18"/>
    <mergeCell ref="C17:C18"/>
    <mergeCell ref="D17:D18"/>
    <mergeCell ref="E17:E18"/>
    <mergeCell ref="B36:G36"/>
    <mergeCell ref="B37:C37"/>
    <mergeCell ref="B38:C38"/>
    <mergeCell ref="B39:C39"/>
    <mergeCell ref="B40:C40"/>
    <mergeCell ref="B41:C41"/>
    <mergeCell ref="B42:C42"/>
    <mergeCell ref="B43:C43"/>
    <mergeCell ref="B44:C44"/>
    <mergeCell ref="B45:C45"/>
  </mergeCells>
  <pageMargins left="0.7" right="0.7" top="0.75" bottom="0.75" header="0.3" footer="0.3"/>
  <pageSetup orientation="portrait" r:id="rId1"/>
  <ignoredErrors>
    <ignoredError sqref="E22"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FD-B55B-43E7-88B5-FB821B94CE4D}">
  <sheetPr codeName="Sheet4">
    <tabColor theme="8" tint="0.79998168889431442"/>
  </sheetPr>
  <dimension ref="A1:H62"/>
  <sheetViews>
    <sheetView showGridLines="0" showRowColHeaders="0" zoomScale="90" zoomScaleNormal="90" workbookViewId="0">
      <selection sqref="A1:H1"/>
    </sheetView>
  </sheetViews>
  <sheetFormatPr defaultColWidth="20.81640625" defaultRowHeight="21" customHeight="1" x14ac:dyDescent="0.25"/>
  <cols>
    <col min="1" max="1" width="3.7265625" style="15" customWidth="1"/>
    <col min="2" max="12" width="26.81640625" style="15" customWidth="1"/>
    <col min="13" max="16384" width="20.81640625" style="15"/>
  </cols>
  <sheetData>
    <row r="1" spans="1:8" ht="40.15" customHeight="1" x14ac:dyDescent="0.25">
      <c r="A1" s="100" t="s">
        <v>573</v>
      </c>
      <c r="B1" s="100"/>
      <c r="C1" s="100"/>
      <c r="D1" s="100"/>
      <c r="E1" s="100"/>
      <c r="F1" s="100"/>
      <c r="G1" s="100"/>
      <c r="H1" s="100"/>
    </row>
    <row r="2" spans="1:8" s="23" customFormat="1" ht="28.15" customHeight="1" x14ac:dyDescent="0.25">
      <c r="A2" s="29"/>
      <c r="B2" s="53" t="s">
        <v>73</v>
      </c>
      <c r="C2" s="31">
        <v>1</v>
      </c>
      <c r="D2" s="29"/>
      <c r="E2" s="29"/>
      <c r="F2" s="29"/>
      <c r="G2" s="30"/>
      <c r="H2" s="30"/>
    </row>
    <row r="3" spans="1:8" ht="15" customHeight="1" x14ac:dyDescent="0.25"/>
    <row r="4" spans="1:8" ht="37.9" customHeight="1" x14ac:dyDescent="0.25">
      <c r="B4" s="56" t="s">
        <v>2</v>
      </c>
      <c r="C4" s="56" t="s">
        <v>63</v>
      </c>
      <c r="D4" s="56" t="s">
        <v>64</v>
      </c>
      <c r="E4" s="56" t="s">
        <v>58</v>
      </c>
      <c r="F4" s="56" t="s">
        <v>99</v>
      </c>
      <c r="G4" s="56" t="s">
        <v>100</v>
      </c>
      <c r="H4" s="56" t="s">
        <v>101</v>
      </c>
    </row>
    <row r="5" spans="1:8" ht="18" customHeight="1" x14ac:dyDescent="0.25">
      <c r="B5" s="57" t="s">
        <v>26</v>
      </c>
      <c r="C5" s="58">
        <v>2727184371.1900001</v>
      </c>
      <c r="D5" s="58">
        <v>741121000</v>
      </c>
      <c r="E5" s="59">
        <v>0.2229312054275949</v>
      </c>
      <c r="F5" s="58">
        <v>363709987</v>
      </c>
      <c r="G5" s="58">
        <v>371541000</v>
      </c>
      <c r="H5" s="58">
        <v>5870013</v>
      </c>
    </row>
    <row r="6" spans="1:8" ht="18" customHeight="1" x14ac:dyDescent="0.25">
      <c r="B6" s="57" t="s">
        <v>45</v>
      </c>
      <c r="C6" s="58">
        <v>42772579</v>
      </c>
      <c r="D6" s="58">
        <v>3776000</v>
      </c>
      <c r="E6" s="59">
        <v>0.76467533967095547</v>
      </c>
      <c r="F6" s="58">
        <v>1580000</v>
      </c>
      <c r="G6" s="58">
        <v>0</v>
      </c>
      <c r="H6" s="58">
        <v>2196000</v>
      </c>
    </row>
    <row r="7" spans="1:8" ht="18" customHeight="1" x14ac:dyDescent="0.25">
      <c r="B7" s="57" t="s">
        <v>44</v>
      </c>
      <c r="C7" s="58">
        <v>89799721</v>
      </c>
      <c r="D7" s="58">
        <v>52247142</v>
      </c>
      <c r="E7" s="59">
        <v>1.9810382742438647E-3</v>
      </c>
      <c r="F7" s="58">
        <v>48597142</v>
      </c>
      <c r="G7" s="58">
        <v>650000</v>
      </c>
      <c r="H7" s="58">
        <v>3000000</v>
      </c>
    </row>
    <row r="8" spans="1:8" ht="18" customHeight="1" x14ac:dyDescent="0.25">
      <c r="B8" s="57" t="s">
        <v>27</v>
      </c>
      <c r="C8" s="58">
        <v>38616018.939999998</v>
      </c>
      <c r="D8" s="58">
        <v>13252000</v>
      </c>
      <c r="E8" s="59">
        <v>0.1096197822340977</v>
      </c>
      <c r="F8" s="58">
        <v>1025999.9999999999</v>
      </c>
      <c r="G8" s="58">
        <v>10649000</v>
      </c>
      <c r="H8" s="58">
        <v>1577000</v>
      </c>
    </row>
    <row r="9" spans="1:8" ht="18" customHeight="1" x14ac:dyDescent="0.25">
      <c r="B9" s="57" t="s">
        <v>43</v>
      </c>
      <c r="C9" s="58">
        <v>230952376</v>
      </c>
      <c r="D9" s="58">
        <v>123763355.8075</v>
      </c>
      <c r="E9" s="59">
        <v>0.4325681696216343</v>
      </c>
      <c r="F9" s="58">
        <v>18670001</v>
      </c>
      <c r="G9" s="58">
        <v>69027007.557500005</v>
      </c>
      <c r="H9" s="58">
        <v>36066347.25</v>
      </c>
    </row>
    <row r="10" spans="1:8" ht="18" customHeight="1" x14ac:dyDescent="0.25">
      <c r="B10" s="57" t="s">
        <v>28</v>
      </c>
      <c r="C10" s="58">
        <v>1810064693</v>
      </c>
      <c r="D10" s="58">
        <v>683541464.26900005</v>
      </c>
      <c r="E10" s="59">
        <v>0.24948788664565727</v>
      </c>
      <c r="F10" s="58">
        <v>372634849.01359999</v>
      </c>
      <c r="G10" s="58">
        <v>60815715.255400002</v>
      </c>
      <c r="H10" s="58">
        <v>250090900</v>
      </c>
    </row>
    <row r="11" spans="1:8" ht="18" customHeight="1" x14ac:dyDescent="0.25">
      <c r="B11" s="57" t="s">
        <v>29</v>
      </c>
      <c r="C11" s="58">
        <v>336486000</v>
      </c>
      <c r="D11" s="58">
        <v>22409900</v>
      </c>
      <c r="E11" s="59">
        <v>7.539204996864445E-3</v>
      </c>
      <c r="F11" s="58">
        <v>17964900</v>
      </c>
      <c r="G11" s="58">
        <v>0</v>
      </c>
      <c r="H11" s="58">
        <v>4445000</v>
      </c>
    </row>
    <row r="12" spans="1:8" ht="18" customHeight="1" x14ac:dyDescent="0.25">
      <c r="B12" s="57" t="s">
        <v>30</v>
      </c>
      <c r="C12" s="58">
        <v>1778896398.75</v>
      </c>
      <c r="D12" s="58">
        <v>577808531</v>
      </c>
      <c r="E12" s="59">
        <v>5.8791808804803294E-2</v>
      </c>
      <c r="F12" s="58">
        <v>571842531</v>
      </c>
      <c r="G12" s="58">
        <v>0</v>
      </c>
      <c r="H12" s="58">
        <v>5966000</v>
      </c>
    </row>
    <row r="13" spans="1:8" ht="18" customHeight="1" x14ac:dyDescent="0.25">
      <c r="B13" s="57" t="s">
        <v>72</v>
      </c>
      <c r="C13" s="58">
        <v>610462526.75</v>
      </c>
      <c r="D13" s="58">
        <v>126740330</v>
      </c>
      <c r="E13" s="59">
        <v>1.8823743402810972E-2</v>
      </c>
      <c r="F13" s="58">
        <v>126240330</v>
      </c>
      <c r="G13" s="58">
        <v>500000</v>
      </c>
      <c r="H13" s="58">
        <v>0</v>
      </c>
    </row>
    <row r="14" spans="1:8" ht="18" customHeight="1" x14ac:dyDescent="0.25">
      <c r="B14" s="57" t="s">
        <v>31</v>
      </c>
      <c r="C14" s="58">
        <v>483505573</v>
      </c>
      <c r="D14" s="58">
        <v>166749609</v>
      </c>
      <c r="E14" s="59">
        <v>0.31836073450085817</v>
      </c>
      <c r="F14" s="58">
        <v>119444609</v>
      </c>
      <c r="G14" s="58">
        <v>17410000</v>
      </c>
      <c r="H14" s="58">
        <v>29895000</v>
      </c>
    </row>
    <row r="15" spans="1:8" ht="18" customHeight="1" x14ac:dyDescent="0.25">
      <c r="B15" s="57" t="s">
        <v>32</v>
      </c>
      <c r="C15" s="58">
        <v>1654232363.21</v>
      </c>
      <c r="D15" s="58">
        <v>408528930</v>
      </c>
      <c r="E15" s="59">
        <v>0.23412002248884164</v>
      </c>
      <c r="F15" s="58">
        <v>188430340</v>
      </c>
      <c r="G15" s="58">
        <v>219704210</v>
      </c>
      <c r="H15" s="58">
        <v>394380</v>
      </c>
    </row>
    <row r="16" spans="1:8" ht="18" customHeight="1" x14ac:dyDescent="0.25">
      <c r="B16" s="57" t="s">
        <v>33</v>
      </c>
      <c r="C16" s="58">
        <v>386585659.72000003</v>
      </c>
      <c r="D16" s="58">
        <v>51725150</v>
      </c>
      <c r="E16" s="59">
        <v>0.11392971904421373</v>
      </c>
      <c r="F16" s="58">
        <v>6706250</v>
      </c>
      <c r="G16" s="58">
        <v>45018900</v>
      </c>
      <c r="H16" s="58">
        <v>0</v>
      </c>
    </row>
    <row r="17" spans="2:8" ht="18" customHeight="1" x14ac:dyDescent="0.25">
      <c r="B17" s="57" t="s">
        <v>46</v>
      </c>
      <c r="C17" s="58">
        <v>417935618</v>
      </c>
      <c r="D17" s="58">
        <v>151050000</v>
      </c>
      <c r="E17" s="59">
        <v>0.10116362689586759</v>
      </c>
      <c r="F17" s="58">
        <v>55750000</v>
      </c>
      <c r="G17" s="58">
        <v>90300000</v>
      </c>
      <c r="H17" s="58">
        <v>5000000</v>
      </c>
    </row>
    <row r="18" spans="2:8" ht="18" customHeight="1" x14ac:dyDescent="0.25">
      <c r="B18" s="57" t="s">
        <v>34</v>
      </c>
      <c r="C18" s="58">
        <v>2998738</v>
      </c>
      <c r="D18" s="58">
        <v>0</v>
      </c>
      <c r="E18" s="59">
        <v>0.35130857584330227</v>
      </c>
      <c r="F18" s="58">
        <v>0</v>
      </c>
      <c r="G18" s="58">
        <v>0</v>
      </c>
      <c r="H18" s="58">
        <v>0</v>
      </c>
    </row>
    <row r="19" spans="2:8" ht="18" customHeight="1" x14ac:dyDescent="0.25">
      <c r="B19" s="57" t="s">
        <v>35</v>
      </c>
      <c r="C19" s="58">
        <v>131204203</v>
      </c>
      <c r="D19" s="58">
        <v>47965600</v>
      </c>
      <c r="E19" s="59">
        <v>0.31135867528811306</v>
      </c>
      <c r="F19" s="58">
        <v>47195600</v>
      </c>
      <c r="G19" s="58">
        <v>770000</v>
      </c>
      <c r="H19" s="58">
        <v>0</v>
      </c>
    </row>
    <row r="20" spans="2:8" ht="18" customHeight="1" x14ac:dyDescent="0.25">
      <c r="B20" s="57" t="s">
        <v>36</v>
      </c>
      <c r="C20" s="58">
        <v>410006107.14999998</v>
      </c>
      <c r="D20" s="58">
        <v>117939511.5086</v>
      </c>
      <c r="E20" s="59">
        <v>0.15868891535989577</v>
      </c>
      <c r="F20" s="58">
        <v>36715009.401500002</v>
      </c>
      <c r="G20" s="58">
        <v>19803103.615800001</v>
      </c>
      <c r="H20" s="58">
        <v>61421398.491300002</v>
      </c>
    </row>
    <row r="21" spans="2:8" ht="18" customHeight="1" x14ac:dyDescent="0.25">
      <c r="B21" s="57" t="s">
        <v>37</v>
      </c>
      <c r="C21" s="58">
        <v>104295616</v>
      </c>
      <c r="D21" s="58">
        <v>2795000</v>
      </c>
      <c r="E21" s="59">
        <v>0.70893873747653524</v>
      </c>
      <c r="F21" s="58">
        <v>2795000</v>
      </c>
      <c r="G21" s="58">
        <v>0</v>
      </c>
      <c r="H21" s="58">
        <v>0</v>
      </c>
    </row>
    <row r="22" spans="2:8" ht="18" customHeight="1" x14ac:dyDescent="0.25">
      <c r="B22" s="57" t="s">
        <v>38</v>
      </c>
      <c r="C22" s="58">
        <v>1866877143.01</v>
      </c>
      <c r="D22" s="58">
        <v>766107573.55500007</v>
      </c>
      <c r="E22" s="59">
        <v>0.47336827148006871</v>
      </c>
      <c r="F22" s="58">
        <v>37633148.555</v>
      </c>
      <c r="G22" s="58">
        <v>252934425</v>
      </c>
      <c r="H22" s="58">
        <v>475540000</v>
      </c>
    </row>
    <row r="23" spans="2:8" ht="18" customHeight="1" x14ac:dyDescent="0.25">
      <c r="B23" s="57" t="s">
        <v>39</v>
      </c>
      <c r="C23" s="58">
        <v>185093348.02000001</v>
      </c>
      <c r="D23" s="58">
        <v>55671680</v>
      </c>
      <c r="E23" s="59">
        <v>0.27424777617623952</v>
      </c>
      <c r="F23" s="58">
        <v>30389970</v>
      </c>
      <c r="G23" s="58">
        <v>781710</v>
      </c>
      <c r="H23" s="58">
        <v>24500000</v>
      </c>
    </row>
    <row r="24" spans="2:8" ht="18" customHeight="1" x14ac:dyDescent="0.25">
      <c r="B24" s="57" t="s">
        <v>47</v>
      </c>
      <c r="C24" s="58">
        <v>744355678.84000003</v>
      </c>
      <c r="D24" s="58">
        <v>66781000</v>
      </c>
      <c r="E24" s="59">
        <v>0.14900159144701319</v>
      </c>
      <c r="F24" s="58">
        <v>62106000</v>
      </c>
      <c r="G24" s="58">
        <v>2275000</v>
      </c>
      <c r="H24" s="58">
        <v>2400000</v>
      </c>
    </row>
    <row r="25" spans="2:8" ht="18" customHeight="1" x14ac:dyDescent="0.25">
      <c r="B25" s="57" t="s">
        <v>48</v>
      </c>
      <c r="C25" s="58">
        <v>765109789.93000007</v>
      </c>
      <c r="D25" s="58">
        <v>88682000</v>
      </c>
      <c r="E25" s="59">
        <v>0.30388836827837917</v>
      </c>
      <c r="F25" s="58">
        <v>4839000</v>
      </c>
      <c r="G25" s="58">
        <v>81675000</v>
      </c>
      <c r="H25" s="58">
        <v>2168000</v>
      </c>
    </row>
    <row r="26" spans="2:8" ht="18" customHeight="1" x14ac:dyDescent="0.25">
      <c r="B26" s="57" t="s">
        <v>40</v>
      </c>
      <c r="C26" s="58">
        <v>641185732</v>
      </c>
      <c r="D26" s="58">
        <v>122628040</v>
      </c>
      <c r="E26" s="59">
        <v>0.18709498343919886</v>
      </c>
      <c r="F26" s="58">
        <v>16695800</v>
      </c>
      <c r="G26" s="58">
        <v>104048240</v>
      </c>
      <c r="H26" s="58">
        <v>1883999.9999999998</v>
      </c>
    </row>
    <row r="27" spans="2:8" ht="18" customHeight="1" x14ac:dyDescent="0.25">
      <c r="B27" s="57" t="s">
        <v>41</v>
      </c>
      <c r="C27" s="58">
        <v>600884631</v>
      </c>
      <c r="D27" s="58">
        <v>178565436.05000001</v>
      </c>
      <c r="E27" s="59">
        <v>0.38286973589201673</v>
      </c>
      <c r="F27" s="58">
        <v>107963575.75</v>
      </c>
      <c r="G27" s="58">
        <v>59965537</v>
      </c>
      <c r="H27" s="58">
        <v>10636323.300000001</v>
      </c>
    </row>
    <row r="28" spans="2:8" ht="18" customHeight="1" x14ac:dyDescent="0.25">
      <c r="B28" s="89" t="s">
        <v>42</v>
      </c>
      <c r="C28" s="58">
        <v>118117333</v>
      </c>
      <c r="D28" s="58">
        <v>45345504</v>
      </c>
      <c r="E28" s="59">
        <v>0.580307453094565</v>
      </c>
      <c r="F28" s="58">
        <v>13820000</v>
      </c>
      <c r="G28" s="58">
        <v>31525504</v>
      </c>
      <c r="H28" s="58">
        <v>0</v>
      </c>
    </row>
    <row r="29" spans="2:8" ht="18" customHeight="1" x14ac:dyDescent="0.25">
      <c r="B29" s="57" t="s">
        <v>71</v>
      </c>
      <c r="C29" s="58">
        <v>76639400</v>
      </c>
      <c r="D29" s="58">
        <v>0</v>
      </c>
      <c r="E29" s="59">
        <v>1.3240202911280852E-2</v>
      </c>
      <c r="F29" s="58">
        <v>0</v>
      </c>
      <c r="G29" s="58">
        <v>0</v>
      </c>
      <c r="H29" s="58">
        <v>0</v>
      </c>
    </row>
    <row r="30" spans="2:8" ht="18" customHeight="1" x14ac:dyDescent="0.25">
      <c r="B30" s="57" t="s">
        <v>49</v>
      </c>
      <c r="C30" s="58">
        <v>850599835</v>
      </c>
      <c r="D30" s="58">
        <v>342353800</v>
      </c>
      <c r="E30" s="59">
        <v>0.47228031676551385</v>
      </c>
      <c r="F30" s="58">
        <v>316413800</v>
      </c>
      <c r="G30" s="58">
        <v>7361180</v>
      </c>
      <c r="H30" s="58">
        <v>18578820</v>
      </c>
    </row>
    <row r="31" spans="2:8" ht="18" customHeight="1" x14ac:dyDescent="0.25">
      <c r="B31" s="57" t="s">
        <v>70</v>
      </c>
      <c r="C31" s="58">
        <v>2440000</v>
      </c>
      <c r="D31" s="58">
        <v>0</v>
      </c>
      <c r="E31" s="59">
        <v>0</v>
      </c>
      <c r="F31" s="58">
        <v>0</v>
      </c>
      <c r="G31" s="58">
        <v>0</v>
      </c>
      <c r="H31" s="58">
        <v>0</v>
      </c>
    </row>
    <row r="33" spans="2:8" ht="21" customHeight="1" x14ac:dyDescent="0.25">
      <c r="D33" s="86"/>
      <c r="E33" s="86"/>
      <c r="F33" s="86"/>
      <c r="G33" s="86"/>
      <c r="H33" s="86"/>
    </row>
    <row r="34" spans="2:8" ht="21" customHeight="1" x14ac:dyDescent="0.25">
      <c r="F34" s="87"/>
      <c r="G34" s="87"/>
      <c r="H34" s="87"/>
    </row>
    <row r="43" spans="2:8" ht="21" customHeight="1" x14ac:dyDescent="0.25">
      <c r="B43" s="88"/>
    </row>
    <row r="45" spans="2:8" ht="21" customHeight="1" x14ac:dyDescent="0.25">
      <c r="B45" s="88"/>
    </row>
    <row r="60" spans="2:2" ht="21" customHeight="1" x14ac:dyDescent="0.25">
      <c r="B60" s="88"/>
    </row>
    <row r="62" spans="2:2" ht="21" customHeight="1" x14ac:dyDescent="0.25">
      <c r="B62" s="88"/>
    </row>
  </sheetData>
  <autoFilter ref="B4:H31" xr:uid="{4BC9143E-445F-4AAE-BA7B-F4FA0BD5EEEE}"/>
  <sortState xmlns:xlrd2="http://schemas.microsoft.com/office/spreadsheetml/2017/richdata2" ref="C37:I63">
    <sortCondition ref="C37:C63"/>
  </sortState>
  <dataConsolidate/>
  <mergeCells count="1">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Drop Down 9">
              <controlPr defaultSize="0" autoLine="0" autoPict="0">
                <anchor moveWithCells="1">
                  <from>
                    <xdr:col>2</xdr:col>
                    <xdr:colOff>165100</xdr:colOff>
                    <xdr:row>1</xdr:row>
                    <xdr:rowOff>57150</xdr:rowOff>
                  </from>
                  <to>
                    <xdr:col>2</xdr:col>
                    <xdr:colOff>1809750</xdr:colOff>
                    <xdr:row>1</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EB0065C-DFD9-409D-B34D-4F080137F400}">
            <xm:f>$B5=(VLOOKUP($C$2,Data1!$A$10:$B$37,2,FALSE))</xm:f>
            <x14:dxf>
              <fill>
                <patternFill>
                  <bgColor theme="7" tint="0.79998168889431442"/>
                </patternFill>
              </fill>
            </x14:dxf>
          </x14:cfRule>
          <xm:sqref>B5:H31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BBF4-026F-4DAC-95B6-C1012D4043B2}">
  <sheetPr codeName="Sheet6">
    <tabColor theme="8" tint="0.79998168889431442"/>
  </sheetPr>
  <dimension ref="A1:I59"/>
  <sheetViews>
    <sheetView showGridLines="0" showRowColHeaders="0" zoomScale="90" zoomScaleNormal="90" workbookViewId="0">
      <selection sqref="A1:G1"/>
    </sheetView>
  </sheetViews>
  <sheetFormatPr defaultColWidth="22" defaultRowHeight="16.149999999999999" customHeight="1" x14ac:dyDescent="0.25"/>
  <cols>
    <col min="1" max="1" width="4" style="15" customWidth="1"/>
    <col min="2" max="2" width="62.6328125" style="15" customWidth="1"/>
    <col min="3" max="3" width="23" style="15" customWidth="1"/>
    <col min="4" max="4" width="21.36328125" style="15" customWidth="1"/>
    <col min="5" max="5" width="62.6328125" style="15" customWidth="1"/>
    <col min="6" max="6" width="23" style="15" customWidth="1"/>
    <col min="7" max="16384" width="22" style="15"/>
  </cols>
  <sheetData>
    <row r="1" spans="1:7" ht="40.15" customHeight="1" x14ac:dyDescent="0.25">
      <c r="A1" s="100" t="s">
        <v>574</v>
      </c>
      <c r="B1" s="100"/>
      <c r="C1" s="100"/>
      <c r="D1" s="100"/>
      <c r="E1" s="100"/>
      <c r="F1" s="100"/>
      <c r="G1" s="100"/>
    </row>
    <row r="2" spans="1:7" ht="15.65" customHeight="1" x14ac:dyDescent="0.25"/>
    <row r="3" spans="1:7" ht="29" customHeight="1" x14ac:dyDescent="0.25">
      <c r="A3" s="29"/>
      <c r="B3" s="53" t="s">
        <v>578</v>
      </c>
      <c r="C3" s="29"/>
      <c r="D3" s="29"/>
      <c r="E3" s="29"/>
      <c r="F3" s="29"/>
      <c r="G3" s="30"/>
    </row>
    <row r="4" spans="1:7" ht="17" customHeight="1" x14ac:dyDescent="0.25"/>
    <row r="5" spans="1:7" ht="42" customHeight="1" x14ac:dyDescent="0.25">
      <c r="B5" s="105" t="s">
        <v>575</v>
      </c>
      <c r="C5" s="106"/>
      <c r="D5" s="28"/>
      <c r="E5" s="105" t="s">
        <v>576</v>
      </c>
      <c r="F5" s="106"/>
    </row>
    <row r="6" spans="1:7" ht="18" customHeight="1" x14ac:dyDescent="0.25">
      <c r="B6" s="60" t="s">
        <v>19</v>
      </c>
      <c r="C6" s="58">
        <v>766986084.14279997</v>
      </c>
      <c r="D6" s="61"/>
      <c r="E6" s="60" t="s">
        <v>89</v>
      </c>
      <c r="F6" s="58">
        <v>654244804.5575</v>
      </c>
    </row>
    <row r="7" spans="1:7" ht="18" customHeight="1" x14ac:dyDescent="0.25">
      <c r="B7" s="60" t="s">
        <v>75</v>
      </c>
      <c r="C7" s="58">
        <v>653972510</v>
      </c>
      <c r="D7" s="61"/>
      <c r="E7" s="60" t="s">
        <v>22</v>
      </c>
      <c r="F7" s="58">
        <v>436124815.2554</v>
      </c>
    </row>
    <row r="8" spans="1:7" ht="18" customHeight="1" x14ac:dyDescent="0.25">
      <c r="B8" s="60" t="s">
        <v>76</v>
      </c>
      <c r="C8" s="58">
        <v>355624959.05500001</v>
      </c>
      <c r="D8" s="61"/>
      <c r="E8" s="60" t="s">
        <v>80</v>
      </c>
      <c r="F8" s="58">
        <v>235379980</v>
      </c>
    </row>
    <row r="9" spans="1:7" ht="18" customHeight="1" x14ac:dyDescent="0.25">
      <c r="B9" s="60" t="s">
        <v>20</v>
      </c>
      <c r="C9" s="58">
        <v>336853109.87900001</v>
      </c>
      <c r="D9" s="61"/>
      <c r="E9" s="60" t="s">
        <v>85</v>
      </c>
      <c r="F9" s="58">
        <v>53526000</v>
      </c>
    </row>
    <row r="10" spans="1:7" ht="18" customHeight="1" x14ac:dyDescent="0.25">
      <c r="B10" s="60" t="s">
        <v>23</v>
      </c>
      <c r="C10" s="58">
        <v>254168012.13459998</v>
      </c>
      <c r="D10" s="61"/>
      <c r="E10" s="60" t="s">
        <v>84</v>
      </c>
      <c r="F10" s="58">
        <v>48260864</v>
      </c>
    </row>
    <row r="11" spans="1:7" ht="18" customHeight="1" x14ac:dyDescent="0.25">
      <c r="B11" s="60" t="s">
        <v>15</v>
      </c>
      <c r="C11" s="58">
        <v>122477800</v>
      </c>
      <c r="D11" s="61"/>
      <c r="E11" s="60" t="s">
        <v>82</v>
      </c>
      <c r="F11" s="58">
        <v>18761000</v>
      </c>
    </row>
    <row r="12" spans="1:7" ht="18" customHeight="1" x14ac:dyDescent="0.25">
      <c r="B12" s="62" t="s">
        <v>130</v>
      </c>
      <c r="C12" s="58">
        <v>41581367.508699998</v>
      </c>
      <c r="D12" s="61"/>
      <c r="E12" s="60" t="s">
        <v>83</v>
      </c>
      <c r="F12" s="58">
        <v>458068.61579999997</v>
      </c>
    </row>
    <row r="13" spans="1:7" ht="18" customHeight="1" x14ac:dyDescent="0.25">
      <c r="B13" s="62" t="s">
        <v>131</v>
      </c>
      <c r="C13" s="58">
        <v>37500000</v>
      </c>
      <c r="D13" s="61"/>
    </row>
    <row r="14" spans="1:7" ht="18" customHeight="1" x14ac:dyDescent="0.25">
      <c r="D14" s="61"/>
    </row>
    <row r="15" spans="1:7" ht="16.149999999999999" customHeight="1" x14ac:dyDescent="0.25">
      <c r="B15" s="26"/>
      <c r="C15" s="27"/>
    </row>
    <row r="16" spans="1:7" ht="16.149999999999999" customHeight="1" x14ac:dyDescent="0.25">
      <c r="B16" s="26"/>
      <c r="C16" s="27"/>
    </row>
    <row r="17" spans="2:3" ht="16.149999999999999" customHeight="1" x14ac:dyDescent="0.25">
      <c r="B17" s="26"/>
      <c r="C17" s="27"/>
    </row>
    <row r="18" spans="2:3" ht="16.149999999999999" customHeight="1" x14ac:dyDescent="0.25">
      <c r="B18" s="26"/>
      <c r="C18" s="27"/>
    </row>
    <row r="19" spans="2:3" ht="16.149999999999999" customHeight="1" x14ac:dyDescent="0.25">
      <c r="B19" s="26"/>
      <c r="C19" s="27"/>
    </row>
    <row r="20" spans="2:3" ht="16.149999999999999" customHeight="1" x14ac:dyDescent="0.25">
      <c r="B20" s="26"/>
      <c r="C20" s="27"/>
    </row>
    <row r="21" spans="2:3" ht="16.149999999999999" customHeight="1" x14ac:dyDescent="0.25">
      <c r="B21" s="26"/>
      <c r="C21" s="27"/>
    </row>
    <row r="22" spans="2:3" ht="16.149999999999999" customHeight="1" x14ac:dyDescent="0.25">
      <c r="B22" s="26"/>
      <c r="C22" s="27"/>
    </row>
    <row r="23" spans="2:3" ht="16.149999999999999" customHeight="1" x14ac:dyDescent="0.25">
      <c r="B23" s="26"/>
      <c r="C23" s="27"/>
    </row>
    <row r="24" spans="2:3" ht="16.149999999999999" customHeight="1" x14ac:dyDescent="0.25">
      <c r="B24" s="26"/>
      <c r="C24" s="27"/>
    </row>
    <row r="25" spans="2:3" ht="16.149999999999999" customHeight="1" x14ac:dyDescent="0.25">
      <c r="B25" s="26"/>
      <c r="C25" s="27"/>
    </row>
    <row r="26" spans="2:3" ht="16.149999999999999" customHeight="1" x14ac:dyDescent="0.25">
      <c r="B26" s="26"/>
      <c r="C26" s="27"/>
    </row>
    <row r="27" spans="2:3" ht="16.149999999999999" customHeight="1" x14ac:dyDescent="0.25">
      <c r="B27" s="26"/>
      <c r="C27" s="27"/>
    </row>
    <row r="28" spans="2:3" ht="16.149999999999999" customHeight="1" x14ac:dyDescent="0.25">
      <c r="B28" s="26"/>
      <c r="C28" s="27"/>
    </row>
    <row r="29" spans="2:3" ht="16.149999999999999" customHeight="1" x14ac:dyDescent="0.25">
      <c r="B29" s="26"/>
      <c r="C29" s="27"/>
    </row>
    <row r="30" spans="2:3" ht="16.149999999999999" customHeight="1" x14ac:dyDescent="0.25">
      <c r="B30" s="26"/>
      <c r="C30" s="27"/>
    </row>
    <row r="32" spans="2:3" ht="22.5" customHeight="1" x14ac:dyDescent="0.25"/>
    <row r="33" spans="1:9" ht="35.5" customHeight="1" x14ac:dyDescent="0.25">
      <c r="B33" s="91" t="s">
        <v>577</v>
      </c>
    </row>
    <row r="34" spans="1:9" ht="20" customHeight="1" x14ac:dyDescent="0.25"/>
    <row r="35" spans="1:9" ht="29" customHeight="1" x14ac:dyDescent="0.25">
      <c r="A35" s="29"/>
      <c r="B35" s="53" t="s">
        <v>579</v>
      </c>
      <c r="C35" s="29">
        <v>1</v>
      </c>
      <c r="D35" s="29"/>
      <c r="E35" s="29"/>
      <c r="F35" s="29"/>
      <c r="G35" s="30"/>
      <c r="I35" s="16"/>
    </row>
    <row r="36" spans="1:9" ht="21" customHeight="1" x14ac:dyDescent="0.25"/>
    <row r="37" spans="1:9" ht="36" customHeight="1" x14ac:dyDescent="0.25">
      <c r="B37" s="64" t="s">
        <v>92</v>
      </c>
      <c r="C37" s="65" t="s">
        <v>94</v>
      </c>
    </row>
    <row r="38" spans="1:9" ht="18" customHeight="1" x14ac:dyDescent="0.25">
      <c r="B38" s="66" t="s">
        <v>106</v>
      </c>
      <c r="C38" s="58">
        <f>IFERROR(VLOOKUP((VLOOKUP($C$35,Data1!$A$40:$B$66,2,FALSE))&amp;$B38,Data2!$C$1:$D$80,2,FALSE),"")</f>
        <v>37500000</v>
      </c>
    </row>
    <row r="39" spans="1:9" ht="18" customHeight="1" x14ac:dyDescent="0.25">
      <c r="B39" s="60" t="s">
        <v>75</v>
      </c>
      <c r="C39" s="58">
        <f>IFERROR(VLOOKUP((VLOOKUP($C$35,Data1!$A$40:$B$66,2,FALSE))&amp;$B39,Data2!$C$1:$D$80,2,FALSE),"")</f>
        <v>208235000</v>
      </c>
    </row>
    <row r="40" spans="1:9" ht="18" customHeight="1" x14ac:dyDescent="0.25">
      <c r="B40" s="60" t="s">
        <v>107</v>
      </c>
      <c r="C40" s="58" t="str">
        <f>IFERROR(VLOOKUP((VLOOKUP($C$35,Data1!$A$40:$B$66,2,FALSE))&amp;$B40,Data2!$C$1:$D$80,2,FALSE),"")</f>
        <v/>
      </c>
    </row>
    <row r="41" spans="1:9" ht="18" customHeight="1" x14ac:dyDescent="0.25">
      <c r="B41" s="60" t="s">
        <v>108</v>
      </c>
      <c r="C41" s="58">
        <f>IFERROR(VLOOKUP((VLOOKUP($C$35,Data1!$A$40:$B$66,2,FALSE))&amp;$B41,Data2!$C$1:$D$80,2,FALSE),"")</f>
        <v>45655000</v>
      </c>
    </row>
    <row r="42" spans="1:9" ht="18" customHeight="1" x14ac:dyDescent="0.25">
      <c r="B42" s="80" t="s">
        <v>140</v>
      </c>
      <c r="C42" s="58" t="str">
        <f>IFERROR(VLOOKUP((VLOOKUP($C$35,Data1!$A$40:$B$66,2,FALSE))&amp;$B42,Data2!$C$1:$D$80,2,FALSE),"")</f>
        <v/>
      </c>
    </row>
    <row r="43" spans="1:9" ht="18" customHeight="1" x14ac:dyDescent="0.25">
      <c r="B43" s="62" t="s">
        <v>109</v>
      </c>
      <c r="C43" s="58">
        <f>IFERROR(VLOOKUP((VLOOKUP($C$35,Data1!$A$40:$B$66,2,FALSE))&amp;$B43,Data2!$C$1:$D$80,2,FALSE),"")</f>
        <v>20000000</v>
      </c>
    </row>
    <row r="44" spans="1:9" ht="18" customHeight="1" x14ac:dyDescent="0.25">
      <c r="B44" s="67" t="s">
        <v>110</v>
      </c>
      <c r="C44" s="58">
        <f>IFERROR(VLOOKUP((VLOOKUP($C$35,Data1!$A$40:$B$66,2,FALSE))&amp;$B44,Data2!$C$1:$D$80,2,FALSE),"")</f>
        <v>14819987.000000002</v>
      </c>
    </row>
    <row r="45" spans="1:9" ht="18" customHeight="1" x14ac:dyDescent="0.25">
      <c r="B45" s="67" t="s">
        <v>138</v>
      </c>
      <c r="C45" s="58">
        <f>IFERROR(VLOOKUP((VLOOKUP($C$35,Data1!$A$40:$B$66,2,FALSE))&amp;$B45,Data2!$C$1:$D$80,2,FALSE),"")</f>
        <v>37500000</v>
      </c>
    </row>
    <row r="46" spans="1:9" ht="18" customHeight="1" x14ac:dyDescent="0.25">
      <c r="B46" s="67" t="s">
        <v>132</v>
      </c>
      <c r="C46" s="58" t="str">
        <f>IFERROR(VLOOKUP((VLOOKUP($C$35,Data1!$A$40:$B$66,2,FALSE))&amp;$B46,Data2!$C$1:$D$80,2,FALSE),"")</f>
        <v/>
      </c>
    </row>
    <row r="47" spans="1:9" ht="18" customHeight="1" x14ac:dyDescent="0.25">
      <c r="B47" s="68" t="s">
        <v>56</v>
      </c>
      <c r="C47" s="69">
        <f>SUM(C38:C46)</f>
        <v>363709987</v>
      </c>
    </row>
    <row r="48" spans="1:9" ht="18" customHeight="1" x14ac:dyDescent="0.25"/>
    <row r="49" spans="2:3" ht="35.5" customHeight="1" x14ac:dyDescent="0.25">
      <c r="B49" s="64" t="s">
        <v>93</v>
      </c>
      <c r="C49" s="65" t="s">
        <v>94</v>
      </c>
    </row>
    <row r="50" spans="2:3" ht="18" customHeight="1" x14ac:dyDescent="0.25">
      <c r="B50" s="66" t="s">
        <v>111</v>
      </c>
      <c r="C50" s="58" t="str">
        <f>IFERROR(VLOOKUP((VLOOKUP($C$35,Data1!$A$40:$B$66,2,FALSE))&amp;$B50,Data2!$C$83:$D$137,2,FALSE),"")</f>
        <v/>
      </c>
    </row>
    <row r="51" spans="2:3" ht="18" customHeight="1" x14ac:dyDescent="0.25">
      <c r="B51" s="60" t="s">
        <v>112</v>
      </c>
      <c r="C51" s="58">
        <f>IFERROR(VLOOKUP((VLOOKUP($C$35,Data1!$A$40:$B$66,2,FALSE))&amp;$B51,Data2!$C$83:$D$137,2,FALSE),"")</f>
        <v>15815000</v>
      </c>
    </row>
    <row r="52" spans="2:3" ht="18" customHeight="1" x14ac:dyDescent="0.25">
      <c r="B52" s="62" t="s">
        <v>115</v>
      </c>
      <c r="C52" s="58">
        <f>IFERROR(VLOOKUP((VLOOKUP($C$35,Data1!$A$40:$B$66,2,FALSE))&amp;$B52,Data2!$C$83:$D$137,2,FALSE),"")</f>
        <v>2000000</v>
      </c>
    </row>
    <row r="53" spans="2:3" ht="18" customHeight="1" x14ac:dyDescent="0.25">
      <c r="B53" s="60" t="s">
        <v>113</v>
      </c>
      <c r="C53" s="58" t="str">
        <f>IFERROR(VLOOKUP((VLOOKUP($C$35,Data1!$A$40:$B$66,2,FALSE))&amp;$B53,Data2!$C$83:$D$137,2,FALSE),"")</f>
        <v/>
      </c>
    </row>
    <row r="54" spans="2:3" ht="18" customHeight="1" x14ac:dyDescent="0.25">
      <c r="B54" s="62" t="s">
        <v>24</v>
      </c>
      <c r="C54" s="58" t="str">
        <f>IFERROR(VLOOKUP((VLOOKUP($C$35,Data1!$A$40:$B$66,2,FALSE))&amp;$B54,Data2!$C$83:$D$137,2,FALSE),"")</f>
        <v/>
      </c>
    </row>
    <row r="55" spans="2:3" ht="18" customHeight="1" x14ac:dyDescent="0.25">
      <c r="B55" s="62" t="s">
        <v>116</v>
      </c>
      <c r="C55" s="58">
        <f>IFERROR(VLOOKUP((VLOOKUP($C$35,Data1!$A$40:$B$66,2,FALSE))&amp;$B55,Data2!$C$83:$D$137,2,FALSE),"")</f>
        <v>300200000</v>
      </c>
    </row>
    <row r="56" spans="2:3" ht="18" customHeight="1" x14ac:dyDescent="0.25">
      <c r="B56" s="62" t="s">
        <v>139</v>
      </c>
      <c r="C56" s="58" t="str">
        <f>IFERROR(VLOOKUP((VLOOKUP($C$35,Data1!$A$40:$B$66,2,FALSE))&amp;$B56,Data2!$C$83:$D$137,2,FALSE),"")</f>
        <v/>
      </c>
    </row>
    <row r="57" spans="2:3" ht="18" customHeight="1" x14ac:dyDescent="0.25">
      <c r="B57" s="85" t="s">
        <v>85</v>
      </c>
      <c r="C57" s="58">
        <f>IFERROR(VLOOKUP((VLOOKUP($C$35,Data1!$A$40:$B$66,2,FALSE))&amp;$B57,Data2!$C$83:$D$137,2,FALSE),"")</f>
        <v>53526000</v>
      </c>
    </row>
    <row r="58" spans="2:3" ht="18" customHeight="1" x14ac:dyDescent="0.25">
      <c r="B58" s="60" t="s">
        <v>114</v>
      </c>
      <c r="C58" s="58" t="str">
        <f>IFERROR(VLOOKUP((VLOOKUP($C$35,Data1!$A$40:$B$66,2,FALSE))&amp;$B58,Data2!$C$83:$D$137,2,FALSE),"")</f>
        <v/>
      </c>
    </row>
    <row r="59" spans="2:3" ht="16.149999999999999" customHeight="1" x14ac:dyDescent="0.25">
      <c r="B59" s="68" t="s">
        <v>56</v>
      </c>
      <c r="C59" s="69">
        <f>SUM(C50:C58)</f>
        <v>371541000</v>
      </c>
    </row>
  </sheetData>
  <mergeCells count="3">
    <mergeCell ref="B5:C5"/>
    <mergeCell ref="E5:F5"/>
    <mergeCell ref="A1:G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moveWithCells="1">
                  <from>
                    <xdr:col>2</xdr:col>
                    <xdr:colOff>95250</xdr:colOff>
                    <xdr:row>34</xdr:row>
                    <xdr:rowOff>69850</xdr:rowOff>
                  </from>
                  <to>
                    <xdr:col>3</xdr:col>
                    <xdr:colOff>355600</xdr:colOff>
                    <xdr:row>34</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9A5E1E59-882A-4E7F-8C56-A3F3E0FBC071}">
            <xm:f>$B6=(VLOOKUP($C$2,Data1!$A$10:$B$37,2,FALSE))</xm:f>
            <x14:dxf>
              <fill>
                <patternFill>
                  <bgColor theme="7" tint="0.79998168889431442"/>
                </patternFill>
              </fill>
            </x14:dxf>
          </x14:cfRule>
          <xm:sqref>F6 C50:C59</xm:sqref>
        </x14:conditionalFormatting>
        <x14:conditionalFormatting xmlns:xm="http://schemas.microsoft.com/office/excel/2006/main">
          <x14:cfRule type="expression" priority="7" id="{7A4D17AB-F044-49E5-8FFC-E64B4351FDCB}">
            <xm:f>$B7=(VLOOKUP($C$2,Data1!$A$10:$B$37,2,FALSE))</xm:f>
            <x14:dxf>
              <fill>
                <patternFill>
                  <bgColor theme="7" tint="0.79998168889431442"/>
                </patternFill>
              </fill>
            </x14:dxf>
          </x14:cfRule>
          <xm:sqref>F7:F12</xm:sqref>
        </x14:conditionalFormatting>
        <x14:conditionalFormatting xmlns:xm="http://schemas.microsoft.com/office/excel/2006/main">
          <x14:cfRule type="expression" priority="6" id="{074FC9BA-7375-4E63-BF8C-76257F63925D}">
            <xm:f>$B6=(VLOOKUP($C$2,Data1!$A$10:$B$37,2,FALSE))</xm:f>
            <x14:dxf>
              <fill>
                <patternFill>
                  <bgColor theme="7" tint="0.79998168889431442"/>
                </patternFill>
              </fill>
            </x14:dxf>
          </x14:cfRule>
          <xm:sqref>C6:C13</xm:sqref>
        </x14:conditionalFormatting>
        <x14:conditionalFormatting xmlns:xm="http://schemas.microsoft.com/office/excel/2006/main">
          <x14:cfRule type="expression" priority="5" id="{3151CEA3-7BC2-4265-9197-C978A699A7B4}">
            <xm:f>$B38=(VLOOKUP($C$2,Data1!$A$10:$B$37,2,FALSE))</xm:f>
            <x14:dxf>
              <fill>
                <patternFill>
                  <bgColor theme="7" tint="0.79998168889431442"/>
                </patternFill>
              </fill>
            </x14:dxf>
          </x14:cfRule>
          <xm:sqref>C38:C46</xm:sqref>
        </x14:conditionalFormatting>
        <x14:conditionalFormatting xmlns:xm="http://schemas.microsoft.com/office/excel/2006/main">
          <x14:cfRule type="expression" priority="3" id="{C7FB85C1-575A-4302-A691-023344377E57}">
            <xm:f>$B47=(VLOOKUP($C$2,Data1!$A$10:$B$37,2,FALSE))</xm:f>
            <x14:dxf>
              <fill>
                <patternFill>
                  <bgColor theme="7" tint="0.79998168889431442"/>
                </patternFill>
              </fill>
            </x14:dxf>
          </x14:cfRule>
          <xm:sqref>C47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BC7B-977A-482C-829D-108D6F15B78E}">
  <sheetPr codeName="Sheet2">
    <tabColor theme="7" tint="0.79998168889431442"/>
  </sheetPr>
  <dimension ref="A1:W302"/>
  <sheetViews>
    <sheetView showGridLines="0" zoomScale="90" zoomScaleNormal="90" workbookViewId="0">
      <pane xSplit="2" ySplit="1" topLeftCell="C2" activePane="bottomRight" state="frozen"/>
      <selection pane="topRight" activeCell="D1" sqref="D1"/>
      <selection pane="bottomLeft" activeCell="A2" sqref="A2"/>
      <selection pane="bottomRight"/>
    </sheetView>
  </sheetViews>
  <sheetFormatPr defaultColWidth="8.81640625" defaultRowHeight="16.149999999999999" customHeight="1" x14ac:dyDescent="0.25"/>
  <cols>
    <col min="1" max="1" width="11.1796875" style="7" customWidth="1"/>
    <col min="2" max="2" width="41.1796875" style="6" customWidth="1"/>
    <col min="3" max="7" width="15.54296875" style="7" customWidth="1"/>
    <col min="8" max="8" width="15.54296875" style="6" customWidth="1"/>
    <col min="9" max="10" width="15.54296875" style="7" customWidth="1"/>
    <col min="11" max="11" width="16.26953125" style="7" customWidth="1"/>
    <col min="12" max="13" width="38.7265625" style="13" customWidth="1"/>
    <col min="14" max="16" width="17.7265625" style="11" customWidth="1"/>
    <col min="17" max="19" width="17.7265625" style="7" customWidth="1"/>
    <col min="20" max="16384" width="8.81640625" style="6"/>
  </cols>
  <sheetData>
    <row r="1" spans="1:19" s="1" customFormat="1" ht="30" customHeight="1" x14ac:dyDescent="0.25">
      <c r="A1" s="1" t="s">
        <v>0</v>
      </c>
      <c r="B1" s="1" t="s">
        <v>1</v>
      </c>
      <c r="C1" s="1" t="s">
        <v>119</v>
      </c>
      <c r="D1" s="1" t="s">
        <v>2</v>
      </c>
      <c r="E1" s="1" t="s">
        <v>54</v>
      </c>
      <c r="F1" s="1" t="s">
        <v>564</v>
      </c>
      <c r="G1" s="1" t="s">
        <v>3</v>
      </c>
      <c r="H1" s="1" t="s">
        <v>4</v>
      </c>
      <c r="I1" s="1" t="s">
        <v>5</v>
      </c>
      <c r="J1" s="1" t="s">
        <v>6</v>
      </c>
      <c r="K1" s="3" t="s">
        <v>7</v>
      </c>
      <c r="L1" s="4" t="s">
        <v>8</v>
      </c>
      <c r="M1" s="4" t="s">
        <v>9</v>
      </c>
      <c r="N1" s="3" t="s">
        <v>10</v>
      </c>
      <c r="O1" s="3" t="s">
        <v>11</v>
      </c>
      <c r="P1" s="3" t="s">
        <v>50</v>
      </c>
      <c r="Q1" s="4" t="s">
        <v>53</v>
      </c>
      <c r="R1" s="4" t="s">
        <v>52</v>
      </c>
      <c r="S1" s="4" t="s">
        <v>51</v>
      </c>
    </row>
    <row r="2" spans="1:19" ht="16.149999999999999" customHeight="1" x14ac:dyDescent="0.25">
      <c r="A2" s="7" t="s">
        <v>233</v>
      </c>
      <c r="B2" s="6" t="s">
        <v>234</v>
      </c>
      <c r="C2" s="7" t="s">
        <v>16</v>
      </c>
      <c r="D2" s="7" t="s">
        <v>28</v>
      </c>
      <c r="E2" s="7" t="s">
        <v>277</v>
      </c>
      <c r="F2" s="7" t="s">
        <v>141</v>
      </c>
      <c r="G2" s="8">
        <v>2019</v>
      </c>
      <c r="H2" s="2">
        <v>43474</v>
      </c>
      <c r="I2" s="7" t="s">
        <v>13</v>
      </c>
      <c r="J2" s="9">
        <v>75200000</v>
      </c>
      <c r="K2" s="9" t="s">
        <v>14</v>
      </c>
      <c r="L2" s="10" t="s">
        <v>123</v>
      </c>
      <c r="M2" s="10"/>
      <c r="N2" s="11">
        <v>3.4700000000000002E-2</v>
      </c>
      <c r="O2" s="11">
        <v>0</v>
      </c>
      <c r="P2" s="11">
        <v>0</v>
      </c>
      <c r="Q2" s="9">
        <v>2609440</v>
      </c>
      <c r="R2" s="9">
        <v>0</v>
      </c>
      <c r="S2" s="9">
        <v>0</v>
      </c>
    </row>
    <row r="3" spans="1:19" ht="16.149999999999999" customHeight="1" x14ac:dyDescent="0.25">
      <c r="A3" s="7" t="s">
        <v>481</v>
      </c>
      <c r="B3" s="6" t="s">
        <v>482</v>
      </c>
      <c r="C3" s="7" t="s">
        <v>122</v>
      </c>
      <c r="D3" s="7" t="s">
        <v>26</v>
      </c>
      <c r="E3" s="7" t="s">
        <v>274</v>
      </c>
      <c r="F3" s="7" t="s">
        <v>141</v>
      </c>
      <c r="G3" s="8">
        <v>2019</v>
      </c>
      <c r="H3" s="2">
        <v>43474</v>
      </c>
      <c r="I3" s="7" t="s">
        <v>13</v>
      </c>
      <c r="J3" s="9">
        <v>300000000</v>
      </c>
      <c r="K3" s="9" t="s">
        <v>17</v>
      </c>
      <c r="L3" s="10"/>
      <c r="M3" s="10" t="s">
        <v>89</v>
      </c>
      <c r="N3" s="11">
        <v>0</v>
      </c>
      <c r="O3" s="11">
        <v>1</v>
      </c>
      <c r="P3" s="11">
        <v>0</v>
      </c>
      <c r="Q3" s="9">
        <v>0</v>
      </c>
      <c r="R3" s="9">
        <v>300000000</v>
      </c>
      <c r="S3" s="9">
        <v>0</v>
      </c>
    </row>
    <row r="4" spans="1:19" ht="16.149999999999999" customHeight="1" x14ac:dyDescent="0.25">
      <c r="A4" s="7" t="s">
        <v>547</v>
      </c>
      <c r="B4" s="6" t="s">
        <v>482</v>
      </c>
      <c r="C4" s="7" t="s">
        <v>122</v>
      </c>
      <c r="D4" s="7" t="s">
        <v>42</v>
      </c>
      <c r="E4" s="7" t="s">
        <v>274</v>
      </c>
      <c r="F4" s="7" t="s">
        <v>141</v>
      </c>
      <c r="G4" s="8">
        <v>2019</v>
      </c>
      <c r="H4" s="2">
        <v>43474</v>
      </c>
      <c r="I4" s="7" t="s">
        <v>13</v>
      </c>
      <c r="J4" s="9">
        <v>30000000</v>
      </c>
      <c r="K4" s="9" t="s">
        <v>17</v>
      </c>
      <c r="L4" s="10"/>
      <c r="M4" s="10" t="s">
        <v>89</v>
      </c>
      <c r="N4" s="11">
        <v>0</v>
      </c>
      <c r="O4" s="11">
        <v>1</v>
      </c>
      <c r="P4" s="11">
        <v>0</v>
      </c>
      <c r="Q4" s="9">
        <v>0</v>
      </c>
      <c r="R4" s="9">
        <v>30000000</v>
      </c>
      <c r="S4" s="9">
        <v>0</v>
      </c>
    </row>
    <row r="5" spans="1:19" ht="16.149999999999999" customHeight="1" x14ac:dyDescent="0.25">
      <c r="A5" s="7" t="s">
        <v>417</v>
      </c>
      <c r="B5" s="6" t="s">
        <v>418</v>
      </c>
      <c r="C5" s="7" t="s">
        <v>18</v>
      </c>
      <c r="D5" s="7" t="s">
        <v>72</v>
      </c>
      <c r="E5" s="7" t="s">
        <v>275</v>
      </c>
      <c r="F5" s="7" t="s">
        <v>141</v>
      </c>
      <c r="G5" s="8">
        <v>2019</v>
      </c>
      <c r="H5" s="2">
        <v>43475</v>
      </c>
      <c r="I5" s="7" t="s">
        <v>13</v>
      </c>
      <c r="J5" s="9">
        <v>3485330</v>
      </c>
      <c r="K5" s="9" t="s">
        <v>14</v>
      </c>
      <c r="L5" s="10" t="s">
        <v>121</v>
      </c>
      <c r="M5" s="10"/>
      <c r="N5" s="11">
        <v>1</v>
      </c>
      <c r="O5" s="11">
        <v>0</v>
      </c>
      <c r="P5" s="11">
        <v>0</v>
      </c>
      <c r="Q5" s="9">
        <v>3485330</v>
      </c>
      <c r="R5" s="9">
        <v>0</v>
      </c>
      <c r="S5" s="9">
        <v>0</v>
      </c>
    </row>
    <row r="6" spans="1:19" ht="16.149999999999999" customHeight="1" x14ac:dyDescent="0.25">
      <c r="A6" s="7" t="s">
        <v>261</v>
      </c>
      <c r="B6" s="6" t="s">
        <v>262</v>
      </c>
      <c r="C6" s="7" t="s">
        <v>16</v>
      </c>
      <c r="D6" s="7" t="s">
        <v>28</v>
      </c>
      <c r="E6" s="7" t="s">
        <v>279</v>
      </c>
      <c r="F6" s="7" t="s">
        <v>141</v>
      </c>
      <c r="G6" s="8">
        <v>2019</v>
      </c>
      <c r="H6" s="2">
        <v>43488</v>
      </c>
      <c r="I6" s="7" t="s">
        <v>13</v>
      </c>
      <c r="J6" s="9">
        <v>45197310</v>
      </c>
      <c r="K6" s="9" t="s">
        <v>14</v>
      </c>
      <c r="L6" s="10" t="s">
        <v>20</v>
      </c>
      <c r="M6" s="10"/>
      <c r="N6" s="11">
        <v>3.09E-2</v>
      </c>
      <c r="O6" s="11">
        <v>0</v>
      </c>
      <c r="P6" s="11">
        <v>0</v>
      </c>
      <c r="Q6" s="9">
        <v>1396596.879</v>
      </c>
      <c r="R6" s="9">
        <v>0</v>
      </c>
      <c r="S6" s="9">
        <v>0</v>
      </c>
    </row>
    <row r="7" spans="1:19" ht="16.149999999999999" customHeight="1" x14ac:dyDescent="0.25">
      <c r="A7" s="7" t="s">
        <v>174</v>
      </c>
      <c r="B7" s="6" t="s">
        <v>175</v>
      </c>
      <c r="C7" s="7" t="s">
        <v>16</v>
      </c>
      <c r="D7" s="7" t="s">
        <v>46</v>
      </c>
      <c r="E7" s="7" t="s">
        <v>278</v>
      </c>
      <c r="F7" s="7" t="s">
        <v>141</v>
      </c>
      <c r="G7" s="8">
        <v>2019</v>
      </c>
      <c r="H7" s="2">
        <v>43503</v>
      </c>
      <c r="I7" s="7" t="s">
        <v>13</v>
      </c>
      <c r="J7" s="9">
        <v>150000000</v>
      </c>
      <c r="K7" s="9" t="s">
        <v>17</v>
      </c>
      <c r="L7" s="10"/>
      <c r="M7" s="10" t="s">
        <v>124</v>
      </c>
      <c r="N7" s="11">
        <v>0</v>
      </c>
      <c r="O7" s="11">
        <v>0.60199999999999998</v>
      </c>
      <c r="P7" s="11">
        <v>0</v>
      </c>
      <c r="Q7" s="9">
        <v>0</v>
      </c>
      <c r="R7" s="9">
        <v>90300000</v>
      </c>
      <c r="S7" s="9">
        <v>0</v>
      </c>
    </row>
    <row r="8" spans="1:19" ht="16.149999999999999" customHeight="1" x14ac:dyDescent="0.25">
      <c r="A8" s="7" t="s">
        <v>312</v>
      </c>
      <c r="B8" s="6" t="s">
        <v>313</v>
      </c>
      <c r="C8" s="7" t="s">
        <v>18</v>
      </c>
      <c r="D8" s="7" t="s">
        <v>31</v>
      </c>
      <c r="E8" s="7" t="s">
        <v>25</v>
      </c>
      <c r="F8" s="7" t="s">
        <v>142</v>
      </c>
      <c r="G8" s="8">
        <v>2019</v>
      </c>
      <c r="H8" s="2">
        <v>43504</v>
      </c>
      <c r="I8" s="7" t="s">
        <v>13</v>
      </c>
      <c r="J8" s="9">
        <v>500000</v>
      </c>
      <c r="K8" s="9" t="s">
        <v>14</v>
      </c>
      <c r="L8" s="10" t="s">
        <v>19</v>
      </c>
      <c r="M8" s="10"/>
      <c r="N8" s="11">
        <v>0.5</v>
      </c>
      <c r="O8" s="11">
        <v>0</v>
      </c>
      <c r="P8" s="11">
        <v>0</v>
      </c>
      <c r="Q8" s="9">
        <v>250000</v>
      </c>
      <c r="R8" s="9">
        <v>0</v>
      </c>
      <c r="S8" s="9">
        <v>0</v>
      </c>
    </row>
    <row r="9" spans="1:19" ht="16.149999999999999" customHeight="1" x14ac:dyDescent="0.25">
      <c r="A9" s="7" t="s">
        <v>501</v>
      </c>
      <c r="B9" s="6" t="s">
        <v>502</v>
      </c>
      <c r="C9" s="7" t="s">
        <v>18</v>
      </c>
      <c r="D9" s="7" t="s">
        <v>36</v>
      </c>
      <c r="E9" s="7" t="s">
        <v>284</v>
      </c>
      <c r="F9" s="7" t="s">
        <v>141</v>
      </c>
      <c r="G9" s="8">
        <v>2019</v>
      </c>
      <c r="H9" s="2">
        <v>43523</v>
      </c>
      <c r="I9" s="7" t="s">
        <v>13</v>
      </c>
      <c r="J9" s="9">
        <v>450000</v>
      </c>
      <c r="K9" s="9" t="s">
        <v>17</v>
      </c>
      <c r="L9" s="10"/>
      <c r="M9" s="10" t="s">
        <v>89</v>
      </c>
      <c r="N9" s="11">
        <v>0</v>
      </c>
      <c r="O9" s="11">
        <v>0.87560000000000004</v>
      </c>
      <c r="P9" s="11">
        <v>0</v>
      </c>
      <c r="Q9" s="9">
        <v>0</v>
      </c>
      <c r="R9" s="9">
        <v>394020</v>
      </c>
      <c r="S9" s="9">
        <v>0</v>
      </c>
    </row>
    <row r="10" spans="1:19" ht="16.149999999999999" customHeight="1" x14ac:dyDescent="0.25">
      <c r="A10" s="7" t="s">
        <v>327</v>
      </c>
      <c r="B10" s="6" t="s">
        <v>328</v>
      </c>
      <c r="C10" s="7" t="s">
        <v>18</v>
      </c>
      <c r="D10" s="7" t="s">
        <v>41</v>
      </c>
      <c r="E10" s="7" t="s">
        <v>25</v>
      </c>
      <c r="F10" s="7" t="s">
        <v>142</v>
      </c>
      <c r="G10" s="8">
        <v>2019</v>
      </c>
      <c r="H10" s="2">
        <v>43529</v>
      </c>
      <c r="I10" s="7" t="s">
        <v>13</v>
      </c>
      <c r="J10" s="9">
        <v>280000</v>
      </c>
      <c r="K10" s="9" t="s">
        <v>14</v>
      </c>
      <c r="L10" s="10" t="s">
        <v>19</v>
      </c>
      <c r="M10" s="10"/>
      <c r="N10" s="11">
        <v>1</v>
      </c>
      <c r="O10" s="11">
        <v>0</v>
      </c>
      <c r="P10" s="11">
        <v>0</v>
      </c>
      <c r="Q10" s="9">
        <v>280000</v>
      </c>
      <c r="R10" s="9">
        <v>0</v>
      </c>
      <c r="S10" s="9">
        <v>0</v>
      </c>
    </row>
    <row r="11" spans="1:19" ht="16.149999999999999" customHeight="1" x14ac:dyDescent="0.25">
      <c r="A11" s="7" t="s">
        <v>351</v>
      </c>
      <c r="B11" s="6" t="s">
        <v>352</v>
      </c>
      <c r="C11" s="7" t="s">
        <v>18</v>
      </c>
      <c r="D11" s="7" t="s">
        <v>41</v>
      </c>
      <c r="E11" s="7" t="s">
        <v>277</v>
      </c>
      <c r="F11" s="7" t="s">
        <v>141</v>
      </c>
      <c r="G11" s="8">
        <v>2019</v>
      </c>
      <c r="H11" s="2">
        <v>43532</v>
      </c>
      <c r="I11" s="7" t="s">
        <v>13</v>
      </c>
      <c r="J11" s="9">
        <v>451000</v>
      </c>
      <c r="K11" s="9" t="s">
        <v>120</v>
      </c>
      <c r="L11" s="10" t="s">
        <v>121</v>
      </c>
      <c r="M11" s="10" t="s">
        <v>89</v>
      </c>
      <c r="N11" s="11">
        <v>0</v>
      </c>
      <c r="O11" s="11">
        <v>0</v>
      </c>
      <c r="P11" s="11">
        <v>0.77829999999999999</v>
      </c>
      <c r="Q11" s="9">
        <v>0</v>
      </c>
      <c r="R11" s="9">
        <v>0</v>
      </c>
      <c r="S11" s="9">
        <v>351013.3</v>
      </c>
    </row>
    <row r="12" spans="1:19" ht="16.149999999999999" customHeight="1" x14ac:dyDescent="0.25">
      <c r="A12" s="7" t="s">
        <v>188</v>
      </c>
      <c r="B12" s="6" t="s">
        <v>189</v>
      </c>
      <c r="C12" s="7" t="s">
        <v>16</v>
      </c>
      <c r="D12" s="7" t="s">
        <v>43</v>
      </c>
      <c r="E12" s="7" t="s">
        <v>275</v>
      </c>
      <c r="F12" s="7" t="s">
        <v>141</v>
      </c>
      <c r="G12" s="8">
        <v>2019</v>
      </c>
      <c r="H12" s="2">
        <v>43537</v>
      </c>
      <c r="I12" s="7" t="s">
        <v>13</v>
      </c>
      <c r="J12" s="9">
        <v>100000000</v>
      </c>
      <c r="K12" s="9" t="s">
        <v>17</v>
      </c>
      <c r="L12" s="10"/>
      <c r="M12" s="10" t="s">
        <v>89</v>
      </c>
      <c r="N12" s="11">
        <v>0</v>
      </c>
      <c r="O12" s="11">
        <v>0.1071</v>
      </c>
      <c r="P12" s="11">
        <v>0</v>
      </c>
      <c r="Q12" s="9">
        <v>0</v>
      </c>
      <c r="R12" s="9">
        <v>10710000</v>
      </c>
      <c r="S12" s="9">
        <v>0</v>
      </c>
    </row>
    <row r="13" spans="1:19" ht="16.149999999999999" customHeight="1" x14ac:dyDescent="0.25">
      <c r="A13" s="7" t="s">
        <v>188</v>
      </c>
      <c r="B13" s="6" t="s">
        <v>189</v>
      </c>
      <c r="C13" s="7" t="s">
        <v>16</v>
      </c>
      <c r="D13" s="7" t="s">
        <v>43</v>
      </c>
      <c r="E13" s="7" t="s">
        <v>275</v>
      </c>
      <c r="F13" s="7" t="s">
        <v>141</v>
      </c>
      <c r="G13" s="8">
        <v>2019</v>
      </c>
      <c r="H13" s="2">
        <v>43537</v>
      </c>
      <c r="I13" s="7" t="s">
        <v>13</v>
      </c>
      <c r="J13" s="9">
        <v>100000000</v>
      </c>
      <c r="K13" s="9" t="s">
        <v>120</v>
      </c>
      <c r="L13" s="10" t="s">
        <v>121</v>
      </c>
      <c r="M13" s="10" t="s">
        <v>89</v>
      </c>
      <c r="N13" s="11">
        <v>0</v>
      </c>
      <c r="O13" s="11">
        <v>0</v>
      </c>
      <c r="P13" s="11">
        <v>0.35709999999999997</v>
      </c>
      <c r="Q13" s="9">
        <v>0</v>
      </c>
      <c r="R13" s="9">
        <v>0</v>
      </c>
      <c r="S13" s="9">
        <v>35710000</v>
      </c>
    </row>
    <row r="14" spans="1:19" ht="16.149999999999999" customHeight="1" x14ac:dyDescent="0.25">
      <c r="A14" s="7" t="s">
        <v>188</v>
      </c>
      <c r="B14" s="6" t="s">
        <v>189</v>
      </c>
      <c r="C14" s="7" t="s">
        <v>16</v>
      </c>
      <c r="D14" s="7" t="s">
        <v>43</v>
      </c>
      <c r="E14" s="7" t="s">
        <v>275</v>
      </c>
      <c r="F14" s="7" t="s">
        <v>141</v>
      </c>
      <c r="G14" s="8">
        <v>2019</v>
      </c>
      <c r="H14" s="2">
        <v>43537</v>
      </c>
      <c r="I14" s="7" t="s">
        <v>13</v>
      </c>
      <c r="J14" s="9">
        <v>100000000</v>
      </c>
      <c r="K14" s="9" t="s">
        <v>14</v>
      </c>
      <c r="L14" s="10" t="s">
        <v>121</v>
      </c>
      <c r="M14" s="10"/>
      <c r="N14" s="11">
        <v>0.17860000000000001</v>
      </c>
      <c r="O14" s="11">
        <v>0</v>
      </c>
      <c r="P14" s="11">
        <v>0</v>
      </c>
      <c r="Q14" s="9">
        <v>17860000</v>
      </c>
      <c r="R14" s="9">
        <v>0</v>
      </c>
      <c r="S14" s="9">
        <v>0</v>
      </c>
    </row>
    <row r="15" spans="1:19" ht="16.149999999999999" customHeight="1" x14ac:dyDescent="0.25">
      <c r="A15" s="7" t="s">
        <v>213</v>
      </c>
      <c r="B15" s="6" t="s">
        <v>214</v>
      </c>
      <c r="C15" s="7" t="s">
        <v>21</v>
      </c>
      <c r="D15" s="7" t="s">
        <v>30</v>
      </c>
      <c r="E15" s="7" t="s">
        <v>275</v>
      </c>
      <c r="F15" s="7" t="s">
        <v>141</v>
      </c>
      <c r="G15" s="8">
        <v>2019</v>
      </c>
      <c r="H15" s="2">
        <v>43542</v>
      </c>
      <c r="I15" s="7" t="s">
        <v>13</v>
      </c>
      <c r="J15" s="9">
        <v>2216000</v>
      </c>
      <c r="K15" s="9" t="s">
        <v>120</v>
      </c>
      <c r="L15" s="10" t="s">
        <v>121</v>
      </c>
      <c r="M15" s="10" t="s">
        <v>89</v>
      </c>
      <c r="N15" s="11">
        <v>0</v>
      </c>
      <c r="O15" s="11">
        <v>0</v>
      </c>
      <c r="P15" s="11">
        <v>1</v>
      </c>
      <c r="Q15" s="9">
        <v>0</v>
      </c>
      <c r="R15" s="9">
        <v>0</v>
      </c>
      <c r="S15" s="9">
        <v>2216000</v>
      </c>
    </row>
    <row r="16" spans="1:19" ht="16.149999999999999" customHeight="1" x14ac:dyDescent="0.25">
      <c r="A16" s="7" t="s">
        <v>202</v>
      </c>
      <c r="B16" s="6" t="s">
        <v>203</v>
      </c>
      <c r="C16" s="7" t="s">
        <v>16</v>
      </c>
      <c r="D16" s="7" t="s">
        <v>32</v>
      </c>
      <c r="E16" s="7" t="s">
        <v>281</v>
      </c>
      <c r="F16" s="7" t="s">
        <v>141</v>
      </c>
      <c r="G16" s="8">
        <v>2019</v>
      </c>
      <c r="H16" s="2">
        <v>43545</v>
      </c>
      <c r="I16" s="7" t="s">
        <v>13</v>
      </c>
      <c r="J16" s="9">
        <v>87100000</v>
      </c>
      <c r="K16" s="9" t="s">
        <v>17</v>
      </c>
      <c r="L16" s="10"/>
      <c r="M16" s="10" t="s">
        <v>22</v>
      </c>
      <c r="N16" s="11">
        <v>0</v>
      </c>
      <c r="O16" s="11">
        <v>0.89319999999999999</v>
      </c>
      <c r="P16" s="11">
        <v>0</v>
      </c>
      <c r="Q16" s="9">
        <v>0</v>
      </c>
      <c r="R16" s="9">
        <v>77797720</v>
      </c>
      <c r="S16" s="9">
        <v>0</v>
      </c>
    </row>
    <row r="17" spans="1:19" ht="16.149999999999999" customHeight="1" x14ac:dyDescent="0.25">
      <c r="A17" s="7" t="s">
        <v>515</v>
      </c>
      <c r="B17" s="6" t="s">
        <v>516</v>
      </c>
      <c r="C17" s="7" t="s">
        <v>18</v>
      </c>
      <c r="D17" s="7" t="s">
        <v>41</v>
      </c>
      <c r="E17" s="7" t="s">
        <v>275</v>
      </c>
      <c r="F17" s="7" t="s">
        <v>141</v>
      </c>
      <c r="G17" s="8">
        <v>2019</v>
      </c>
      <c r="H17" s="2">
        <v>43545</v>
      </c>
      <c r="I17" s="7" t="s">
        <v>13</v>
      </c>
      <c r="J17" s="9">
        <v>200000</v>
      </c>
      <c r="K17" s="9" t="s">
        <v>17</v>
      </c>
      <c r="L17" s="10"/>
      <c r="M17" s="10" t="s">
        <v>89</v>
      </c>
      <c r="N17" s="11">
        <v>0</v>
      </c>
      <c r="O17" s="11">
        <v>1</v>
      </c>
      <c r="P17" s="11">
        <v>0</v>
      </c>
      <c r="Q17" s="9">
        <v>0</v>
      </c>
      <c r="R17" s="9">
        <v>200000</v>
      </c>
      <c r="S17" s="9">
        <v>0</v>
      </c>
    </row>
    <row r="18" spans="1:19" ht="16.149999999999999" customHeight="1" x14ac:dyDescent="0.25">
      <c r="A18" s="7" t="s">
        <v>515</v>
      </c>
      <c r="B18" s="6" t="s">
        <v>516</v>
      </c>
      <c r="C18" s="7" t="s">
        <v>18</v>
      </c>
      <c r="D18" s="7" t="s">
        <v>41</v>
      </c>
      <c r="E18" s="7" t="s">
        <v>275</v>
      </c>
      <c r="F18" s="7" t="s">
        <v>141</v>
      </c>
      <c r="G18" s="8">
        <v>2019</v>
      </c>
      <c r="H18" s="2">
        <v>43545</v>
      </c>
      <c r="I18" s="7" t="s">
        <v>13</v>
      </c>
      <c r="J18" s="9">
        <v>600000</v>
      </c>
      <c r="K18" s="9" t="s">
        <v>17</v>
      </c>
      <c r="L18" s="10"/>
      <c r="M18" s="10" t="s">
        <v>89</v>
      </c>
      <c r="N18" s="11">
        <v>0</v>
      </c>
      <c r="O18" s="11">
        <v>1</v>
      </c>
      <c r="P18" s="11">
        <v>0</v>
      </c>
      <c r="Q18" s="9">
        <v>0</v>
      </c>
      <c r="R18" s="9">
        <v>600000</v>
      </c>
      <c r="S18" s="9">
        <v>0</v>
      </c>
    </row>
    <row r="19" spans="1:19" ht="16.149999999999999" customHeight="1" x14ac:dyDescent="0.25">
      <c r="A19" s="7" t="s">
        <v>202</v>
      </c>
      <c r="B19" s="6" t="s">
        <v>203</v>
      </c>
      <c r="C19" s="7" t="s">
        <v>16</v>
      </c>
      <c r="D19" s="7" t="s">
        <v>32</v>
      </c>
      <c r="E19" s="7" t="s">
        <v>281</v>
      </c>
      <c r="F19" s="7" t="s">
        <v>141</v>
      </c>
      <c r="G19" s="8">
        <v>2019</v>
      </c>
      <c r="H19" s="2">
        <v>43545</v>
      </c>
      <c r="I19" s="7" t="s">
        <v>13</v>
      </c>
      <c r="J19" s="9">
        <v>87100000</v>
      </c>
      <c r="K19" s="9" t="s">
        <v>14</v>
      </c>
      <c r="L19" s="10" t="s">
        <v>23</v>
      </c>
      <c r="M19" s="10"/>
      <c r="N19" s="11">
        <v>5.5199999999999999E-2</v>
      </c>
      <c r="O19" s="11">
        <v>0</v>
      </c>
      <c r="P19" s="11">
        <v>0</v>
      </c>
      <c r="Q19" s="9">
        <v>4807920</v>
      </c>
      <c r="R19" s="9">
        <v>0</v>
      </c>
      <c r="S19" s="9">
        <v>0</v>
      </c>
    </row>
    <row r="20" spans="1:19" ht="16.149999999999999" customHeight="1" x14ac:dyDescent="0.25">
      <c r="A20" s="7" t="s">
        <v>208</v>
      </c>
      <c r="B20" s="6" t="s">
        <v>209</v>
      </c>
      <c r="C20" s="7" t="s">
        <v>16</v>
      </c>
      <c r="D20" s="7" t="s">
        <v>28</v>
      </c>
      <c r="E20" s="7" t="s">
        <v>281</v>
      </c>
      <c r="F20" s="7" t="s">
        <v>141</v>
      </c>
      <c r="G20" s="8">
        <v>2019</v>
      </c>
      <c r="H20" s="2">
        <v>43546</v>
      </c>
      <c r="I20" s="7" t="s">
        <v>13</v>
      </c>
      <c r="J20" s="9">
        <v>200000000</v>
      </c>
      <c r="K20" s="9" t="s">
        <v>17</v>
      </c>
      <c r="L20" s="10"/>
      <c r="M20" s="10" t="s">
        <v>22</v>
      </c>
      <c r="N20" s="11">
        <v>0</v>
      </c>
      <c r="O20" s="11">
        <v>8.2600000000000007E-2</v>
      </c>
      <c r="P20" s="11">
        <v>0</v>
      </c>
      <c r="Q20" s="9">
        <v>0</v>
      </c>
      <c r="R20" s="9">
        <v>16520000.000000002</v>
      </c>
      <c r="S20" s="9">
        <v>0</v>
      </c>
    </row>
    <row r="21" spans="1:19" ht="16.149999999999999" customHeight="1" x14ac:dyDescent="0.25">
      <c r="A21" s="7" t="s">
        <v>208</v>
      </c>
      <c r="B21" s="6" t="s">
        <v>209</v>
      </c>
      <c r="C21" s="7" t="s">
        <v>16</v>
      </c>
      <c r="D21" s="7" t="s">
        <v>28</v>
      </c>
      <c r="E21" s="7" t="s">
        <v>281</v>
      </c>
      <c r="F21" s="7" t="s">
        <v>141</v>
      </c>
      <c r="G21" s="8">
        <v>2019</v>
      </c>
      <c r="H21" s="2">
        <v>43546</v>
      </c>
      <c r="I21" s="7" t="s">
        <v>13</v>
      </c>
      <c r="J21" s="9">
        <v>200000000</v>
      </c>
      <c r="K21" s="9" t="s">
        <v>14</v>
      </c>
      <c r="L21" s="10" t="s">
        <v>20</v>
      </c>
      <c r="M21" s="10"/>
      <c r="N21" s="11">
        <v>9.8699999999999996E-2</v>
      </c>
      <c r="O21" s="11">
        <v>0</v>
      </c>
      <c r="P21" s="11">
        <v>0</v>
      </c>
      <c r="Q21" s="9">
        <v>19740000</v>
      </c>
      <c r="R21" s="9">
        <v>0</v>
      </c>
      <c r="S21" s="9">
        <v>0</v>
      </c>
    </row>
    <row r="22" spans="1:19" ht="16.149999999999999" customHeight="1" x14ac:dyDescent="0.25">
      <c r="A22" s="7" t="s">
        <v>419</v>
      </c>
      <c r="B22" s="6" t="s">
        <v>420</v>
      </c>
      <c r="C22" s="7" t="s">
        <v>18</v>
      </c>
      <c r="D22" s="7" t="s">
        <v>72</v>
      </c>
      <c r="E22" s="7" t="s">
        <v>278</v>
      </c>
      <c r="F22" s="7" t="s">
        <v>141</v>
      </c>
      <c r="G22" s="8">
        <v>2019</v>
      </c>
      <c r="H22" s="2">
        <v>43552</v>
      </c>
      <c r="I22" s="7" t="s">
        <v>13</v>
      </c>
      <c r="J22" s="9">
        <v>400000</v>
      </c>
      <c r="K22" s="9" t="s">
        <v>14</v>
      </c>
      <c r="L22" s="10" t="s">
        <v>121</v>
      </c>
      <c r="M22" s="10"/>
      <c r="N22" s="11">
        <v>0.7</v>
      </c>
      <c r="O22" s="11">
        <v>0</v>
      </c>
      <c r="P22" s="11">
        <v>0</v>
      </c>
      <c r="Q22" s="9">
        <v>280000</v>
      </c>
      <c r="R22" s="9">
        <v>0</v>
      </c>
      <c r="S22" s="9">
        <v>0</v>
      </c>
    </row>
    <row r="23" spans="1:19" ht="16.149999999999999" customHeight="1" x14ac:dyDescent="0.25">
      <c r="A23" s="7" t="s">
        <v>375</v>
      </c>
      <c r="B23" s="6" t="s">
        <v>376</v>
      </c>
      <c r="C23" s="7" t="s">
        <v>558</v>
      </c>
      <c r="D23" s="7" t="s">
        <v>41</v>
      </c>
      <c r="E23" s="7" t="s">
        <v>559</v>
      </c>
      <c r="F23" s="7" t="s">
        <v>141</v>
      </c>
      <c r="G23" s="8">
        <v>2019</v>
      </c>
      <c r="H23" s="2">
        <v>43558</v>
      </c>
      <c r="I23" s="7" t="s">
        <v>13</v>
      </c>
      <c r="J23" s="9">
        <v>450740</v>
      </c>
      <c r="K23" s="9" t="s">
        <v>120</v>
      </c>
      <c r="L23" s="10" t="s">
        <v>121</v>
      </c>
      <c r="M23" s="10" t="s">
        <v>89</v>
      </c>
      <c r="N23" s="11">
        <v>0</v>
      </c>
      <c r="O23" s="11">
        <v>0</v>
      </c>
      <c r="P23" s="11">
        <v>1</v>
      </c>
      <c r="Q23" s="9">
        <v>0</v>
      </c>
      <c r="R23" s="9">
        <v>0</v>
      </c>
      <c r="S23" s="9">
        <v>450740</v>
      </c>
    </row>
    <row r="24" spans="1:19" ht="16.149999999999999" customHeight="1" x14ac:dyDescent="0.25">
      <c r="A24" s="7" t="s">
        <v>517</v>
      </c>
      <c r="B24" s="6" t="s">
        <v>518</v>
      </c>
      <c r="C24" s="7" t="s">
        <v>18</v>
      </c>
      <c r="D24" s="7" t="s">
        <v>41</v>
      </c>
      <c r="E24" s="7" t="s">
        <v>275</v>
      </c>
      <c r="F24" s="7" t="s">
        <v>141</v>
      </c>
      <c r="G24" s="8">
        <v>2019</v>
      </c>
      <c r="H24" s="2">
        <v>43558</v>
      </c>
      <c r="I24" s="7" t="s">
        <v>13</v>
      </c>
      <c r="J24" s="9">
        <v>500000</v>
      </c>
      <c r="K24" s="9" t="s">
        <v>17</v>
      </c>
      <c r="L24" s="10"/>
      <c r="M24" s="10" t="s">
        <v>89</v>
      </c>
      <c r="N24" s="11">
        <v>0</v>
      </c>
      <c r="O24" s="11">
        <v>1</v>
      </c>
      <c r="P24" s="11">
        <v>0</v>
      </c>
      <c r="Q24" s="9">
        <v>0</v>
      </c>
      <c r="R24" s="9">
        <v>500000</v>
      </c>
      <c r="S24" s="9">
        <v>0</v>
      </c>
    </row>
    <row r="25" spans="1:19" ht="16.149999999999999" customHeight="1" x14ac:dyDescent="0.25">
      <c r="A25" s="7" t="s">
        <v>411</v>
      </c>
      <c r="B25" s="6" t="s">
        <v>412</v>
      </c>
      <c r="C25" s="7" t="s">
        <v>18</v>
      </c>
      <c r="D25" s="7" t="s">
        <v>30</v>
      </c>
      <c r="E25" s="7" t="s">
        <v>278</v>
      </c>
      <c r="F25" s="7" t="s">
        <v>141</v>
      </c>
      <c r="G25" s="8">
        <v>2019</v>
      </c>
      <c r="H25" s="2">
        <v>43564</v>
      </c>
      <c r="I25" s="7" t="s">
        <v>13</v>
      </c>
      <c r="J25" s="9">
        <v>400000</v>
      </c>
      <c r="K25" s="9" t="s">
        <v>14</v>
      </c>
      <c r="L25" s="10" t="s">
        <v>121</v>
      </c>
      <c r="M25" s="10"/>
      <c r="N25" s="11">
        <v>0.66249999999999998</v>
      </c>
      <c r="O25" s="11">
        <v>0</v>
      </c>
      <c r="P25" s="11">
        <v>0</v>
      </c>
      <c r="Q25" s="9">
        <v>265000</v>
      </c>
      <c r="R25" s="9">
        <v>0</v>
      </c>
      <c r="S25" s="9">
        <v>0</v>
      </c>
    </row>
    <row r="26" spans="1:19" ht="16.149999999999999" customHeight="1" x14ac:dyDescent="0.25">
      <c r="A26" s="7" t="s">
        <v>449</v>
      </c>
      <c r="B26" s="6" t="s">
        <v>450</v>
      </c>
      <c r="C26" s="7" t="s">
        <v>18</v>
      </c>
      <c r="D26" s="7" t="s">
        <v>41</v>
      </c>
      <c r="E26" s="7" t="s">
        <v>559</v>
      </c>
      <c r="F26" s="7" t="s">
        <v>141</v>
      </c>
      <c r="G26" s="8">
        <v>2019</v>
      </c>
      <c r="H26" s="2">
        <v>43571</v>
      </c>
      <c r="I26" s="7" t="s">
        <v>13</v>
      </c>
      <c r="J26" s="9">
        <v>990000</v>
      </c>
      <c r="K26" s="9" t="s">
        <v>14</v>
      </c>
      <c r="L26" s="10" t="s">
        <v>121</v>
      </c>
      <c r="M26" s="10"/>
      <c r="N26" s="11">
        <v>1</v>
      </c>
      <c r="O26" s="11">
        <v>0</v>
      </c>
      <c r="P26" s="11">
        <v>0</v>
      </c>
      <c r="Q26" s="9">
        <v>990000</v>
      </c>
      <c r="R26" s="9">
        <v>0</v>
      </c>
      <c r="S26" s="9">
        <v>0</v>
      </c>
    </row>
    <row r="27" spans="1:19" ht="16.149999999999999" customHeight="1" x14ac:dyDescent="0.25">
      <c r="A27" s="7" t="s">
        <v>190</v>
      </c>
      <c r="B27" s="6" t="s">
        <v>191</v>
      </c>
      <c r="C27" s="7" t="s">
        <v>16</v>
      </c>
      <c r="D27" s="7" t="s">
        <v>43</v>
      </c>
      <c r="E27" s="7" t="s">
        <v>281</v>
      </c>
      <c r="F27" s="7" t="s">
        <v>141</v>
      </c>
      <c r="G27" s="8">
        <v>2019</v>
      </c>
      <c r="H27" s="2">
        <v>43572</v>
      </c>
      <c r="I27" s="7" t="s">
        <v>13</v>
      </c>
      <c r="J27" s="9">
        <v>100000000</v>
      </c>
      <c r="K27" s="9" t="s">
        <v>17</v>
      </c>
      <c r="L27" s="10"/>
      <c r="M27" s="10" t="s">
        <v>89</v>
      </c>
      <c r="N27" s="11">
        <v>0</v>
      </c>
      <c r="O27" s="11">
        <v>0.57999999999999996</v>
      </c>
      <c r="P27" s="11">
        <v>0</v>
      </c>
      <c r="Q27" s="9">
        <v>0</v>
      </c>
      <c r="R27" s="9">
        <v>57999999.999999993</v>
      </c>
      <c r="S27" s="9">
        <v>0</v>
      </c>
    </row>
    <row r="28" spans="1:19" ht="16.149999999999999" customHeight="1" x14ac:dyDescent="0.25">
      <c r="A28" s="7" t="s">
        <v>287</v>
      </c>
      <c r="B28" s="6" t="s">
        <v>288</v>
      </c>
      <c r="C28" s="7" t="s">
        <v>16</v>
      </c>
      <c r="D28" s="7" t="s">
        <v>26</v>
      </c>
      <c r="E28" s="7" t="s">
        <v>25</v>
      </c>
      <c r="F28" s="7" t="s">
        <v>142</v>
      </c>
      <c r="G28" s="8">
        <v>2019</v>
      </c>
      <c r="H28" s="2">
        <v>43572</v>
      </c>
      <c r="I28" s="7" t="s">
        <v>13</v>
      </c>
      <c r="J28" s="9">
        <v>500000</v>
      </c>
      <c r="K28" s="9" t="s">
        <v>17</v>
      </c>
      <c r="L28" s="10"/>
      <c r="M28" s="10" t="s">
        <v>84</v>
      </c>
      <c r="N28" s="11">
        <v>0</v>
      </c>
      <c r="O28" s="11">
        <v>1</v>
      </c>
      <c r="P28" s="11">
        <v>0</v>
      </c>
      <c r="Q28" s="9">
        <v>0</v>
      </c>
      <c r="R28" s="9">
        <v>500000</v>
      </c>
      <c r="S28" s="9">
        <v>0</v>
      </c>
    </row>
    <row r="29" spans="1:19" ht="16.149999999999999" customHeight="1" x14ac:dyDescent="0.25">
      <c r="A29" s="7" t="s">
        <v>289</v>
      </c>
      <c r="B29" s="6" t="s">
        <v>288</v>
      </c>
      <c r="C29" s="7" t="s">
        <v>18</v>
      </c>
      <c r="D29" s="7" t="s">
        <v>26</v>
      </c>
      <c r="E29" s="7" t="s">
        <v>25</v>
      </c>
      <c r="F29" s="7" t="s">
        <v>142</v>
      </c>
      <c r="G29" s="8">
        <v>2019</v>
      </c>
      <c r="H29" s="2">
        <v>43572</v>
      </c>
      <c r="I29" s="7" t="s">
        <v>13</v>
      </c>
      <c r="J29" s="9">
        <v>200000</v>
      </c>
      <c r="K29" s="9" t="s">
        <v>17</v>
      </c>
      <c r="L29" s="10"/>
      <c r="M29" s="10" t="s">
        <v>89</v>
      </c>
      <c r="N29" s="11">
        <v>0</v>
      </c>
      <c r="O29" s="11">
        <v>1</v>
      </c>
      <c r="P29" s="11">
        <v>0</v>
      </c>
      <c r="Q29" s="9">
        <v>0</v>
      </c>
      <c r="R29" s="9">
        <v>200000</v>
      </c>
      <c r="S29" s="9">
        <v>0</v>
      </c>
    </row>
    <row r="30" spans="1:19" ht="16.149999999999999" customHeight="1" x14ac:dyDescent="0.25">
      <c r="A30" s="7" t="s">
        <v>333</v>
      </c>
      <c r="B30" s="6" t="s">
        <v>334</v>
      </c>
      <c r="C30" s="7" t="s">
        <v>18</v>
      </c>
      <c r="D30" s="7" t="s">
        <v>26</v>
      </c>
      <c r="E30" s="7" t="s">
        <v>277</v>
      </c>
      <c r="F30" s="7" t="s">
        <v>141</v>
      </c>
      <c r="G30" s="8">
        <v>2019</v>
      </c>
      <c r="H30" s="2">
        <v>43573</v>
      </c>
      <c r="I30" s="7" t="s">
        <v>13</v>
      </c>
      <c r="J30" s="9">
        <v>430000</v>
      </c>
      <c r="K30" s="9" t="s">
        <v>120</v>
      </c>
      <c r="L30" s="10" t="s">
        <v>121</v>
      </c>
      <c r="M30" s="10" t="s">
        <v>89</v>
      </c>
      <c r="N30" s="11">
        <v>0</v>
      </c>
      <c r="O30" s="11">
        <v>0</v>
      </c>
      <c r="P30" s="11">
        <v>0.27910000000000001</v>
      </c>
      <c r="Q30" s="9">
        <v>0</v>
      </c>
      <c r="R30" s="9">
        <v>0</v>
      </c>
      <c r="S30" s="9">
        <v>120013</v>
      </c>
    </row>
    <row r="31" spans="1:19" ht="16.149999999999999" customHeight="1" x14ac:dyDescent="0.25">
      <c r="A31" s="7" t="s">
        <v>333</v>
      </c>
      <c r="B31" s="6" t="s">
        <v>334</v>
      </c>
      <c r="C31" s="7" t="s">
        <v>18</v>
      </c>
      <c r="D31" s="7" t="s">
        <v>26</v>
      </c>
      <c r="E31" s="7" t="s">
        <v>277</v>
      </c>
      <c r="F31" s="7" t="s">
        <v>141</v>
      </c>
      <c r="G31" s="8">
        <v>2019</v>
      </c>
      <c r="H31" s="2">
        <v>43573</v>
      </c>
      <c r="I31" s="7" t="s">
        <v>13</v>
      </c>
      <c r="J31" s="9">
        <v>430000</v>
      </c>
      <c r="K31" s="9" t="s">
        <v>14</v>
      </c>
      <c r="L31" s="10" t="s">
        <v>121</v>
      </c>
      <c r="M31" s="10"/>
      <c r="N31" s="11">
        <v>0.72089999999999999</v>
      </c>
      <c r="O31" s="11">
        <v>0</v>
      </c>
      <c r="P31" s="11">
        <v>0</v>
      </c>
      <c r="Q31" s="9">
        <v>309987</v>
      </c>
      <c r="R31" s="9">
        <v>0</v>
      </c>
      <c r="S31" s="9">
        <v>0</v>
      </c>
    </row>
    <row r="32" spans="1:19" ht="16.149999999999999" customHeight="1" x14ac:dyDescent="0.25">
      <c r="A32" s="7" t="s">
        <v>329</v>
      </c>
      <c r="B32" s="6" t="s">
        <v>330</v>
      </c>
      <c r="C32" s="7" t="s">
        <v>18</v>
      </c>
      <c r="D32" s="7" t="s">
        <v>41</v>
      </c>
      <c r="E32" s="7" t="s">
        <v>25</v>
      </c>
      <c r="F32" s="7" t="s">
        <v>142</v>
      </c>
      <c r="G32" s="8">
        <v>2019</v>
      </c>
      <c r="H32" s="2">
        <v>43577</v>
      </c>
      <c r="I32" s="7" t="s">
        <v>13</v>
      </c>
      <c r="J32" s="9">
        <v>900000</v>
      </c>
      <c r="K32" s="9" t="s">
        <v>14</v>
      </c>
      <c r="L32" s="10" t="s">
        <v>19</v>
      </c>
      <c r="M32" s="10"/>
      <c r="N32" s="11">
        <v>5.3525277777777776E-2</v>
      </c>
      <c r="O32" s="11">
        <v>0</v>
      </c>
      <c r="P32" s="11">
        <v>0</v>
      </c>
      <c r="Q32" s="9">
        <v>48172.75</v>
      </c>
      <c r="R32" s="9">
        <v>0</v>
      </c>
      <c r="S32" s="9">
        <v>0</v>
      </c>
    </row>
    <row r="33" spans="1:19" ht="16.149999999999999" customHeight="1" x14ac:dyDescent="0.25">
      <c r="A33" s="7" t="s">
        <v>353</v>
      </c>
      <c r="B33" s="6" t="s">
        <v>354</v>
      </c>
      <c r="C33" s="7" t="s">
        <v>18</v>
      </c>
      <c r="D33" s="7" t="s">
        <v>41</v>
      </c>
      <c r="E33" s="7" t="s">
        <v>274</v>
      </c>
      <c r="F33" s="7" t="s">
        <v>141</v>
      </c>
      <c r="G33" s="8">
        <v>2019</v>
      </c>
      <c r="H33" s="2">
        <v>43578</v>
      </c>
      <c r="I33" s="7" t="s">
        <v>13</v>
      </c>
      <c r="J33" s="9">
        <v>1100000</v>
      </c>
      <c r="K33" s="9" t="s">
        <v>120</v>
      </c>
      <c r="L33" s="10" t="s">
        <v>121</v>
      </c>
      <c r="M33" s="10" t="s">
        <v>89</v>
      </c>
      <c r="N33" s="11">
        <v>0</v>
      </c>
      <c r="O33" s="11">
        <v>0</v>
      </c>
      <c r="P33" s="11">
        <v>1</v>
      </c>
      <c r="Q33" s="9">
        <v>0</v>
      </c>
      <c r="R33" s="9">
        <v>0</v>
      </c>
      <c r="S33" s="9">
        <v>1100000</v>
      </c>
    </row>
    <row r="34" spans="1:19" ht="16.149999999999999" customHeight="1" x14ac:dyDescent="0.25">
      <c r="A34" s="7" t="s">
        <v>353</v>
      </c>
      <c r="B34" s="6" t="s">
        <v>354</v>
      </c>
      <c r="C34" s="7" t="s">
        <v>18</v>
      </c>
      <c r="D34" s="7" t="s">
        <v>41</v>
      </c>
      <c r="E34" s="7" t="s">
        <v>274</v>
      </c>
      <c r="F34" s="7" t="s">
        <v>141</v>
      </c>
      <c r="G34" s="8">
        <v>2019</v>
      </c>
      <c r="H34" s="2">
        <v>43578</v>
      </c>
      <c r="I34" s="7" t="s">
        <v>13</v>
      </c>
      <c r="J34" s="9">
        <v>500000</v>
      </c>
      <c r="K34" s="9" t="s">
        <v>120</v>
      </c>
      <c r="L34" s="10" t="s">
        <v>121</v>
      </c>
      <c r="M34" s="10" t="s">
        <v>89</v>
      </c>
      <c r="N34" s="11">
        <v>0</v>
      </c>
      <c r="O34" s="11">
        <v>0</v>
      </c>
      <c r="P34" s="11">
        <v>1</v>
      </c>
      <c r="Q34" s="9">
        <v>0</v>
      </c>
      <c r="R34" s="9">
        <v>0</v>
      </c>
      <c r="S34" s="9">
        <v>500000</v>
      </c>
    </row>
    <row r="35" spans="1:19" ht="16.149999999999999" customHeight="1" x14ac:dyDescent="0.25">
      <c r="A35" s="7" t="s">
        <v>353</v>
      </c>
      <c r="B35" s="6" t="s">
        <v>354</v>
      </c>
      <c r="C35" s="7" t="s">
        <v>18</v>
      </c>
      <c r="D35" s="7" t="s">
        <v>41</v>
      </c>
      <c r="E35" s="7" t="s">
        <v>274</v>
      </c>
      <c r="F35" s="7" t="s">
        <v>141</v>
      </c>
      <c r="G35" s="8">
        <v>2019</v>
      </c>
      <c r="H35" s="2">
        <v>43578</v>
      </c>
      <c r="I35" s="7" t="s">
        <v>13</v>
      </c>
      <c r="J35" s="9">
        <v>300000</v>
      </c>
      <c r="K35" s="9" t="s">
        <v>120</v>
      </c>
      <c r="L35" s="10" t="s">
        <v>121</v>
      </c>
      <c r="M35" s="10" t="s">
        <v>89</v>
      </c>
      <c r="N35" s="11">
        <v>0</v>
      </c>
      <c r="O35" s="11">
        <v>0</v>
      </c>
      <c r="P35" s="11">
        <v>1</v>
      </c>
      <c r="Q35" s="9">
        <v>0</v>
      </c>
      <c r="R35" s="9">
        <v>0</v>
      </c>
      <c r="S35" s="9">
        <v>300000</v>
      </c>
    </row>
    <row r="36" spans="1:19" ht="16.149999999999999" customHeight="1" x14ac:dyDescent="0.25">
      <c r="A36" s="7" t="s">
        <v>415</v>
      </c>
      <c r="B36" s="6" t="s">
        <v>416</v>
      </c>
      <c r="C36" s="7" t="s">
        <v>18</v>
      </c>
      <c r="D36" s="7" t="s">
        <v>30</v>
      </c>
      <c r="E36" s="7" t="s">
        <v>278</v>
      </c>
      <c r="F36" s="7" t="s">
        <v>141</v>
      </c>
      <c r="G36" s="8">
        <v>2019</v>
      </c>
      <c r="H36" s="2">
        <v>43579</v>
      </c>
      <c r="I36" s="7" t="s">
        <v>13</v>
      </c>
      <c r="J36" s="9">
        <v>19531</v>
      </c>
      <c r="K36" s="9" t="s">
        <v>14</v>
      </c>
      <c r="L36" s="10" t="s">
        <v>121</v>
      </c>
      <c r="M36" s="10"/>
      <c r="N36" s="11">
        <v>1</v>
      </c>
      <c r="O36" s="11">
        <v>0</v>
      </c>
      <c r="P36" s="11">
        <v>0</v>
      </c>
      <c r="Q36" s="9">
        <v>19531</v>
      </c>
      <c r="R36" s="9">
        <v>0</v>
      </c>
      <c r="S36" s="9">
        <v>0</v>
      </c>
    </row>
    <row r="37" spans="1:19" ht="16.149999999999999" customHeight="1" x14ac:dyDescent="0.25">
      <c r="A37" s="7" t="s">
        <v>251</v>
      </c>
      <c r="B37" s="6" t="s">
        <v>252</v>
      </c>
      <c r="C37" s="7" t="s">
        <v>16</v>
      </c>
      <c r="D37" s="7" t="s">
        <v>32</v>
      </c>
      <c r="E37" s="7" t="s">
        <v>285</v>
      </c>
      <c r="F37" s="7" t="s">
        <v>141</v>
      </c>
      <c r="G37" s="8">
        <v>2019</v>
      </c>
      <c r="H37" s="2">
        <v>43579</v>
      </c>
      <c r="I37" s="7" t="s">
        <v>13</v>
      </c>
      <c r="J37" s="9">
        <v>500000000</v>
      </c>
      <c r="K37" s="9" t="s">
        <v>14</v>
      </c>
      <c r="L37" s="10" t="s">
        <v>121</v>
      </c>
      <c r="M37" s="10"/>
      <c r="N37" s="11">
        <v>0.16669999999999999</v>
      </c>
      <c r="O37" s="11">
        <v>0</v>
      </c>
      <c r="P37" s="11">
        <v>0</v>
      </c>
      <c r="Q37" s="9">
        <v>83350000</v>
      </c>
      <c r="R37" s="9">
        <v>0</v>
      </c>
      <c r="S37" s="9">
        <v>0</v>
      </c>
    </row>
    <row r="38" spans="1:19" ht="16.149999999999999" customHeight="1" x14ac:dyDescent="0.25">
      <c r="A38" s="7" t="s">
        <v>255</v>
      </c>
      <c r="B38" s="6" t="s">
        <v>256</v>
      </c>
      <c r="C38" s="7" t="s">
        <v>16</v>
      </c>
      <c r="D38" s="7" t="s">
        <v>30</v>
      </c>
      <c r="E38" s="7" t="s">
        <v>284</v>
      </c>
      <c r="F38" s="7" t="s">
        <v>141</v>
      </c>
      <c r="G38" s="8">
        <v>2019</v>
      </c>
      <c r="H38" s="2">
        <v>43579</v>
      </c>
      <c r="I38" s="7" t="s">
        <v>13</v>
      </c>
      <c r="J38" s="9">
        <v>600000000</v>
      </c>
      <c r="K38" s="9" t="s">
        <v>14</v>
      </c>
      <c r="L38" s="10" t="s">
        <v>121</v>
      </c>
      <c r="M38" s="10"/>
      <c r="N38" s="11">
        <v>0.68420000000000003</v>
      </c>
      <c r="O38" s="11">
        <v>0</v>
      </c>
      <c r="P38" s="11">
        <v>0</v>
      </c>
      <c r="Q38" s="9">
        <v>410520000</v>
      </c>
      <c r="R38" s="9">
        <v>0</v>
      </c>
      <c r="S38" s="9">
        <v>0</v>
      </c>
    </row>
    <row r="39" spans="1:19" ht="16.149999999999999" customHeight="1" x14ac:dyDescent="0.25">
      <c r="A39" s="7" t="s">
        <v>292</v>
      </c>
      <c r="B39" s="6" t="s">
        <v>293</v>
      </c>
      <c r="C39" s="7" t="s">
        <v>16</v>
      </c>
      <c r="D39" s="7" t="s">
        <v>32</v>
      </c>
      <c r="E39" s="7" t="s">
        <v>25</v>
      </c>
      <c r="F39" s="7" t="s">
        <v>142</v>
      </c>
      <c r="G39" s="8">
        <v>2019</v>
      </c>
      <c r="H39" s="2">
        <v>43581</v>
      </c>
      <c r="I39" s="7" t="s">
        <v>13</v>
      </c>
      <c r="J39" s="9">
        <v>1000000</v>
      </c>
      <c r="K39" s="9" t="s">
        <v>17</v>
      </c>
      <c r="L39" s="10"/>
      <c r="M39" s="10" t="s">
        <v>84</v>
      </c>
      <c r="N39" s="11">
        <v>0</v>
      </c>
      <c r="O39" s="11">
        <v>1</v>
      </c>
      <c r="P39" s="11">
        <v>0</v>
      </c>
      <c r="Q39" s="9">
        <v>0</v>
      </c>
      <c r="R39" s="9">
        <v>1000000</v>
      </c>
      <c r="S39" s="9">
        <v>0</v>
      </c>
    </row>
    <row r="40" spans="1:19" ht="16.149999999999999" customHeight="1" x14ac:dyDescent="0.25">
      <c r="A40" s="7" t="s">
        <v>296</v>
      </c>
      <c r="B40" s="6" t="s">
        <v>293</v>
      </c>
      <c r="C40" s="7" t="s">
        <v>18</v>
      </c>
      <c r="D40" s="7" t="s">
        <v>32</v>
      </c>
      <c r="E40" s="7" t="s">
        <v>25</v>
      </c>
      <c r="F40" s="7" t="s">
        <v>142</v>
      </c>
      <c r="G40" s="8">
        <v>2019</v>
      </c>
      <c r="H40" s="2">
        <v>43581</v>
      </c>
      <c r="I40" s="7" t="s">
        <v>13</v>
      </c>
      <c r="J40" s="9">
        <v>250000</v>
      </c>
      <c r="K40" s="9" t="s">
        <v>17</v>
      </c>
      <c r="L40" s="10"/>
      <c r="M40" s="10" t="s">
        <v>89</v>
      </c>
      <c r="N40" s="11">
        <v>0</v>
      </c>
      <c r="O40" s="11">
        <v>1</v>
      </c>
      <c r="P40" s="11">
        <v>0</v>
      </c>
      <c r="Q40" s="9">
        <v>0</v>
      </c>
      <c r="R40" s="9">
        <v>250000</v>
      </c>
      <c r="S40" s="9">
        <v>0</v>
      </c>
    </row>
    <row r="41" spans="1:19" ht="16.149999999999999" customHeight="1" x14ac:dyDescent="0.25">
      <c r="A41" s="7" t="s">
        <v>443</v>
      </c>
      <c r="B41" s="6" t="s">
        <v>444</v>
      </c>
      <c r="C41" s="7" t="s">
        <v>18</v>
      </c>
      <c r="D41" s="7" t="s">
        <v>48</v>
      </c>
      <c r="E41" s="7" t="s">
        <v>284</v>
      </c>
      <c r="F41" s="7" t="s">
        <v>141</v>
      </c>
      <c r="G41" s="8">
        <v>2019</v>
      </c>
      <c r="H41" s="2">
        <v>43584</v>
      </c>
      <c r="I41" s="7" t="s">
        <v>13</v>
      </c>
      <c r="J41" s="9">
        <v>450000</v>
      </c>
      <c r="K41" s="9" t="s">
        <v>14</v>
      </c>
      <c r="L41" s="10" t="s">
        <v>121</v>
      </c>
      <c r="M41" s="10"/>
      <c r="N41" s="11">
        <v>1</v>
      </c>
      <c r="O41" s="11">
        <v>0</v>
      </c>
      <c r="P41" s="11">
        <v>0</v>
      </c>
      <c r="Q41" s="9">
        <v>450000</v>
      </c>
      <c r="R41" s="9">
        <v>0</v>
      </c>
      <c r="S41" s="9">
        <v>0</v>
      </c>
    </row>
    <row r="42" spans="1:19" ht="16.149999999999999" customHeight="1" x14ac:dyDescent="0.25">
      <c r="A42" s="7" t="s">
        <v>158</v>
      </c>
      <c r="B42" s="6" t="s">
        <v>159</v>
      </c>
      <c r="C42" s="7" t="s">
        <v>16</v>
      </c>
      <c r="D42" s="7" t="s">
        <v>26</v>
      </c>
      <c r="E42" s="7" t="s">
        <v>278</v>
      </c>
      <c r="F42" s="7" t="s">
        <v>141</v>
      </c>
      <c r="G42" s="8">
        <v>2019</v>
      </c>
      <c r="H42" s="2">
        <v>43588</v>
      </c>
      <c r="I42" s="7" t="s">
        <v>13</v>
      </c>
      <c r="J42" s="9">
        <v>50000000</v>
      </c>
      <c r="K42" s="9" t="s">
        <v>17</v>
      </c>
      <c r="L42" s="10"/>
      <c r="M42" s="10" t="s">
        <v>124</v>
      </c>
      <c r="N42" s="11">
        <v>0</v>
      </c>
      <c r="O42" s="11">
        <v>1.44E-2</v>
      </c>
      <c r="P42" s="11">
        <v>0</v>
      </c>
      <c r="Q42" s="9">
        <v>0</v>
      </c>
      <c r="R42" s="9">
        <v>720000</v>
      </c>
      <c r="S42" s="9">
        <v>0</v>
      </c>
    </row>
    <row r="43" spans="1:19" ht="16.149999999999999" customHeight="1" x14ac:dyDescent="0.25">
      <c r="A43" s="7" t="s">
        <v>499</v>
      </c>
      <c r="B43" s="6" t="s">
        <v>500</v>
      </c>
      <c r="C43" s="7" t="s">
        <v>18</v>
      </c>
      <c r="D43" s="7" t="s">
        <v>35</v>
      </c>
      <c r="E43" s="7" t="s">
        <v>275</v>
      </c>
      <c r="F43" s="7" t="s">
        <v>141</v>
      </c>
      <c r="G43" s="8">
        <v>2019</v>
      </c>
      <c r="H43" s="2">
        <v>43588</v>
      </c>
      <c r="I43" s="7" t="s">
        <v>13</v>
      </c>
      <c r="J43" s="9">
        <v>800000</v>
      </c>
      <c r="K43" s="9" t="s">
        <v>17</v>
      </c>
      <c r="L43" s="10"/>
      <c r="M43" s="10" t="s">
        <v>89</v>
      </c>
      <c r="N43" s="11">
        <v>0</v>
      </c>
      <c r="O43" s="11">
        <v>0.7</v>
      </c>
      <c r="P43" s="11">
        <v>0</v>
      </c>
      <c r="Q43" s="9">
        <v>0</v>
      </c>
      <c r="R43" s="9">
        <v>560000</v>
      </c>
      <c r="S43" s="9">
        <v>0</v>
      </c>
    </row>
    <row r="44" spans="1:19" ht="16.149999999999999" customHeight="1" x14ac:dyDescent="0.25">
      <c r="A44" s="7" t="s">
        <v>499</v>
      </c>
      <c r="B44" s="6" t="s">
        <v>500</v>
      </c>
      <c r="C44" s="7" t="s">
        <v>18</v>
      </c>
      <c r="D44" s="7" t="s">
        <v>35</v>
      </c>
      <c r="E44" s="7" t="s">
        <v>275</v>
      </c>
      <c r="F44" s="7" t="s">
        <v>141</v>
      </c>
      <c r="G44" s="8">
        <v>2019</v>
      </c>
      <c r="H44" s="2">
        <v>43588</v>
      </c>
      <c r="I44" s="7" t="s">
        <v>13</v>
      </c>
      <c r="J44" s="9">
        <v>300000</v>
      </c>
      <c r="K44" s="9" t="s">
        <v>17</v>
      </c>
      <c r="L44" s="10"/>
      <c r="M44" s="10" t="s">
        <v>89</v>
      </c>
      <c r="N44" s="11">
        <v>0</v>
      </c>
      <c r="O44" s="11">
        <v>0.7</v>
      </c>
      <c r="P44" s="11">
        <v>0</v>
      </c>
      <c r="Q44" s="9">
        <v>0</v>
      </c>
      <c r="R44" s="9">
        <v>210000</v>
      </c>
      <c r="S44" s="9">
        <v>0</v>
      </c>
    </row>
    <row r="45" spans="1:19" ht="16.149999999999999" customHeight="1" x14ac:dyDescent="0.25">
      <c r="A45" s="7" t="s">
        <v>158</v>
      </c>
      <c r="B45" s="6" t="s">
        <v>159</v>
      </c>
      <c r="C45" s="7" t="s">
        <v>16</v>
      </c>
      <c r="D45" s="7" t="s">
        <v>26</v>
      </c>
      <c r="E45" s="7" t="s">
        <v>278</v>
      </c>
      <c r="F45" s="7" t="s">
        <v>141</v>
      </c>
      <c r="G45" s="8">
        <v>2019</v>
      </c>
      <c r="H45" s="2">
        <v>43588</v>
      </c>
      <c r="I45" s="7" t="s">
        <v>13</v>
      </c>
      <c r="J45" s="9">
        <v>50000000</v>
      </c>
      <c r="K45" s="9" t="s">
        <v>14</v>
      </c>
      <c r="L45" s="10" t="s">
        <v>75</v>
      </c>
      <c r="M45" s="10"/>
      <c r="N45" s="11">
        <v>3.9100000000000003E-2</v>
      </c>
      <c r="O45" s="11">
        <v>0</v>
      </c>
      <c r="P45" s="11">
        <v>0</v>
      </c>
      <c r="Q45" s="9">
        <v>1955000.0000000002</v>
      </c>
      <c r="R45" s="9">
        <v>0</v>
      </c>
      <c r="S45" s="9">
        <v>0</v>
      </c>
    </row>
    <row r="46" spans="1:19" ht="16.149999999999999" customHeight="1" x14ac:dyDescent="0.25">
      <c r="A46" s="7" t="s">
        <v>355</v>
      </c>
      <c r="B46" s="6" t="s">
        <v>356</v>
      </c>
      <c r="C46" s="7" t="s">
        <v>18</v>
      </c>
      <c r="D46" s="7" t="s">
        <v>41</v>
      </c>
      <c r="E46" s="7" t="s">
        <v>55</v>
      </c>
      <c r="F46" s="7" t="s">
        <v>141</v>
      </c>
      <c r="G46" s="8">
        <v>2019</v>
      </c>
      <c r="H46" s="2">
        <v>43592</v>
      </c>
      <c r="I46" s="7" t="s">
        <v>13</v>
      </c>
      <c r="J46" s="9">
        <v>975000</v>
      </c>
      <c r="K46" s="9" t="s">
        <v>120</v>
      </c>
      <c r="L46" s="10" t="s">
        <v>121</v>
      </c>
      <c r="M46" s="10" t="s">
        <v>89</v>
      </c>
      <c r="N46" s="11">
        <v>0</v>
      </c>
      <c r="O46" s="11">
        <v>0</v>
      </c>
      <c r="P46" s="11">
        <v>1</v>
      </c>
      <c r="Q46" s="9">
        <v>0</v>
      </c>
      <c r="R46" s="9">
        <v>0</v>
      </c>
      <c r="S46" s="9">
        <v>975000</v>
      </c>
    </row>
    <row r="47" spans="1:19" ht="16.149999999999999" customHeight="1" x14ac:dyDescent="0.25">
      <c r="A47" s="7" t="s">
        <v>423</v>
      </c>
      <c r="B47" s="6" t="s">
        <v>424</v>
      </c>
      <c r="C47" s="7" t="s">
        <v>18</v>
      </c>
      <c r="D47" s="7" t="s">
        <v>31</v>
      </c>
      <c r="E47" s="7" t="s">
        <v>284</v>
      </c>
      <c r="F47" s="7" t="s">
        <v>141</v>
      </c>
      <c r="G47" s="8">
        <v>2019</v>
      </c>
      <c r="H47" s="2">
        <v>43592</v>
      </c>
      <c r="I47" s="7" t="s">
        <v>13</v>
      </c>
      <c r="J47" s="9">
        <v>400000</v>
      </c>
      <c r="K47" s="9" t="s">
        <v>14</v>
      </c>
      <c r="L47" s="10" t="s">
        <v>121</v>
      </c>
      <c r="M47" s="10"/>
      <c r="N47" s="11">
        <v>0.125</v>
      </c>
      <c r="O47" s="11">
        <v>0</v>
      </c>
      <c r="P47" s="11">
        <v>0</v>
      </c>
      <c r="Q47" s="9">
        <v>50000</v>
      </c>
      <c r="R47" s="9">
        <v>0</v>
      </c>
      <c r="S47" s="9">
        <v>0</v>
      </c>
    </row>
    <row r="48" spans="1:19" ht="16.149999999999999" customHeight="1" x14ac:dyDescent="0.25">
      <c r="A48" s="7" t="s">
        <v>425</v>
      </c>
      <c r="B48" s="6" t="s">
        <v>426</v>
      </c>
      <c r="C48" s="7" t="s">
        <v>18</v>
      </c>
      <c r="D48" s="7" t="s">
        <v>32</v>
      </c>
      <c r="E48" s="7" t="s">
        <v>284</v>
      </c>
      <c r="F48" s="7" t="s">
        <v>141</v>
      </c>
      <c r="G48" s="8">
        <v>2019</v>
      </c>
      <c r="H48" s="2">
        <v>43592</v>
      </c>
      <c r="I48" s="7" t="s">
        <v>13</v>
      </c>
      <c r="J48" s="9">
        <v>700000</v>
      </c>
      <c r="K48" s="9" t="s">
        <v>14</v>
      </c>
      <c r="L48" s="10" t="s">
        <v>121</v>
      </c>
      <c r="M48" s="10"/>
      <c r="N48" s="11">
        <v>0.35709999999999997</v>
      </c>
      <c r="O48" s="11">
        <v>0</v>
      </c>
      <c r="P48" s="11">
        <v>0</v>
      </c>
      <c r="Q48" s="9">
        <v>249969.99999999997</v>
      </c>
      <c r="R48" s="9">
        <v>0</v>
      </c>
      <c r="S48" s="9">
        <v>0</v>
      </c>
    </row>
    <row r="49" spans="1:19" ht="16.149999999999999" customHeight="1" x14ac:dyDescent="0.25">
      <c r="A49" s="7" t="s">
        <v>194</v>
      </c>
      <c r="B49" s="6" t="s">
        <v>195</v>
      </c>
      <c r="C49" s="7" t="s">
        <v>21</v>
      </c>
      <c r="D49" s="7" t="s">
        <v>36</v>
      </c>
      <c r="E49" s="7" t="s">
        <v>279</v>
      </c>
      <c r="F49" s="7" t="s">
        <v>141</v>
      </c>
      <c r="G49" s="8">
        <v>2019</v>
      </c>
      <c r="H49" s="2">
        <v>43598</v>
      </c>
      <c r="I49" s="7" t="s">
        <v>13</v>
      </c>
      <c r="J49" s="9">
        <v>1453263</v>
      </c>
      <c r="K49" s="9" t="s">
        <v>17</v>
      </c>
      <c r="L49" s="10"/>
      <c r="M49" s="10" t="s">
        <v>127</v>
      </c>
      <c r="N49" s="11">
        <v>0</v>
      </c>
      <c r="O49" s="11">
        <v>0.1182</v>
      </c>
      <c r="P49" s="11">
        <v>0</v>
      </c>
      <c r="Q49" s="9">
        <v>0</v>
      </c>
      <c r="R49" s="9">
        <v>171775.68659999999</v>
      </c>
      <c r="S49" s="9">
        <v>0</v>
      </c>
    </row>
    <row r="50" spans="1:19" ht="16.149999999999999" customHeight="1" x14ac:dyDescent="0.25">
      <c r="A50" s="7" t="s">
        <v>194</v>
      </c>
      <c r="B50" s="6" t="s">
        <v>195</v>
      </c>
      <c r="C50" s="7" t="s">
        <v>21</v>
      </c>
      <c r="D50" s="7" t="s">
        <v>36</v>
      </c>
      <c r="E50" s="7" t="s">
        <v>279</v>
      </c>
      <c r="F50" s="7" t="s">
        <v>141</v>
      </c>
      <c r="G50" s="8">
        <v>2019</v>
      </c>
      <c r="H50" s="2">
        <v>43598</v>
      </c>
      <c r="I50" s="7" t="s">
        <v>13</v>
      </c>
      <c r="J50" s="9">
        <v>2422106</v>
      </c>
      <c r="K50" s="9" t="s">
        <v>17</v>
      </c>
      <c r="L50" s="10"/>
      <c r="M50" s="10" t="s">
        <v>127</v>
      </c>
      <c r="N50" s="11">
        <v>0</v>
      </c>
      <c r="O50" s="11">
        <v>0.1182</v>
      </c>
      <c r="P50" s="11">
        <v>0</v>
      </c>
      <c r="Q50" s="9">
        <v>0</v>
      </c>
      <c r="R50" s="9">
        <v>286292.92920000001</v>
      </c>
      <c r="S50" s="9">
        <v>0</v>
      </c>
    </row>
    <row r="51" spans="1:19" ht="16.149999999999999" customHeight="1" x14ac:dyDescent="0.25">
      <c r="A51" s="7" t="s">
        <v>294</v>
      </c>
      <c r="B51" s="6" t="s">
        <v>295</v>
      </c>
      <c r="C51" s="7" t="s">
        <v>18</v>
      </c>
      <c r="D51" s="7" t="s">
        <v>32</v>
      </c>
      <c r="E51" s="7" t="s">
        <v>25</v>
      </c>
      <c r="F51" s="7" t="s">
        <v>142</v>
      </c>
      <c r="G51" s="8">
        <v>2019</v>
      </c>
      <c r="H51" s="2">
        <v>43602</v>
      </c>
      <c r="I51" s="7" t="s">
        <v>13</v>
      </c>
      <c r="J51" s="9">
        <v>245000</v>
      </c>
      <c r="K51" s="9" t="s">
        <v>17</v>
      </c>
      <c r="L51" s="10"/>
      <c r="M51" s="10" t="s">
        <v>89</v>
      </c>
      <c r="N51" s="11">
        <v>0</v>
      </c>
      <c r="O51" s="11">
        <v>0.2</v>
      </c>
      <c r="P51" s="11">
        <v>0</v>
      </c>
      <c r="Q51" s="9">
        <v>0</v>
      </c>
      <c r="R51" s="9">
        <v>49000</v>
      </c>
      <c r="S51" s="9">
        <v>0</v>
      </c>
    </row>
    <row r="52" spans="1:19" ht="16.149999999999999" customHeight="1" x14ac:dyDescent="0.25">
      <c r="A52" s="7" t="s">
        <v>486</v>
      </c>
      <c r="B52" s="6" t="s">
        <v>487</v>
      </c>
      <c r="C52" s="7" t="s">
        <v>18</v>
      </c>
      <c r="D52" s="7" t="s">
        <v>43</v>
      </c>
      <c r="E52" s="7" t="s">
        <v>281</v>
      </c>
      <c r="F52" s="7" t="s">
        <v>141</v>
      </c>
      <c r="G52" s="8">
        <v>2019</v>
      </c>
      <c r="H52" s="2">
        <v>43605</v>
      </c>
      <c r="I52" s="7" t="s">
        <v>13</v>
      </c>
      <c r="J52" s="9">
        <v>350000</v>
      </c>
      <c r="K52" s="9" t="s">
        <v>17</v>
      </c>
      <c r="L52" s="10"/>
      <c r="M52" s="10" t="s">
        <v>89</v>
      </c>
      <c r="N52" s="11">
        <v>0</v>
      </c>
      <c r="O52" s="11">
        <v>0.20569999999999999</v>
      </c>
      <c r="P52" s="11">
        <v>0</v>
      </c>
      <c r="Q52" s="9">
        <v>0</v>
      </c>
      <c r="R52" s="9">
        <v>71995</v>
      </c>
      <c r="S52" s="9">
        <v>0</v>
      </c>
    </row>
    <row r="53" spans="1:19" ht="16.149999999999999" customHeight="1" x14ac:dyDescent="0.25">
      <c r="A53" s="7" t="s">
        <v>447</v>
      </c>
      <c r="B53" s="6" t="s">
        <v>448</v>
      </c>
      <c r="C53" s="7" t="s">
        <v>18</v>
      </c>
      <c r="D53" s="7" t="s">
        <v>48</v>
      </c>
      <c r="E53" s="7" t="s">
        <v>284</v>
      </c>
      <c r="F53" s="7" t="s">
        <v>141</v>
      </c>
      <c r="G53" s="8">
        <v>2019</v>
      </c>
      <c r="H53" s="2">
        <v>43606</v>
      </c>
      <c r="I53" s="7" t="s">
        <v>13</v>
      </c>
      <c r="J53" s="9">
        <v>200000</v>
      </c>
      <c r="K53" s="9" t="s">
        <v>14</v>
      </c>
      <c r="L53" s="10" t="s">
        <v>121</v>
      </c>
      <c r="M53" s="10"/>
      <c r="N53" s="11">
        <v>1</v>
      </c>
      <c r="O53" s="11">
        <v>0</v>
      </c>
      <c r="P53" s="11">
        <v>0</v>
      </c>
      <c r="Q53" s="9">
        <v>200000</v>
      </c>
      <c r="R53" s="9">
        <v>0</v>
      </c>
      <c r="S53" s="9">
        <v>0</v>
      </c>
    </row>
    <row r="54" spans="1:19" ht="16.149999999999999" customHeight="1" x14ac:dyDescent="0.25">
      <c r="A54" s="7" t="s">
        <v>221</v>
      </c>
      <c r="B54" s="6" t="s">
        <v>222</v>
      </c>
      <c r="C54" s="7" t="s">
        <v>16</v>
      </c>
      <c r="D54" s="7" t="s">
        <v>32</v>
      </c>
      <c r="E54" s="7" t="s">
        <v>277</v>
      </c>
      <c r="F54" s="7" t="s">
        <v>141</v>
      </c>
      <c r="G54" s="8">
        <v>2019</v>
      </c>
      <c r="H54" s="2">
        <v>43607</v>
      </c>
      <c r="I54" s="7" t="s">
        <v>13</v>
      </c>
      <c r="J54" s="9">
        <v>93900000</v>
      </c>
      <c r="K54" s="9" t="s">
        <v>120</v>
      </c>
      <c r="L54" s="10" t="s">
        <v>121</v>
      </c>
      <c r="M54" s="10" t="s">
        <v>89</v>
      </c>
      <c r="N54" s="11">
        <v>0</v>
      </c>
      <c r="O54" s="11">
        <v>0</v>
      </c>
      <c r="P54" s="11">
        <v>4.1999999999999997E-3</v>
      </c>
      <c r="Q54" s="9">
        <v>0</v>
      </c>
      <c r="R54" s="9">
        <v>0</v>
      </c>
      <c r="S54" s="9">
        <v>394380</v>
      </c>
    </row>
    <row r="55" spans="1:19" ht="16.149999999999999" customHeight="1" x14ac:dyDescent="0.25">
      <c r="A55" s="7" t="s">
        <v>221</v>
      </c>
      <c r="B55" s="6" t="s">
        <v>222</v>
      </c>
      <c r="C55" s="7" t="s">
        <v>16</v>
      </c>
      <c r="D55" s="7" t="s">
        <v>32</v>
      </c>
      <c r="E55" s="7" t="s">
        <v>277</v>
      </c>
      <c r="F55" s="7" t="s">
        <v>141</v>
      </c>
      <c r="G55" s="8">
        <v>2019</v>
      </c>
      <c r="H55" s="2">
        <v>43607</v>
      </c>
      <c r="I55" s="7" t="s">
        <v>13</v>
      </c>
      <c r="J55" s="9">
        <v>93900000</v>
      </c>
      <c r="K55" s="9" t="s">
        <v>14</v>
      </c>
      <c r="L55" s="10" t="s">
        <v>20</v>
      </c>
      <c r="M55" s="10"/>
      <c r="N55" s="11">
        <v>0.50900000000000001</v>
      </c>
      <c r="O55" s="11">
        <v>0</v>
      </c>
      <c r="P55" s="11">
        <v>0</v>
      </c>
      <c r="Q55" s="9">
        <v>47795100</v>
      </c>
      <c r="R55" s="9">
        <v>0</v>
      </c>
      <c r="S55" s="9">
        <v>0</v>
      </c>
    </row>
    <row r="56" spans="1:19" ht="16.149999999999999" customHeight="1" x14ac:dyDescent="0.25">
      <c r="A56" s="7" t="s">
        <v>268</v>
      </c>
      <c r="B56" s="6" t="s">
        <v>269</v>
      </c>
      <c r="C56" s="7" t="s">
        <v>16</v>
      </c>
      <c r="D56" s="7" t="s">
        <v>47</v>
      </c>
      <c r="E56" s="7" t="s">
        <v>284</v>
      </c>
      <c r="F56" s="7" t="s">
        <v>141</v>
      </c>
      <c r="G56" s="8">
        <v>2019</v>
      </c>
      <c r="H56" s="2">
        <v>43609</v>
      </c>
      <c r="I56" s="7" t="s">
        <v>13</v>
      </c>
      <c r="J56" s="9">
        <v>90000000</v>
      </c>
      <c r="K56" s="9" t="s">
        <v>14</v>
      </c>
      <c r="L56" s="10" t="s">
        <v>15</v>
      </c>
      <c r="M56" s="10"/>
      <c r="N56" s="11">
        <v>0.2414</v>
      </c>
      <c r="O56" s="11">
        <v>0</v>
      </c>
      <c r="P56" s="11">
        <v>0</v>
      </c>
      <c r="Q56" s="9">
        <v>21726000</v>
      </c>
      <c r="R56" s="9">
        <v>0</v>
      </c>
      <c r="S56" s="9">
        <v>0</v>
      </c>
    </row>
    <row r="57" spans="1:19" ht="16.149999999999999" customHeight="1" x14ac:dyDescent="0.25">
      <c r="A57" s="7" t="s">
        <v>265</v>
      </c>
      <c r="B57" s="6" t="s">
        <v>266</v>
      </c>
      <c r="C57" s="7" t="s">
        <v>16</v>
      </c>
      <c r="D57" s="7" t="s">
        <v>46</v>
      </c>
      <c r="E57" s="7" t="s">
        <v>279</v>
      </c>
      <c r="F57" s="7" t="s">
        <v>141</v>
      </c>
      <c r="G57" s="8">
        <v>2019</v>
      </c>
      <c r="H57" s="2">
        <v>43615</v>
      </c>
      <c r="I57" s="7" t="s">
        <v>13</v>
      </c>
      <c r="J57" s="9">
        <v>100000000</v>
      </c>
      <c r="K57" s="9" t="s">
        <v>14</v>
      </c>
      <c r="L57" s="10" t="s">
        <v>20</v>
      </c>
      <c r="M57" s="10"/>
      <c r="N57" s="11">
        <v>0.31900000000000001</v>
      </c>
      <c r="O57" s="11">
        <v>0</v>
      </c>
      <c r="P57" s="11">
        <v>0</v>
      </c>
      <c r="Q57" s="9">
        <v>31900000</v>
      </c>
      <c r="R57" s="9">
        <v>0</v>
      </c>
      <c r="S57" s="9">
        <v>0</v>
      </c>
    </row>
    <row r="58" spans="1:19" ht="16.149999999999999" customHeight="1" x14ac:dyDescent="0.25">
      <c r="A58" s="7" t="s">
        <v>265</v>
      </c>
      <c r="B58" s="6" t="s">
        <v>266</v>
      </c>
      <c r="C58" s="7" t="s">
        <v>16</v>
      </c>
      <c r="D58" s="7" t="s">
        <v>46</v>
      </c>
      <c r="E58" s="7" t="s">
        <v>279</v>
      </c>
      <c r="F58" s="7" t="s">
        <v>141</v>
      </c>
      <c r="G58" s="8">
        <v>2019</v>
      </c>
      <c r="H58" s="2">
        <v>43615</v>
      </c>
      <c r="I58" s="7" t="s">
        <v>13</v>
      </c>
      <c r="J58" s="9">
        <v>100000000</v>
      </c>
      <c r="K58" s="9" t="s">
        <v>14</v>
      </c>
      <c r="L58" s="10" t="s">
        <v>20</v>
      </c>
      <c r="M58" s="10"/>
      <c r="N58" s="11">
        <v>0.05</v>
      </c>
      <c r="O58" s="11">
        <v>0</v>
      </c>
      <c r="P58" s="11">
        <v>0</v>
      </c>
      <c r="Q58" s="9">
        <v>5000000</v>
      </c>
      <c r="R58" s="9">
        <v>0</v>
      </c>
      <c r="S58" s="9">
        <v>0</v>
      </c>
    </row>
    <row r="59" spans="1:19" ht="16.149999999999999" customHeight="1" x14ac:dyDescent="0.25">
      <c r="A59" s="7" t="s">
        <v>265</v>
      </c>
      <c r="B59" s="6" t="s">
        <v>266</v>
      </c>
      <c r="C59" s="7" t="s">
        <v>16</v>
      </c>
      <c r="D59" s="7" t="s">
        <v>46</v>
      </c>
      <c r="E59" s="7" t="s">
        <v>279</v>
      </c>
      <c r="F59" s="7" t="s">
        <v>141</v>
      </c>
      <c r="G59" s="8">
        <v>2019</v>
      </c>
      <c r="H59" s="2">
        <v>43615</v>
      </c>
      <c r="I59" s="7" t="s">
        <v>13</v>
      </c>
      <c r="J59" s="9">
        <v>100000000</v>
      </c>
      <c r="K59" s="9" t="s">
        <v>14</v>
      </c>
      <c r="L59" s="10" t="s">
        <v>20</v>
      </c>
      <c r="M59" s="10"/>
      <c r="N59" s="11">
        <v>0.156</v>
      </c>
      <c r="O59" s="11">
        <v>0</v>
      </c>
      <c r="P59" s="11">
        <v>0</v>
      </c>
      <c r="Q59" s="9">
        <v>15600000</v>
      </c>
      <c r="R59" s="9">
        <v>0</v>
      </c>
      <c r="S59" s="9">
        <v>0</v>
      </c>
    </row>
    <row r="60" spans="1:19" ht="16.149999999999999" customHeight="1" x14ac:dyDescent="0.25">
      <c r="A60" s="7" t="s">
        <v>409</v>
      </c>
      <c r="B60" s="6" t="s">
        <v>410</v>
      </c>
      <c r="C60" s="7" t="s">
        <v>18</v>
      </c>
      <c r="D60" s="7" t="s">
        <v>30</v>
      </c>
      <c r="E60" s="7" t="s">
        <v>284</v>
      </c>
      <c r="F60" s="7" t="s">
        <v>141</v>
      </c>
      <c r="G60" s="8">
        <v>2019</v>
      </c>
      <c r="H60" s="2">
        <v>43620</v>
      </c>
      <c r="I60" s="7" t="s">
        <v>13</v>
      </c>
      <c r="J60" s="9">
        <v>1000000</v>
      </c>
      <c r="K60" s="9" t="s">
        <v>14</v>
      </c>
      <c r="L60" s="10" t="s">
        <v>121</v>
      </c>
      <c r="M60" s="10"/>
      <c r="N60" s="11">
        <v>1</v>
      </c>
      <c r="O60" s="11">
        <v>0</v>
      </c>
      <c r="P60" s="11">
        <v>0</v>
      </c>
      <c r="Q60" s="9">
        <v>1000000</v>
      </c>
      <c r="R60" s="9">
        <v>0</v>
      </c>
      <c r="S60" s="9">
        <v>0</v>
      </c>
    </row>
    <row r="61" spans="1:19" ht="16.149999999999999" customHeight="1" x14ac:dyDescent="0.25">
      <c r="A61" s="7" t="s">
        <v>152</v>
      </c>
      <c r="B61" s="6" t="s">
        <v>153</v>
      </c>
      <c r="C61" s="7" t="s">
        <v>16</v>
      </c>
      <c r="D61" s="7" t="s">
        <v>27</v>
      </c>
      <c r="E61" s="7" t="s">
        <v>276</v>
      </c>
      <c r="F61" s="7" t="s">
        <v>141</v>
      </c>
      <c r="G61" s="8">
        <v>2019</v>
      </c>
      <c r="H61" s="2">
        <v>43623</v>
      </c>
      <c r="I61" s="7" t="s">
        <v>13</v>
      </c>
      <c r="J61" s="9">
        <v>10000000</v>
      </c>
      <c r="K61" s="9" t="s">
        <v>17</v>
      </c>
      <c r="L61" s="10"/>
      <c r="M61" s="10" t="s">
        <v>124</v>
      </c>
      <c r="N61" s="11">
        <v>0</v>
      </c>
      <c r="O61" s="11">
        <v>7.4999999999999997E-3</v>
      </c>
      <c r="P61" s="11">
        <v>0</v>
      </c>
      <c r="Q61" s="9">
        <v>0</v>
      </c>
      <c r="R61" s="9">
        <v>75000</v>
      </c>
      <c r="S61" s="9">
        <v>0</v>
      </c>
    </row>
    <row r="62" spans="1:19" ht="16.149999999999999" customHeight="1" x14ac:dyDescent="0.25">
      <c r="A62" s="7" t="s">
        <v>152</v>
      </c>
      <c r="B62" s="6" t="s">
        <v>153</v>
      </c>
      <c r="C62" s="7" t="s">
        <v>16</v>
      </c>
      <c r="D62" s="7" t="s">
        <v>27</v>
      </c>
      <c r="E62" s="7" t="s">
        <v>276</v>
      </c>
      <c r="F62" s="7" t="s">
        <v>141</v>
      </c>
      <c r="G62" s="8">
        <v>2019</v>
      </c>
      <c r="H62" s="2">
        <v>43623</v>
      </c>
      <c r="I62" s="7" t="s">
        <v>13</v>
      </c>
      <c r="J62" s="9">
        <v>10000000</v>
      </c>
      <c r="K62" s="9" t="s">
        <v>120</v>
      </c>
      <c r="L62" s="10" t="s">
        <v>20</v>
      </c>
      <c r="M62" s="10" t="s">
        <v>124</v>
      </c>
      <c r="N62" s="11">
        <v>0</v>
      </c>
      <c r="O62" s="11">
        <v>0</v>
      </c>
      <c r="P62" s="11">
        <v>0.15770000000000001</v>
      </c>
      <c r="Q62" s="9">
        <v>0</v>
      </c>
      <c r="R62" s="9">
        <v>0</v>
      </c>
      <c r="S62" s="9">
        <v>1577000</v>
      </c>
    </row>
    <row r="63" spans="1:19" ht="16.149999999999999" customHeight="1" x14ac:dyDescent="0.25">
      <c r="A63" s="7" t="s">
        <v>152</v>
      </c>
      <c r="B63" s="6" t="s">
        <v>153</v>
      </c>
      <c r="C63" s="7" t="s">
        <v>16</v>
      </c>
      <c r="D63" s="7" t="s">
        <v>27</v>
      </c>
      <c r="E63" s="7" t="s">
        <v>276</v>
      </c>
      <c r="F63" s="7" t="s">
        <v>141</v>
      </c>
      <c r="G63" s="8">
        <v>2019</v>
      </c>
      <c r="H63" s="2">
        <v>43623</v>
      </c>
      <c r="I63" s="7" t="s">
        <v>13</v>
      </c>
      <c r="J63" s="9">
        <v>10000000</v>
      </c>
      <c r="K63" s="9" t="s">
        <v>14</v>
      </c>
      <c r="L63" s="10" t="s">
        <v>20</v>
      </c>
      <c r="M63" s="10"/>
      <c r="N63" s="11">
        <v>6.7599999999999993E-2</v>
      </c>
      <c r="O63" s="11">
        <v>0</v>
      </c>
      <c r="P63" s="11">
        <v>0</v>
      </c>
      <c r="Q63" s="9">
        <v>675999.99999999988</v>
      </c>
      <c r="R63" s="9">
        <v>0</v>
      </c>
      <c r="S63" s="9">
        <v>0</v>
      </c>
    </row>
    <row r="64" spans="1:19" ht="16.149999999999999" customHeight="1" x14ac:dyDescent="0.25">
      <c r="A64" s="7" t="s">
        <v>323</v>
      </c>
      <c r="B64" s="6" t="s">
        <v>324</v>
      </c>
      <c r="C64" s="7" t="s">
        <v>18</v>
      </c>
      <c r="D64" s="7" t="s">
        <v>38</v>
      </c>
      <c r="E64" s="7" t="s">
        <v>25</v>
      </c>
      <c r="F64" s="7" t="s">
        <v>142</v>
      </c>
      <c r="G64" s="8">
        <v>2019</v>
      </c>
      <c r="H64" s="2">
        <v>43623</v>
      </c>
      <c r="I64" s="7" t="s">
        <v>13</v>
      </c>
      <c r="J64" s="9">
        <v>785000</v>
      </c>
      <c r="K64" s="9" t="s">
        <v>14</v>
      </c>
      <c r="L64" s="10" t="s">
        <v>19</v>
      </c>
      <c r="M64" s="10"/>
      <c r="N64" s="11">
        <v>0.50470000000000004</v>
      </c>
      <c r="O64" s="11">
        <v>0</v>
      </c>
      <c r="P64" s="11">
        <v>0</v>
      </c>
      <c r="Q64" s="9">
        <v>396189.50000000006</v>
      </c>
      <c r="R64" s="9">
        <v>0</v>
      </c>
      <c r="S64" s="9">
        <v>0</v>
      </c>
    </row>
    <row r="65" spans="1:19" ht="16.149999999999999" customHeight="1" x14ac:dyDescent="0.25">
      <c r="A65" s="7" t="s">
        <v>455</v>
      </c>
      <c r="B65" s="6" t="s">
        <v>456</v>
      </c>
      <c r="C65" s="7" t="s">
        <v>18</v>
      </c>
      <c r="D65" s="7" t="s">
        <v>41</v>
      </c>
      <c r="E65" s="7" t="s">
        <v>12</v>
      </c>
      <c r="F65" s="7" t="s">
        <v>141</v>
      </c>
      <c r="G65" s="8">
        <v>2019</v>
      </c>
      <c r="H65" s="2">
        <v>43626</v>
      </c>
      <c r="I65" s="7" t="s">
        <v>13</v>
      </c>
      <c r="J65" s="9">
        <v>200000</v>
      </c>
      <c r="K65" s="9" t="s">
        <v>14</v>
      </c>
      <c r="L65" s="10" t="s">
        <v>121</v>
      </c>
      <c r="M65" s="10"/>
      <c r="N65" s="11">
        <v>1</v>
      </c>
      <c r="O65" s="11">
        <v>0</v>
      </c>
      <c r="P65" s="11">
        <v>0</v>
      </c>
      <c r="Q65" s="9">
        <v>200000</v>
      </c>
      <c r="R65" s="9">
        <v>0</v>
      </c>
      <c r="S65" s="9">
        <v>0</v>
      </c>
    </row>
    <row r="66" spans="1:19" ht="16.149999999999999" customHeight="1" x14ac:dyDescent="0.25">
      <c r="A66" s="7" t="s">
        <v>550</v>
      </c>
      <c r="B66" s="6" t="s">
        <v>551</v>
      </c>
      <c r="C66" s="7" t="s">
        <v>18</v>
      </c>
      <c r="D66" s="7" t="s">
        <v>42</v>
      </c>
      <c r="E66" s="7" t="s">
        <v>559</v>
      </c>
      <c r="F66" s="7" t="s">
        <v>141</v>
      </c>
      <c r="G66" s="8">
        <v>2019</v>
      </c>
      <c r="H66" s="2">
        <v>43628</v>
      </c>
      <c r="I66" s="7" t="s">
        <v>13</v>
      </c>
      <c r="J66" s="9">
        <v>500000</v>
      </c>
      <c r="K66" s="9" t="s">
        <v>17</v>
      </c>
      <c r="L66" s="10"/>
      <c r="M66" s="10" t="s">
        <v>89</v>
      </c>
      <c r="N66" s="11">
        <v>0</v>
      </c>
      <c r="O66" s="11">
        <v>1</v>
      </c>
      <c r="P66" s="11">
        <v>0</v>
      </c>
      <c r="Q66" s="9">
        <v>0</v>
      </c>
      <c r="R66" s="9">
        <v>500000</v>
      </c>
      <c r="S66" s="9">
        <v>0</v>
      </c>
    </row>
    <row r="67" spans="1:19" ht="16.149999999999999" customHeight="1" x14ac:dyDescent="0.25">
      <c r="A67" s="7" t="s">
        <v>160</v>
      </c>
      <c r="B67" s="6" t="s">
        <v>161</v>
      </c>
      <c r="C67" s="7" t="s">
        <v>16</v>
      </c>
      <c r="D67" s="7" t="s">
        <v>26</v>
      </c>
      <c r="E67" s="7" t="s">
        <v>277</v>
      </c>
      <c r="F67" s="7" t="s">
        <v>141</v>
      </c>
      <c r="G67" s="8">
        <v>2019</v>
      </c>
      <c r="H67" s="2">
        <v>43630</v>
      </c>
      <c r="I67" s="7" t="s">
        <v>13</v>
      </c>
      <c r="J67" s="9">
        <v>50000000</v>
      </c>
      <c r="K67" s="9" t="s">
        <v>17</v>
      </c>
      <c r="L67" s="10"/>
      <c r="M67" s="10" t="s">
        <v>124</v>
      </c>
      <c r="N67" s="11">
        <v>0</v>
      </c>
      <c r="O67" s="11">
        <v>0.19270000000000001</v>
      </c>
      <c r="P67" s="11">
        <v>0</v>
      </c>
      <c r="Q67" s="9">
        <v>0</v>
      </c>
      <c r="R67" s="9">
        <v>9635000</v>
      </c>
      <c r="S67" s="9">
        <v>0</v>
      </c>
    </row>
    <row r="68" spans="1:19" ht="16.149999999999999" customHeight="1" x14ac:dyDescent="0.25">
      <c r="A68" s="7" t="s">
        <v>160</v>
      </c>
      <c r="B68" s="6" t="s">
        <v>161</v>
      </c>
      <c r="C68" s="7" t="s">
        <v>16</v>
      </c>
      <c r="D68" s="7" t="s">
        <v>26</v>
      </c>
      <c r="E68" s="7" t="s">
        <v>277</v>
      </c>
      <c r="F68" s="7" t="s">
        <v>141</v>
      </c>
      <c r="G68" s="8">
        <v>2019</v>
      </c>
      <c r="H68" s="2">
        <v>43630</v>
      </c>
      <c r="I68" s="7" t="s">
        <v>13</v>
      </c>
      <c r="J68" s="9">
        <v>50000000</v>
      </c>
      <c r="K68" s="9" t="s">
        <v>14</v>
      </c>
      <c r="L68" s="10" t="s">
        <v>20</v>
      </c>
      <c r="M68" s="10"/>
      <c r="N68" s="11">
        <v>0.10929999999999999</v>
      </c>
      <c r="O68" s="11">
        <v>0</v>
      </c>
      <c r="P68" s="11">
        <v>0</v>
      </c>
      <c r="Q68" s="9">
        <v>5465000</v>
      </c>
      <c r="R68" s="9">
        <v>0</v>
      </c>
      <c r="S68" s="9">
        <v>0</v>
      </c>
    </row>
    <row r="69" spans="1:19" ht="16.149999999999999" customHeight="1" x14ac:dyDescent="0.25">
      <c r="A69" s="7" t="s">
        <v>357</v>
      </c>
      <c r="B69" s="6" t="s">
        <v>358</v>
      </c>
      <c r="C69" s="7" t="s">
        <v>18</v>
      </c>
      <c r="D69" s="7" t="s">
        <v>41</v>
      </c>
      <c r="E69" s="7" t="s">
        <v>559</v>
      </c>
      <c r="F69" s="7" t="s">
        <v>141</v>
      </c>
      <c r="G69" s="8">
        <v>2019</v>
      </c>
      <c r="H69" s="2">
        <v>43633</v>
      </c>
      <c r="I69" s="7" t="s">
        <v>13</v>
      </c>
      <c r="J69" s="9">
        <v>500000</v>
      </c>
      <c r="K69" s="9" t="s">
        <v>120</v>
      </c>
      <c r="L69" s="10" t="s">
        <v>121</v>
      </c>
      <c r="M69" s="10" t="s">
        <v>89</v>
      </c>
      <c r="N69" s="11">
        <v>0</v>
      </c>
      <c r="O69" s="11">
        <v>0</v>
      </c>
      <c r="P69" s="11">
        <v>1</v>
      </c>
      <c r="Q69" s="9">
        <v>0</v>
      </c>
      <c r="R69" s="9">
        <v>0</v>
      </c>
      <c r="S69" s="9">
        <v>500000</v>
      </c>
    </row>
    <row r="70" spans="1:19" ht="16.149999999999999" customHeight="1" x14ac:dyDescent="0.25">
      <c r="A70" s="7" t="s">
        <v>357</v>
      </c>
      <c r="B70" s="6" t="s">
        <v>358</v>
      </c>
      <c r="C70" s="7" t="s">
        <v>18</v>
      </c>
      <c r="D70" s="7" t="s">
        <v>41</v>
      </c>
      <c r="E70" s="7" t="s">
        <v>559</v>
      </c>
      <c r="F70" s="7" t="s">
        <v>141</v>
      </c>
      <c r="G70" s="8">
        <v>2019</v>
      </c>
      <c r="H70" s="2">
        <v>43633</v>
      </c>
      <c r="I70" s="7" t="s">
        <v>13</v>
      </c>
      <c r="J70" s="9">
        <v>400000</v>
      </c>
      <c r="K70" s="9" t="s">
        <v>120</v>
      </c>
      <c r="L70" s="10" t="s">
        <v>121</v>
      </c>
      <c r="M70" s="10" t="s">
        <v>89</v>
      </c>
      <c r="N70" s="11">
        <v>0</v>
      </c>
      <c r="O70" s="11">
        <v>0</v>
      </c>
      <c r="P70" s="11">
        <v>1</v>
      </c>
      <c r="Q70" s="9">
        <v>0</v>
      </c>
      <c r="R70" s="9">
        <v>0</v>
      </c>
      <c r="S70" s="9">
        <v>400000</v>
      </c>
    </row>
    <row r="71" spans="1:19" ht="16.149999999999999" customHeight="1" x14ac:dyDescent="0.25">
      <c r="A71" s="7" t="s">
        <v>397</v>
      </c>
      <c r="B71" s="6" t="s">
        <v>398</v>
      </c>
      <c r="C71" s="7" t="s">
        <v>18</v>
      </c>
      <c r="D71" s="7" t="s">
        <v>28</v>
      </c>
      <c r="E71" s="7" t="s">
        <v>275</v>
      </c>
      <c r="F71" s="7" t="s">
        <v>141</v>
      </c>
      <c r="G71" s="8">
        <v>2019</v>
      </c>
      <c r="H71" s="2">
        <v>43635</v>
      </c>
      <c r="I71" s="7" t="s">
        <v>13</v>
      </c>
      <c r="J71" s="9">
        <v>15000000</v>
      </c>
      <c r="K71" s="9" t="s">
        <v>14</v>
      </c>
      <c r="L71" s="10" t="s">
        <v>121</v>
      </c>
      <c r="M71" s="10"/>
      <c r="N71" s="11">
        <v>1</v>
      </c>
      <c r="O71" s="11">
        <v>0</v>
      </c>
      <c r="P71" s="11">
        <v>0</v>
      </c>
      <c r="Q71" s="9">
        <v>15000000</v>
      </c>
      <c r="R71" s="9">
        <v>0</v>
      </c>
      <c r="S71" s="9">
        <v>0</v>
      </c>
    </row>
    <row r="72" spans="1:19" ht="16.149999999999999" customHeight="1" x14ac:dyDescent="0.25">
      <c r="A72" s="7" t="s">
        <v>253</v>
      </c>
      <c r="B72" s="6" t="s">
        <v>254</v>
      </c>
      <c r="C72" s="7" t="s">
        <v>16</v>
      </c>
      <c r="D72" s="7" t="s">
        <v>26</v>
      </c>
      <c r="E72" s="7" t="s">
        <v>279</v>
      </c>
      <c r="F72" s="7" t="s">
        <v>141</v>
      </c>
      <c r="G72" s="8">
        <v>2019</v>
      </c>
      <c r="H72" s="2">
        <v>43635</v>
      </c>
      <c r="I72" s="7" t="s">
        <v>13</v>
      </c>
      <c r="J72" s="9">
        <v>600000000</v>
      </c>
      <c r="K72" s="9" t="s">
        <v>14</v>
      </c>
      <c r="L72" s="10" t="s">
        <v>121</v>
      </c>
      <c r="M72" s="10"/>
      <c r="N72" s="11">
        <v>2.3800000000000002E-2</v>
      </c>
      <c r="O72" s="11">
        <v>0</v>
      </c>
      <c r="P72" s="11">
        <v>0</v>
      </c>
      <c r="Q72" s="9">
        <v>14280000.000000002</v>
      </c>
      <c r="R72" s="9">
        <v>0</v>
      </c>
      <c r="S72" s="9">
        <v>0</v>
      </c>
    </row>
    <row r="73" spans="1:19" ht="16.149999999999999" customHeight="1" x14ac:dyDescent="0.25">
      <c r="A73" s="7" t="s">
        <v>485</v>
      </c>
      <c r="B73" s="6" t="s">
        <v>482</v>
      </c>
      <c r="C73" s="7" t="s">
        <v>122</v>
      </c>
      <c r="D73" s="7" t="s">
        <v>27</v>
      </c>
      <c r="E73" s="7" t="s">
        <v>274</v>
      </c>
      <c r="F73" s="7" t="s">
        <v>141</v>
      </c>
      <c r="G73" s="8">
        <v>2019</v>
      </c>
      <c r="H73" s="2">
        <v>43635</v>
      </c>
      <c r="I73" s="7" t="s">
        <v>13</v>
      </c>
      <c r="J73" s="9">
        <v>10000000</v>
      </c>
      <c r="K73" s="9" t="s">
        <v>17</v>
      </c>
      <c r="L73" s="10"/>
      <c r="M73" s="10" t="s">
        <v>89</v>
      </c>
      <c r="N73" s="11">
        <v>0</v>
      </c>
      <c r="O73" s="11">
        <v>1</v>
      </c>
      <c r="P73" s="11">
        <v>0</v>
      </c>
      <c r="Q73" s="9">
        <v>0</v>
      </c>
      <c r="R73" s="9">
        <v>10000000</v>
      </c>
      <c r="S73" s="9">
        <v>0</v>
      </c>
    </row>
    <row r="74" spans="1:19" ht="16.149999999999999" customHeight="1" x14ac:dyDescent="0.25">
      <c r="A74" s="7" t="s">
        <v>253</v>
      </c>
      <c r="B74" s="6" t="s">
        <v>254</v>
      </c>
      <c r="C74" s="7" t="s">
        <v>16</v>
      </c>
      <c r="D74" s="7" t="s">
        <v>26</v>
      </c>
      <c r="E74" s="7" t="s">
        <v>279</v>
      </c>
      <c r="F74" s="7" t="s">
        <v>141</v>
      </c>
      <c r="G74" s="8">
        <v>2019</v>
      </c>
      <c r="H74" s="2">
        <v>43635</v>
      </c>
      <c r="I74" s="7" t="s">
        <v>13</v>
      </c>
      <c r="J74" s="9">
        <v>600000000</v>
      </c>
      <c r="K74" s="9" t="s">
        <v>14</v>
      </c>
      <c r="L74" s="10" t="s">
        <v>75</v>
      </c>
      <c r="M74" s="10"/>
      <c r="N74" s="11">
        <v>0.33829999999999999</v>
      </c>
      <c r="O74" s="11">
        <v>0</v>
      </c>
      <c r="P74" s="11">
        <v>0</v>
      </c>
      <c r="Q74" s="9">
        <v>202980000</v>
      </c>
      <c r="R74" s="9">
        <v>0</v>
      </c>
      <c r="S74" s="9">
        <v>0</v>
      </c>
    </row>
    <row r="75" spans="1:19" ht="16.149999999999999" customHeight="1" x14ac:dyDescent="0.25">
      <c r="A75" s="7" t="s">
        <v>365</v>
      </c>
      <c r="B75" s="6" t="s">
        <v>366</v>
      </c>
      <c r="C75" s="7" t="s">
        <v>18</v>
      </c>
      <c r="D75" s="7" t="s">
        <v>41</v>
      </c>
      <c r="E75" s="7" t="s">
        <v>559</v>
      </c>
      <c r="F75" s="7" t="s">
        <v>141</v>
      </c>
      <c r="G75" s="8">
        <v>2019</v>
      </c>
      <c r="H75" s="2">
        <v>43637</v>
      </c>
      <c r="I75" s="7" t="s">
        <v>13</v>
      </c>
      <c r="J75" s="9">
        <v>200000</v>
      </c>
      <c r="K75" s="9" t="s">
        <v>120</v>
      </c>
      <c r="L75" s="10" t="s">
        <v>121</v>
      </c>
      <c r="M75" s="10" t="s">
        <v>89</v>
      </c>
      <c r="N75" s="11">
        <v>0</v>
      </c>
      <c r="O75" s="11">
        <v>0</v>
      </c>
      <c r="P75" s="11">
        <v>1</v>
      </c>
      <c r="Q75" s="9">
        <v>0</v>
      </c>
      <c r="R75" s="9">
        <v>0</v>
      </c>
      <c r="S75" s="9">
        <v>200000</v>
      </c>
    </row>
    <row r="76" spans="1:19" ht="16.149999999999999" customHeight="1" x14ac:dyDescent="0.25">
      <c r="A76" s="7" t="s">
        <v>453</v>
      </c>
      <c r="B76" s="6" t="s">
        <v>454</v>
      </c>
      <c r="C76" s="7" t="s">
        <v>18</v>
      </c>
      <c r="D76" s="7" t="s">
        <v>41</v>
      </c>
      <c r="E76" s="7" t="s">
        <v>559</v>
      </c>
      <c r="F76" s="7" t="s">
        <v>141</v>
      </c>
      <c r="G76" s="8">
        <v>2019</v>
      </c>
      <c r="H76" s="2">
        <v>43637</v>
      </c>
      <c r="I76" s="7" t="s">
        <v>13</v>
      </c>
      <c r="J76" s="9">
        <v>1000000</v>
      </c>
      <c r="K76" s="9" t="s">
        <v>14</v>
      </c>
      <c r="L76" s="10" t="s">
        <v>121</v>
      </c>
      <c r="M76" s="10"/>
      <c r="N76" s="11">
        <v>1</v>
      </c>
      <c r="O76" s="11">
        <v>0</v>
      </c>
      <c r="P76" s="11">
        <v>0</v>
      </c>
      <c r="Q76" s="9">
        <v>1000000</v>
      </c>
      <c r="R76" s="9">
        <v>0</v>
      </c>
      <c r="S76" s="9">
        <v>0</v>
      </c>
    </row>
    <row r="77" spans="1:19" ht="16.149999999999999" customHeight="1" x14ac:dyDescent="0.25">
      <c r="A77" s="7" t="s">
        <v>303</v>
      </c>
      <c r="B77" s="6" t="s">
        <v>304</v>
      </c>
      <c r="C77" s="7" t="s">
        <v>16</v>
      </c>
      <c r="D77" s="7" t="s">
        <v>45</v>
      </c>
      <c r="E77" s="7" t="s">
        <v>25</v>
      </c>
      <c r="F77" s="7" t="s">
        <v>142</v>
      </c>
      <c r="G77" s="8">
        <v>2019</v>
      </c>
      <c r="H77" s="2">
        <v>43642</v>
      </c>
      <c r="I77" s="7" t="s">
        <v>13</v>
      </c>
      <c r="J77" s="9">
        <v>1500000</v>
      </c>
      <c r="K77" s="9" t="s">
        <v>120</v>
      </c>
      <c r="L77" s="10" t="s">
        <v>23</v>
      </c>
      <c r="M77" s="10" t="s">
        <v>22</v>
      </c>
      <c r="N77" s="11">
        <v>0</v>
      </c>
      <c r="O77" s="11">
        <v>0</v>
      </c>
      <c r="P77" s="11">
        <v>1</v>
      </c>
      <c r="Q77" s="9">
        <v>0</v>
      </c>
      <c r="R77" s="9">
        <v>0</v>
      </c>
      <c r="S77" s="9">
        <v>1500000</v>
      </c>
    </row>
    <row r="78" spans="1:19" ht="16.149999999999999" customHeight="1" x14ac:dyDescent="0.25">
      <c r="A78" s="7" t="s">
        <v>305</v>
      </c>
      <c r="B78" s="6" t="s">
        <v>304</v>
      </c>
      <c r="C78" s="7" t="s">
        <v>18</v>
      </c>
      <c r="D78" s="7" t="s">
        <v>45</v>
      </c>
      <c r="E78" s="7" t="s">
        <v>25</v>
      </c>
      <c r="F78" s="7" t="s">
        <v>142</v>
      </c>
      <c r="G78" s="8">
        <v>2019</v>
      </c>
      <c r="H78" s="2">
        <v>43642</v>
      </c>
      <c r="I78" s="7" t="s">
        <v>13</v>
      </c>
      <c r="J78" s="9">
        <v>276000</v>
      </c>
      <c r="K78" s="9" t="s">
        <v>120</v>
      </c>
      <c r="L78" s="10" t="s">
        <v>19</v>
      </c>
      <c r="M78" s="10" t="s">
        <v>89</v>
      </c>
      <c r="N78" s="11">
        <v>0</v>
      </c>
      <c r="O78" s="11">
        <v>0</v>
      </c>
      <c r="P78" s="11">
        <v>1</v>
      </c>
      <c r="Q78" s="9">
        <v>0</v>
      </c>
      <c r="R78" s="9">
        <v>0</v>
      </c>
      <c r="S78" s="9">
        <v>276000</v>
      </c>
    </row>
    <row r="79" spans="1:19" ht="16.149999999999999" customHeight="1" x14ac:dyDescent="0.25">
      <c r="A79" s="7" t="s">
        <v>395</v>
      </c>
      <c r="B79" s="6" t="s">
        <v>396</v>
      </c>
      <c r="C79" s="7" t="s">
        <v>18</v>
      </c>
      <c r="D79" s="7" t="s">
        <v>28</v>
      </c>
      <c r="E79" s="7" t="s">
        <v>275</v>
      </c>
      <c r="F79" s="7" t="s">
        <v>141</v>
      </c>
      <c r="G79" s="8">
        <v>2019</v>
      </c>
      <c r="H79" s="2">
        <v>43643</v>
      </c>
      <c r="I79" s="7" t="s">
        <v>13</v>
      </c>
      <c r="J79" s="9">
        <v>5000000</v>
      </c>
      <c r="K79" s="9" t="s">
        <v>14</v>
      </c>
      <c r="L79" s="10" t="s">
        <v>121</v>
      </c>
      <c r="M79" s="10"/>
      <c r="N79" s="11">
        <v>1</v>
      </c>
      <c r="O79" s="11">
        <v>0</v>
      </c>
      <c r="P79" s="11">
        <v>0</v>
      </c>
      <c r="Q79" s="9">
        <v>5000000</v>
      </c>
      <c r="R79" s="9">
        <v>0</v>
      </c>
      <c r="S79" s="9">
        <v>0</v>
      </c>
    </row>
    <row r="80" spans="1:19" ht="16.149999999999999" customHeight="1" x14ac:dyDescent="0.25">
      <c r="A80" s="7" t="s">
        <v>429</v>
      </c>
      <c r="B80" s="6" t="s">
        <v>430</v>
      </c>
      <c r="C80" s="7" t="s">
        <v>18</v>
      </c>
      <c r="D80" s="7" t="s">
        <v>35</v>
      </c>
      <c r="E80" s="7" t="s">
        <v>12</v>
      </c>
      <c r="F80" s="7" t="s">
        <v>141</v>
      </c>
      <c r="G80" s="8">
        <v>2019</v>
      </c>
      <c r="H80" s="2">
        <v>43643</v>
      </c>
      <c r="I80" s="7" t="s">
        <v>13</v>
      </c>
      <c r="J80" s="9">
        <v>400000</v>
      </c>
      <c r="K80" s="9" t="s">
        <v>14</v>
      </c>
      <c r="L80" s="10" t="s">
        <v>121</v>
      </c>
      <c r="M80" s="10"/>
      <c r="N80" s="11">
        <v>0.35</v>
      </c>
      <c r="O80" s="11">
        <v>0</v>
      </c>
      <c r="P80" s="11">
        <v>0</v>
      </c>
      <c r="Q80" s="9">
        <v>140000</v>
      </c>
      <c r="R80" s="9">
        <v>0</v>
      </c>
      <c r="S80" s="9">
        <v>0</v>
      </c>
    </row>
    <row r="81" spans="1:19" ht="16.149999999999999" customHeight="1" x14ac:dyDescent="0.25">
      <c r="A81" s="7" t="s">
        <v>128</v>
      </c>
      <c r="B81" s="6" t="s">
        <v>129</v>
      </c>
      <c r="C81" s="7" t="s">
        <v>18</v>
      </c>
      <c r="D81" s="7" t="s">
        <v>41</v>
      </c>
      <c r="E81" s="7" t="s">
        <v>12</v>
      </c>
      <c r="F81" s="7" t="s">
        <v>141</v>
      </c>
      <c r="G81" s="8">
        <v>2019</v>
      </c>
      <c r="H81" s="2">
        <v>43643</v>
      </c>
      <c r="I81" s="7" t="s">
        <v>13</v>
      </c>
      <c r="J81" s="9">
        <v>500000</v>
      </c>
      <c r="K81" s="9" t="s">
        <v>14</v>
      </c>
      <c r="L81" s="10" t="s">
        <v>121</v>
      </c>
      <c r="M81" s="10"/>
      <c r="N81" s="11">
        <v>1</v>
      </c>
      <c r="O81" s="11">
        <v>0</v>
      </c>
      <c r="P81" s="11">
        <v>0</v>
      </c>
      <c r="Q81" s="9">
        <v>500000</v>
      </c>
      <c r="R81" s="9">
        <v>0</v>
      </c>
      <c r="S81" s="9">
        <v>0</v>
      </c>
    </row>
    <row r="82" spans="1:19" ht="16.149999999999999" customHeight="1" x14ac:dyDescent="0.25">
      <c r="A82" s="7" t="s">
        <v>535</v>
      </c>
      <c r="B82" s="6" t="s">
        <v>536</v>
      </c>
      <c r="C82" s="7" t="s">
        <v>18</v>
      </c>
      <c r="D82" s="7" t="s">
        <v>41</v>
      </c>
      <c r="E82" s="7" t="s">
        <v>277</v>
      </c>
      <c r="F82" s="7" t="s">
        <v>141</v>
      </c>
      <c r="G82" s="8">
        <v>2019</v>
      </c>
      <c r="H82" s="2">
        <v>43643</v>
      </c>
      <c r="I82" s="7" t="s">
        <v>13</v>
      </c>
      <c r="J82" s="9">
        <v>500000</v>
      </c>
      <c r="K82" s="9" t="s">
        <v>17</v>
      </c>
      <c r="L82" s="10"/>
      <c r="M82" s="10" t="s">
        <v>89</v>
      </c>
      <c r="N82" s="11">
        <v>0</v>
      </c>
      <c r="O82" s="11">
        <v>0.32</v>
      </c>
      <c r="P82" s="11">
        <v>0</v>
      </c>
      <c r="Q82" s="9">
        <v>0</v>
      </c>
      <c r="R82" s="9">
        <v>160000</v>
      </c>
      <c r="S82" s="9">
        <v>0</v>
      </c>
    </row>
    <row r="83" spans="1:19" ht="16.149999999999999" customHeight="1" x14ac:dyDescent="0.25">
      <c r="A83" s="7" t="s">
        <v>399</v>
      </c>
      <c r="B83" s="6" t="s">
        <v>400</v>
      </c>
      <c r="C83" s="7" t="s">
        <v>18</v>
      </c>
      <c r="D83" s="7" t="s">
        <v>28</v>
      </c>
      <c r="E83" s="7" t="s">
        <v>275</v>
      </c>
      <c r="F83" s="7" t="s">
        <v>141</v>
      </c>
      <c r="G83" s="8">
        <v>2019</v>
      </c>
      <c r="H83" s="2">
        <v>43644</v>
      </c>
      <c r="I83" s="7" t="s">
        <v>13</v>
      </c>
      <c r="J83" s="9">
        <v>1200000</v>
      </c>
      <c r="K83" s="9" t="s">
        <v>14</v>
      </c>
      <c r="L83" s="10" t="s">
        <v>121</v>
      </c>
      <c r="M83" s="10"/>
      <c r="N83" s="11">
        <v>1</v>
      </c>
      <c r="O83" s="11">
        <v>0</v>
      </c>
      <c r="P83" s="11">
        <v>0</v>
      </c>
      <c r="Q83" s="9">
        <v>1200000</v>
      </c>
      <c r="R83" s="9">
        <v>0</v>
      </c>
      <c r="S83" s="9">
        <v>0</v>
      </c>
    </row>
    <row r="84" spans="1:19" ht="16.149999999999999" customHeight="1" x14ac:dyDescent="0.25">
      <c r="A84" s="7" t="s">
        <v>164</v>
      </c>
      <c r="B84" s="6" t="s">
        <v>165</v>
      </c>
      <c r="C84" s="7" t="s">
        <v>16</v>
      </c>
      <c r="D84" s="7" t="s">
        <v>49</v>
      </c>
      <c r="E84" s="7" t="s">
        <v>278</v>
      </c>
      <c r="F84" s="7" t="s">
        <v>141</v>
      </c>
      <c r="G84" s="8">
        <v>2019</v>
      </c>
      <c r="H84" s="2">
        <v>43648</v>
      </c>
      <c r="I84" s="7" t="s">
        <v>13</v>
      </c>
      <c r="J84" s="9">
        <v>70000000</v>
      </c>
      <c r="K84" s="9" t="s">
        <v>17</v>
      </c>
      <c r="L84" s="10"/>
      <c r="M84" s="10" t="s">
        <v>124</v>
      </c>
      <c r="N84" s="11">
        <v>0</v>
      </c>
      <c r="O84" s="11">
        <v>1.2200000000000001E-2</v>
      </c>
      <c r="P84" s="11">
        <v>0</v>
      </c>
      <c r="Q84" s="9">
        <v>0</v>
      </c>
      <c r="R84" s="9">
        <v>854000</v>
      </c>
      <c r="S84" s="9">
        <v>0</v>
      </c>
    </row>
    <row r="85" spans="1:19" ht="16.149999999999999" customHeight="1" x14ac:dyDescent="0.25">
      <c r="A85" s="7" t="s">
        <v>172</v>
      </c>
      <c r="B85" s="6" t="s">
        <v>173</v>
      </c>
      <c r="C85" s="7" t="s">
        <v>16</v>
      </c>
      <c r="D85" s="7" t="s">
        <v>26</v>
      </c>
      <c r="E85" s="7" t="s">
        <v>279</v>
      </c>
      <c r="F85" s="7" t="s">
        <v>141</v>
      </c>
      <c r="G85" s="8">
        <v>2019</v>
      </c>
      <c r="H85" s="2">
        <v>43648</v>
      </c>
      <c r="I85" s="7" t="s">
        <v>13</v>
      </c>
      <c r="J85" s="9">
        <v>150000000</v>
      </c>
      <c r="K85" s="9" t="s">
        <v>17</v>
      </c>
      <c r="L85" s="10"/>
      <c r="M85" s="10" t="s">
        <v>124</v>
      </c>
      <c r="N85" s="11">
        <v>0</v>
      </c>
      <c r="O85" s="11">
        <v>8.0000000000000004E-4</v>
      </c>
      <c r="P85" s="11">
        <v>0</v>
      </c>
      <c r="Q85" s="9">
        <v>0</v>
      </c>
      <c r="R85" s="9">
        <v>120000</v>
      </c>
      <c r="S85" s="9">
        <v>0</v>
      </c>
    </row>
    <row r="86" spans="1:19" ht="16.149999999999999" customHeight="1" x14ac:dyDescent="0.25">
      <c r="A86" s="7" t="s">
        <v>219</v>
      </c>
      <c r="B86" s="6" t="s">
        <v>220</v>
      </c>
      <c r="C86" s="7" t="s">
        <v>16</v>
      </c>
      <c r="D86" s="7" t="s">
        <v>41</v>
      </c>
      <c r="E86" s="7" t="s">
        <v>281</v>
      </c>
      <c r="F86" s="7" t="s">
        <v>141</v>
      </c>
      <c r="G86" s="8">
        <v>2019</v>
      </c>
      <c r="H86" s="2">
        <v>43648</v>
      </c>
      <c r="I86" s="7" t="s">
        <v>13</v>
      </c>
      <c r="J86" s="9">
        <v>80000000</v>
      </c>
      <c r="K86" s="9" t="s">
        <v>120</v>
      </c>
      <c r="L86" s="10" t="s">
        <v>121</v>
      </c>
      <c r="M86" s="10" t="s">
        <v>89</v>
      </c>
      <c r="N86" s="11">
        <v>0</v>
      </c>
      <c r="O86" s="11">
        <v>0</v>
      </c>
      <c r="P86" s="11">
        <v>6.1999999999999998E-3</v>
      </c>
      <c r="Q86" s="9">
        <v>0</v>
      </c>
      <c r="R86" s="9">
        <v>0</v>
      </c>
      <c r="S86" s="9">
        <v>496000</v>
      </c>
    </row>
    <row r="87" spans="1:19" ht="16.149999999999999" customHeight="1" x14ac:dyDescent="0.25">
      <c r="A87" s="7" t="s">
        <v>223</v>
      </c>
      <c r="B87" s="6" t="s">
        <v>224</v>
      </c>
      <c r="C87" s="7" t="s">
        <v>16</v>
      </c>
      <c r="D87" s="7" t="s">
        <v>26</v>
      </c>
      <c r="E87" s="7" t="s">
        <v>277</v>
      </c>
      <c r="F87" s="7" t="s">
        <v>141</v>
      </c>
      <c r="G87" s="8">
        <v>2019</v>
      </c>
      <c r="H87" s="2">
        <v>43648</v>
      </c>
      <c r="I87" s="7" t="s">
        <v>13</v>
      </c>
      <c r="J87" s="9">
        <v>100000000</v>
      </c>
      <c r="K87" s="9" t="s">
        <v>120</v>
      </c>
      <c r="L87" s="10" t="s">
        <v>121</v>
      </c>
      <c r="M87" s="10" t="s">
        <v>89</v>
      </c>
      <c r="N87" s="11">
        <v>0</v>
      </c>
      <c r="O87" s="11">
        <v>0</v>
      </c>
      <c r="P87" s="11">
        <v>5.2999999999999999E-2</v>
      </c>
      <c r="Q87" s="9">
        <v>0</v>
      </c>
      <c r="R87" s="9">
        <v>0</v>
      </c>
      <c r="S87" s="9">
        <v>5300000</v>
      </c>
    </row>
    <row r="88" spans="1:19" ht="16.149999999999999" customHeight="1" x14ac:dyDescent="0.25">
      <c r="A88" s="7" t="s">
        <v>223</v>
      </c>
      <c r="B88" s="6" t="s">
        <v>224</v>
      </c>
      <c r="C88" s="7" t="s">
        <v>16</v>
      </c>
      <c r="D88" s="7" t="s">
        <v>26</v>
      </c>
      <c r="E88" s="7" t="s">
        <v>277</v>
      </c>
      <c r="F88" s="7" t="s">
        <v>141</v>
      </c>
      <c r="G88" s="8">
        <v>2019</v>
      </c>
      <c r="H88" s="2">
        <v>43648</v>
      </c>
      <c r="I88" s="7" t="s">
        <v>13</v>
      </c>
      <c r="J88" s="9">
        <v>100000000</v>
      </c>
      <c r="K88" s="9" t="s">
        <v>14</v>
      </c>
      <c r="L88" s="10" t="s">
        <v>20</v>
      </c>
      <c r="M88" s="10"/>
      <c r="N88" s="11">
        <v>0.35599999999999998</v>
      </c>
      <c r="O88" s="11">
        <v>0</v>
      </c>
      <c r="P88" s="11">
        <v>0</v>
      </c>
      <c r="Q88" s="9">
        <v>35600000</v>
      </c>
      <c r="R88" s="9">
        <v>0</v>
      </c>
      <c r="S88" s="9">
        <v>0</v>
      </c>
    </row>
    <row r="89" spans="1:19" ht="16.149999999999999" customHeight="1" x14ac:dyDescent="0.25">
      <c r="A89" s="7" t="s">
        <v>172</v>
      </c>
      <c r="B89" s="6" t="s">
        <v>173</v>
      </c>
      <c r="C89" s="7" t="s">
        <v>16</v>
      </c>
      <c r="D89" s="7" t="s">
        <v>26</v>
      </c>
      <c r="E89" s="7" t="s">
        <v>279</v>
      </c>
      <c r="F89" s="7" t="s">
        <v>141</v>
      </c>
      <c r="G89" s="8">
        <v>2019</v>
      </c>
      <c r="H89" s="2">
        <v>43648</v>
      </c>
      <c r="I89" s="7" t="s">
        <v>13</v>
      </c>
      <c r="J89" s="9">
        <v>150000000</v>
      </c>
      <c r="K89" s="9" t="s">
        <v>14</v>
      </c>
      <c r="L89" s="10" t="s">
        <v>20</v>
      </c>
      <c r="M89" s="10"/>
      <c r="N89" s="11">
        <v>3.0599999999999999E-2</v>
      </c>
      <c r="O89" s="11">
        <v>0</v>
      </c>
      <c r="P89" s="11">
        <v>0</v>
      </c>
      <c r="Q89" s="9">
        <v>4590000</v>
      </c>
      <c r="R89" s="9">
        <v>0</v>
      </c>
      <c r="S89" s="9">
        <v>0</v>
      </c>
    </row>
    <row r="90" spans="1:19" ht="16.149999999999999" customHeight="1" x14ac:dyDescent="0.25">
      <c r="A90" s="7" t="s">
        <v>552</v>
      </c>
      <c r="B90" s="6" t="s">
        <v>553</v>
      </c>
      <c r="C90" s="7" t="s">
        <v>18</v>
      </c>
      <c r="D90" s="7" t="s">
        <v>42</v>
      </c>
      <c r="E90" s="7" t="s">
        <v>277</v>
      </c>
      <c r="F90" s="7" t="s">
        <v>141</v>
      </c>
      <c r="G90" s="8">
        <v>2019</v>
      </c>
      <c r="H90" s="2">
        <v>43648</v>
      </c>
      <c r="I90" s="7" t="s">
        <v>13</v>
      </c>
      <c r="J90" s="9">
        <v>300000</v>
      </c>
      <c r="K90" s="9" t="s">
        <v>17</v>
      </c>
      <c r="L90" s="10"/>
      <c r="M90" s="10" t="s">
        <v>89</v>
      </c>
      <c r="N90" s="11">
        <v>0</v>
      </c>
      <c r="O90" s="11">
        <v>1</v>
      </c>
      <c r="P90" s="11">
        <v>0</v>
      </c>
      <c r="Q90" s="9">
        <v>0</v>
      </c>
      <c r="R90" s="9">
        <v>300000</v>
      </c>
      <c r="S90" s="9">
        <v>0</v>
      </c>
    </row>
    <row r="91" spans="1:19" ht="16.149999999999999" customHeight="1" x14ac:dyDescent="0.25">
      <c r="A91" s="7" t="s">
        <v>552</v>
      </c>
      <c r="B91" s="6" t="s">
        <v>553</v>
      </c>
      <c r="C91" s="7" t="s">
        <v>18</v>
      </c>
      <c r="D91" s="7" t="s">
        <v>42</v>
      </c>
      <c r="E91" s="7" t="s">
        <v>277</v>
      </c>
      <c r="F91" s="7" t="s">
        <v>141</v>
      </c>
      <c r="G91" s="8">
        <v>2019</v>
      </c>
      <c r="H91" s="2">
        <v>43648</v>
      </c>
      <c r="I91" s="7" t="s">
        <v>13</v>
      </c>
      <c r="J91" s="9">
        <v>350000</v>
      </c>
      <c r="K91" s="9" t="s">
        <v>17</v>
      </c>
      <c r="L91" s="10"/>
      <c r="M91" s="10" t="s">
        <v>89</v>
      </c>
      <c r="N91" s="11">
        <v>0</v>
      </c>
      <c r="O91" s="11">
        <v>1</v>
      </c>
      <c r="P91" s="11">
        <v>0</v>
      </c>
      <c r="Q91" s="9">
        <v>0</v>
      </c>
      <c r="R91" s="9">
        <v>350000</v>
      </c>
      <c r="S91" s="9">
        <v>0</v>
      </c>
    </row>
    <row r="92" spans="1:19" ht="16.149999999999999" customHeight="1" x14ac:dyDescent="0.25">
      <c r="A92" s="7" t="s">
        <v>219</v>
      </c>
      <c r="B92" s="6" t="s">
        <v>220</v>
      </c>
      <c r="C92" s="7" t="s">
        <v>16</v>
      </c>
      <c r="D92" s="7" t="s">
        <v>41</v>
      </c>
      <c r="E92" s="7" t="s">
        <v>281</v>
      </c>
      <c r="F92" s="7" t="s">
        <v>141</v>
      </c>
      <c r="G92" s="8">
        <v>2019</v>
      </c>
      <c r="H92" s="2">
        <v>43648</v>
      </c>
      <c r="I92" s="7" t="s">
        <v>13</v>
      </c>
      <c r="J92" s="9">
        <v>80000000</v>
      </c>
      <c r="K92" s="9" t="s">
        <v>14</v>
      </c>
      <c r="L92" s="10" t="s">
        <v>23</v>
      </c>
      <c r="M92" s="10"/>
      <c r="N92" s="11">
        <v>0.51339999999999997</v>
      </c>
      <c r="O92" s="11">
        <v>0</v>
      </c>
      <c r="P92" s="11">
        <v>0</v>
      </c>
      <c r="Q92" s="9">
        <v>41072000</v>
      </c>
      <c r="R92" s="9">
        <v>0</v>
      </c>
      <c r="S92" s="9">
        <v>0</v>
      </c>
    </row>
    <row r="93" spans="1:19" ht="16.149999999999999" customHeight="1" x14ac:dyDescent="0.25">
      <c r="A93" s="7" t="s">
        <v>308</v>
      </c>
      <c r="B93" s="6" t="s">
        <v>309</v>
      </c>
      <c r="C93" s="7" t="s">
        <v>18</v>
      </c>
      <c r="D93" s="7" t="s">
        <v>29</v>
      </c>
      <c r="E93" s="7" t="s">
        <v>25</v>
      </c>
      <c r="F93" s="7" t="s">
        <v>142</v>
      </c>
      <c r="G93" s="8">
        <v>2019</v>
      </c>
      <c r="H93" s="2">
        <v>43654</v>
      </c>
      <c r="I93" s="7" t="s">
        <v>13</v>
      </c>
      <c r="J93" s="9">
        <v>825000</v>
      </c>
      <c r="K93" s="9" t="s">
        <v>14</v>
      </c>
      <c r="L93" s="10" t="s">
        <v>19</v>
      </c>
      <c r="M93" s="10"/>
      <c r="N93" s="11">
        <v>1</v>
      </c>
      <c r="O93" s="11">
        <v>0</v>
      </c>
      <c r="P93" s="11">
        <v>0</v>
      </c>
      <c r="Q93" s="9">
        <v>825000</v>
      </c>
      <c r="R93" s="9">
        <v>0</v>
      </c>
      <c r="S93" s="9">
        <v>0</v>
      </c>
    </row>
    <row r="94" spans="1:19" ht="16.149999999999999" customHeight="1" x14ac:dyDescent="0.25">
      <c r="A94" s="7" t="s">
        <v>156</v>
      </c>
      <c r="B94" s="6" t="s">
        <v>157</v>
      </c>
      <c r="C94" s="7" t="s">
        <v>16</v>
      </c>
      <c r="D94" s="7" t="s">
        <v>42</v>
      </c>
      <c r="E94" s="7" t="s">
        <v>278</v>
      </c>
      <c r="F94" s="7" t="s">
        <v>141</v>
      </c>
      <c r="G94" s="8">
        <v>2019</v>
      </c>
      <c r="H94" s="2">
        <v>43656</v>
      </c>
      <c r="I94" s="7" t="s">
        <v>13</v>
      </c>
      <c r="J94" s="9">
        <v>45000000</v>
      </c>
      <c r="K94" s="9" t="s">
        <v>17</v>
      </c>
      <c r="L94" s="10"/>
      <c r="M94" s="10" t="s">
        <v>124</v>
      </c>
      <c r="N94" s="11">
        <v>0</v>
      </c>
      <c r="O94" s="11">
        <v>3.8999999999999998E-3</v>
      </c>
      <c r="P94" s="11">
        <v>0</v>
      </c>
      <c r="Q94" s="9">
        <v>0</v>
      </c>
      <c r="R94" s="9">
        <v>175500</v>
      </c>
      <c r="S94" s="9">
        <v>0</v>
      </c>
    </row>
    <row r="95" spans="1:19" ht="16.149999999999999" customHeight="1" x14ac:dyDescent="0.25">
      <c r="A95" s="7" t="s">
        <v>477</v>
      </c>
      <c r="B95" s="6" t="s">
        <v>478</v>
      </c>
      <c r="C95" s="7" t="s">
        <v>18</v>
      </c>
      <c r="D95" s="7" t="s">
        <v>42</v>
      </c>
      <c r="E95" s="7" t="s">
        <v>278</v>
      </c>
      <c r="F95" s="7" t="s">
        <v>141</v>
      </c>
      <c r="G95" s="8">
        <v>2019</v>
      </c>
      <c r="H95" s="2">
        <v>43656</v>
      </c>
      <c r="I95" s="7" t="s">
        <v>13</v>
      </c>
      <c r="J95" s="9">
        <v>200000</v>
      </c>
      <c r="K95" s="9" t="s">
        <v>14</v>
      </c>
      <c r="L95" s="10" t="s">
        <v>121</v>
      </c>
      <c r="M95" s="10"/>
      <c r="N95" s="11">
        <v>1</v>
      </c>
      <c r="O95" s="11">
        <v>0</v>
      </c>
      <c r="P95" s="11">
        <v>0</v>
      </c>
      <c r="Q95" s="9">
        <v>200000</v>
      </c>
      <c r="R95" s="9">
        <v>0</v>
      </c>
      <c r="S95" s="9">
        <v>0</v>
      </c>
    </row>
    <row r="96" spans="1:19" ht="16.149999999999999" customHeight="1" x14ac:dyDescent="0.25">
      <c r="A96" s="7" t="s">
        <v>156</v>
      </c>
      <c r="B96" s="6" t="s">
        <v>157</v>
      </c>
      <c r="C96" s="7" t="s">
        <v>16</v>
      </c>
      <c r="D96" s="7" t="s">
        <v>42</v>
      </c>
      <c r="E96" s="7" t="s">
        <v>278</v>
      </c>
      <c r="F96" s="7" t="s">
        <v>141</v>
      </c>
      <c r="G96" s="8">
        <v>2019</v>
      </c>
      <c r="H96" s="2">
        <v>43656</v>
      </c>
      <c r="I96" s="7" t="s">
        <v>13</v>
      </c>
      <c r="J96" s="9">
        <v>45000000</v>
      </c>
      <c r="K96" s="9" t="s">
        <v>14</v>
      </c>
      <c r="L96" s="10" t="s">
        <v>75</v>
      </c>
      <c r="M96" s="10"/>
      <c r="N96" s="11">
        <v>0.11840000000000001</v>
      </c>
      <c r="O96" s="11">
        <v>0</v>
      </c>
      <c r="P96" s="11">
        <v>0</v>
      </c>
      <c r="Q96" s="9">
        <v>5328000</v>
      </c>
      <c r="R96" s="9">
        <v>0</v>
      </c>
      <c r="S96" s="9">
        <v>0</v>
      </c>
    </row>
    <row r="97" spans="1:19" ht="16.149999999999999" customHeight="1" x14ac:dyDescent="0.25">
      <c r="A97" s="7" t="s">
        <v>403</v>
      </c>
      <c r="B97" s="6" t="s">
        <v>404</v>
      </c>
      <c r="C97" s="7" t="s">
        <v>18</v>
      </c>
      <c r="D97" s="7" t="s">
        <v>28</v>
      </c>
      <c r="E97" s="7" t="s">
        <v>561</v>
      </c>
      <c r="F97" s="7" t="s">
        <v>141</v>
      </c>
      <c r="G97" s="8">
        <v>2019</v>
      </c>
      <c r="H97" s="2">
        <v>43658</v>
      </c>
      <c r="I97" s="7" t="s">
        <v>13</v>
      </c>
      <c r="J97" s="9">
        <v>2080000</v>
      </c>
      <c r="K97" s="9" t="s">
        <v>14</v>
      </c>
      <c r="L97" s="10" t="s">
        <v>121</v>
      </c>
      <c r="M97" s="10"/>
      <c r="N97" s="11">
        <v>1</v>
      </c>
      <c r="O97" s="11">
        <v>0</v>
      </c>
      <c r="P97" s="11">
        <v>0</v>
      </c>
      <c r="Q97" s="9">
        <v>2080000</v>
      </c>
      <c r="R97" s="9">
        <v>0</v>
      </c>
      <c r="S97" s="9">
        <v>0</v>
      </c>
    </row>
    <row r="98" spans="1:19" ht="16.149999999999999" customHeight="1" x14ac:dyDescent="0.25">
      <c r="A98" s="7" t="s">
        <v>461</v>
      </c>
      <c r="B98" s="6" t="s">
        <v>462</v>
      </c>
      <c r="C98" s="7" t="s">
        <v>18</v>
      </c>
      <c r="D98" s="7" t="s">
        <v>41</v>
      </c>
      <c r="E98" s="7" t="s">
        <v>278</v>
      </c>
      <c r="F98" s="7" t="s">
        <v>141</v>
      </c>
      <c r="G98" s="8">
        <v>2019</v>
      </c>
      <c r="H98" s="2">
        <v>43658</v>
      </c>
      <c r="I98" s="7" t="s">
        <v>13</v>
      </c>
      <c r="J98" s="9">
        <v>300000</v>
      </c>
      <c r="K98" s="9" t="s">
        <v>14</v>
      </c>
      <c r="L98" s="10" t="s">
        <v>121</v>
      </c>
      <c r="M98" s="10"/>
      <c r="N98" s="11">
        <v>1</v>
      </c>
      <c r="O98" s="11">
        <v>0</v>
      </c>
      <c r="P98" s="11">
        <v>0</v>
      </c>
      <c r="Q98" s="9">
        <v>300000</v>
      </c>
      <c r="R98" s="9">
        <v>0</v>
      </c>
      <c r="S98" s="9">
        <v>0</v>
      </c>
    </row>
    <row r="99" spans="1:19" ht="16.149999999999999" customHeight="1" x14ac:dyDescent="0.25">
      <c r="A99" s="7" t="s">
        <v>306</v>
      </c>
      <c r="B99" s="6" t="s">
        <v>307</v>
      </c>
      <c r="C99" s="7" t="s">
        <v>18</v>
      </c>
      <c r="D99" s="7" t="s">
        <v>27</v>
      </c>
      <c r="E99" s="7" t="s">
        <v>25</v>
      </c>
      <c r="F99" s="7" t="s">
        <v>142</v>
      </c>
      <c r="G99" s="8">
        <v>2019</v>
      </c>
      <c r="H99" s="2">
        <v>43661</v>
      </c>
      <c r="I99" s="7" t="s">
        <v>13</v>
      </c>
      <c r="J99" s="9">
        <v>350000</v>
      </c>
      <c r="K99" s="9" t="s">
        <v>14</v>
      </c>
      <c r="L99" s="10" t="s">
        <v>19</v>
      </c>
      <c r="M99" s="10"/>
      <c r="N99" s="11">
        <v>1</v>
      </c>
      <c r="O99" s="11">
        <v>0</v>
      </c>
      <c r="P99" s="11">
        <v>0</v>
      </c>
      <c r="Q99" s="9">
        <v>350000</v>
      </c>
      <c r="R99" s="9">
        <v>0</v>
      </c>
      <c r="S99" s="9">
        <v>0</v>
      </c>
    </row>
    <row r="100" spans="1:19" ht="16.149999999999999" customHeight="1" x14ac:dyDescent="0.25">
      <c r="A100" s="7" t="s">
        <v>548</v>
      </c>
      <c r="B100" s="6" t="s">
        <v>549</v>
      </c>
      <c r="C100" s="7" t="s">
        <v>18</v>
      </c>
      <c r="D100" s="7" t="s">
        <v>42</v>
      </c>
      <c r="E100" s="7" t="s">
        <v>275</v>
      </c>
      <c r="F100" s="7" t="s">
        <v>141</v>
      </c>
      <c r="G100" s="8">
        <v>2019</v>
      </c>
      <c r="H100" s="2">
        <v>43662</v>
      </c>
      <c r="I100" s="7" t="s">
        <v>13</v>
      </c>
      <c r="J100" s="9">
        <v>280000</v>
      </c>
      <c r="K100" s="9" t="s">
        <v>17</v>
      </c>
      <c r="L100" s="10"/>
      <c r="M100" s="10" t="s">
        <v>89</v>
      </c>
      <c r="N100" s="11">
        <v>0</v>
      </c>
      <c r="O100" s="11">
        <v>0.71430000000000005</v>
      </c>
      <c r="P100" s="11">
        <v>0</v>
      </c>
      <c r="Q100" s="9">
        <v>0</v>
      </c>
      <c r="R100" s="9">
        <v>200004</v>
      </c>
      <c r="S100" s="9">
        <v>0</v>
      </c>
    </row>
    <row r="101" spans="1:19" ht="16.149999999999999" customHeight="1" x14ac:dyDescent="0.25">
      <c r="A101" s="7" t="s">
        <v>483</v>
      </c>
      <c r="B101" s="6" t="s">
        <v>484</v>
      </c>
      <c r="C101" s="7" t="s">
        <v>18</v>
      </c>
      <c r="D101" s="7" t="s">
        <v>44</v>
      </c>
      <c r="E101" s="7" t="s">
        <v>559</v>
      </c>
      <c r="F101" s="7" t="s">
        <v>141</v>
      </c>
      <c r="G101" s="8">
        <v>2019</v>
      </c>
      <c r="H101" s="2">
        <v>43664</v>
      </c>
      <c r="I101" s="7" t="s">
        <v>13</v>
      </c>
      <c r="J101" s="9">
        <v>650000</v>
      </c>
      <c r="K101" s="9" t="s">
        <v>17</v>
      </c>
      <c r="L101" s="10"/>
      <c r="M101" s="10" t="s">
        <v>89</v>
      </c>
      <c r="N101" s="11">
        <v>0</v>
      </c>
      <c r="O101" s="11">
        <v>1</v>
      </c>
      <c r="P101" s="11">
        <v>0</v>
      </c>
      <c r="Q101" s="9">
        <v>0</v>
      </c>
      <c r="R101" s="9">
        <v>650000</v>
      </c>
      <c r="S101" s="9">
        <v>0</v>
      </c>
    </row>
    <row r="102" spans="1:19" ht="16.149999999999999" customHeight="1" x14ac:dyDescent="0.25">
      <c r="A102" s="7" t="s">
        <v>343</v>
      </c>
      <c r="B102" s="6" t="s">
        <v>344</v>
      </c>
      <c r="C102" s="7" t="s">
        <v>18</v>
      </c>
      <c r="D102" s="7" t="s">
        <v>28</v>
      </c>
      <c r="E102" s="7" t="s">
        <v>281</v>
      </c>
      <c r="F102" s="7" t="s">
        <v>141</v>
      </c>
      <c r="G102" s="8">
        <v>2019</v>
      </c>
      <c r="H102" s="2">
        <v>43669</v>
      </c>
      <c r="I102" s="7" t="s">
        <v>13</v>
      </c>
      <c r="J102" s="9">
        <v>500000</v>
      </c>
      <c r="K102" s="9" t="s">
        <v>120</v>
      </c>
      <c r="L102" s="10" t="s">
        <v>121</v>
      </c>
      <c r="M102" s="10" t="s">
        <v>89</v>
      </c>
      <c r="N102" s="11">
        <v>0</v>
      </c>
      <c r="O102" s="11">
        <v>0</v>
      </c>
      <c r="P102" s="11">
        <v>0.18179999999999999</v>
      </c>
      <c r="Q102" s="9">
        <v>0</v>
      </c>
      <c r="R102" s="9">
        <v>0</v>
      </c>
      <c r="S102" s="9">
        <v>90900</v>
      </c>
    </row>
    <row r="103" spans="1:19" ht="16.149999999999999" customHeight="1" x14ac:dyDescent="0.25">
      <c r="A103" s="7" t="s">
        <v>343</v>
      </c>
      <c r="B103" s="6" t="s">
        <v>344</v>
      </c>
      <c r="C103" s="7" t="s">
        <v>18</v>
      </c>
      <c r="D103" s="7" t="s">
        <v>28</v>
      </c>
      <c r="E103" s="7" t="s">
        <v>281</v>
      </c>
      <c r="F103" s="7" t="s">
        <v>141</v>
      </c>
      <c r="G103" s="8">
        <v>2019</v>
      </c>
      <c r="H103" s="2">
        <v>43669</v>
      </c>
      <c r="I103" s="7" t="s">
        <v>13</v>
      </c>
      <c r="J103" s="9">
        <v>500000</v>
      </c>
      <c r="K103" s="9" t="s">
        <v>14</v>
      </c>
      <c r="L103" s="10" t="s">
        <v>121</v>
      </c>
      <c r="M103" s="10"/>
      <c r="N103" s="11">
        <v>0.14549999999999999</v>
      </c>
      <c r="O103" s="11">
        <v>0</v>
      </c>
      <c r="P103" s="11">
        <v>0</v>
      </c>
      <c r="Q103" s="9">
        <v>72750</v>
      </c>
      <c r="R103" s="9">
        <v>0</v>
      </c>
      <c r="S103" s="9">
        <v>0</v>
      </c>
    </row>
    <row r="104" spans="1:19" ht="16.149999999999999" customHeight="1" x14ac:dyDescent="0.25">
      <c r="A104" s="7" t="s">
        <v>407</v>
      </c>
      <c r="B104" s="6" t="s">
        <v>408</v>
      </c>
      <c r="C104" s="7" t="s">
        <v>18</v>
      </c>
      <c r="D104" s="7" t="s">
        <v>29</v>
      </c>
      <c r="E104" s="7" t="s">
        <v>12</v>
      </c>
      <c r="F104" s="7" t="s">
        <v>141</v>
      </c>
      <c r="G104" s="8">
        <v>2019</v>
      </c>
      <c r="H104" s="2">
        <v>43669</v>
      </c>
      <c r="I104" s="7" t="s">
        <v>13</v>
      </c>
      <c r="J104" s="9">
        <v>250000</v>
      </c>
      <c r="K104" s="9" t="s">
        <v>14</v>
      </c>
      <c r="L104" s="10" t="s">
        <v>121</v>
      </c>
      <c r="M104" s="10"/>
      <c r="N104" s="11">
        <v>0.55959999999999999</v>
      </c>
      <c r="O104" s="11">
        <v>0</v>
      </c>
      <c r="P104" s="11">
        <v>0</v>
      </c>
      <c r="Q104" s="9">
        <v>139900</v>
      </c>
      <c r="R104" s="9">
        <v>0</v>
      </c>
      <c r="S104" s="9">
        <v>0</v>
      </c>
    </row>
    <row r="105" spans="1:19" ht="16.149999999999999" customHeight="1" x14ac:dyDescent="0.25">
      <c r="A105" s="7" t="s">
        <v>497</v>
      </c>
      <c r="B105" s="6" t="s">
        <v>498</v>
      </c>
      <c r="C105" s="7" t="s">
        <v>18</v>
      </c>
      <c r="D105" s="7" t="s">
        <v>33</v>
      </c>
      <c r="E105" s="7" t="s">
        <v>278</v>
      </c>
      <c r="F105" s="7" t="s">
        <v>141</v>
      </c>
      <c r="G105" s="8">
        <v>2019</v>
      </c>
      <c r="H105" s="2">
        <v>43669</v>
      </c>
      <c r="I105" s="7" t="s">
        <v>13</v>
      </c>
      <c r="J105" s="9">
        <v>18900</v>
      </c>
      <c r="K105" s="9" t="s">
        <v>17</v>
      </c>
      <c r="L105" s="10"/>
      <c r="M105" s="10" t="s">
        <v>89</v>
      </c>
      <c r="N105" s="11">
        <v>0</v>
      </c>
      <c r="O105" s="11">
        <v>1</v>
      </c>
      <c r="P105" s="11">
        <v>0</v>
      </c>
      <c r="Q105" s="9">
        <v>0</v>
      </c>
      <c r="R105" s="9">
        <v>18900</v>
      </c>
      <c r="S105" s="9">
        <v>0</v>
      </c>
    </row>
    <row r="106" spans="1:19" ht="16.149999999999999" customHeight="1" x14ac:dyDescent="0.25">
      <c r="A106" s="7" t="s">
        <v>310</v>
      </c>
      <c r="B106" s="6" t="s">
        <v>311</v>
      </c>
      <c r="C106" s="7" t="s">
        <v>18</v>
      </c>
      <c r="D106" s="7" t="s">
        <v>29</v>
      </c>
      <c r="E106" s="7" t="s">
        <v>25</v>
      </c>
      <c r="F106" s="7" t="s">
        <v>142</v>
      </c>
      <c r="G106" s="8">
        <v>2019</v>
      </c>
      <c r="H106" s="2">
        <v>43670</v>
      </c>
      <c r="I106" s="7" t="s">
        <v>13</v>
      </c>
      <c r="J106" s="9">
        <v>150000</v>
      </c>
      <c r="K106" s="9" t="s">
        <v>14</v>
      </c>
      <c r="L106" s="10" t="s">
        <v>19</v>
      </c>
      <c r="M106" s="10"/>
      <c r="N106" s="11">
        <v>1</v>
      </c>
      <c r="O106" s="11">
        <v>0</v>
      </c>
      <c r="P106" s="11">
        <v>0</v>
      </c>
      <c r="Q106" s="9">
        <v>150000</v>
      </c>
      <c r="R106" s="9">
        <v>0</v>
      </c>
      <c r="S106" s="9">
        <v>0</v>
      </c>
    </row>
    <row r="107" spans="1:19" ht="16.149999999999999" customHeight="1" x14ac:dyDescent="0.25">
      <c r="A107" s="7" t="s">
        <v>379</v>
      </c>
      <c r="B107" s="6" t="s">
        <v>380</v>
      </c>
      <c r="C107" s="7" t="s">
        <v>18</v>
      </c>
      <c r="D107" s="7" t="s">
        <v>49</v>
      </c>
      <c r="E107" s="7" t="s">
        <v>277</v>
      </c>
      <c r="F107" s="7" t="s">
        <v>141</v>
      </c>
      <c r="G107" s="8">
        <v>2019</v>
      </c>
      <c r="H107" s="2">
        <v>43671</v>
      </c>
      <c r="I107" s="7" t="s">
        <v>13</v>
      </c>
      <c r="J107" s="9">
        <v>600000</v>
      </c>
      <c r="K107" s="9" t="s">
        <v>120</v>
      </c>
      <c r="L107" s="10" t="s">
        <v>121</v>
      </c>
      <c r="M107" s="10" t="s">
        <v>89</v>
      </c>
      <c r="N107" s="11">
        <v>0</v>
      </c>
      <c r="O107" s="11">
        <v>0</v>
      </c>
      <c r="P107" s="11">
        <v>0.61670000000000003</v>
      </c>
      <c r="Q107" s="9">
        <v>0</v>
      </c>
      <c r="R107" s="9">
        <v>0</v>
      </c>
      <c r="S107" s="9">
        <v>370020</v>
      </c>
    </row>
    <row r="108" spans="1:19" ht="16.149999999999999" customHeight="1" x14ac:dyDescent="0.25">
      <c r="A108" s="7" t="s">
        <v>379</v>
      </c>
      <c r="B108" s="6" t="s">
        <v>380</v>
      </c>
      <c r="C108" s="7" t="s">
        <v>18</v>
      </c>
      <c r="D108" s="7" t="s">
        <v>49</v>
      </c>
      <c r="E108" s="7" t="s">
        <v>277</v>
      </c>
      <c r="F108" s="7" t="s">
        <v>141</v>
      </c>
      <c r="G108" s="8">
        <v>2019</v>
      </c>
      <c r="H108" s="2">
        <v>43671</v>
      </c>
      <c r="I108" s="7" t="s">
        <v>13</v>
      </c>
      <c r="J108" s="9">
        <v>600000</v>
      </c>
      <c r="K108" s="9" t="s">
        <v>17</v>
      </c>
      <c r="L108" s="10"/>
      <c r="M108" s="10" t="s">
        <v>89</v>
      </c>
      <c r="N108" s="11">
        <v>0</v>
      </c>
      <c r="O108" s="11">
        <v>0.38329999999999997</v>
      </c>
      <c r="P108" s="11">
        <v>0</v>
      </c>
      <c r="Q108" s="9">
        <v>0</v>
      </c>
      <c r="R108" s="9">
        <v>229979.99999999997</v>
      </c>
      <c r="S108" s="9">
        <v>0</v>
      </c>
    </row>
    <row r="109" spans="1:19" ht="16.149999999999999" customHeight="1" x14ac:dyDescent="0.25">
      <c r="A109" s="7" t="s">
        <v>231</v>
      </c>
      <c r="B109" s="6" t="s">
        <v>232</v>
      </c>
      <c r="C109" s="7" t="s">
        <v>16</v>
      </c>
      <c r="D109" s="7" t="s">
        <v>49</v>
      </c>
      <c r="E109" s="7" t="s">
        <v>275</v>
      </c>
      <c r="F109" s="7" t="s">
        <v>141</v>
      </c>
      <c r="G109" s="8">
        <v>2019</v>
      </c>
      <c r="H109" s="2">
        <v>43676</v>
      </c>
      <c r="I109" s="7" t="s">
        <v>13</v>
      </c>
      <c r="J109" s="9">
        <v>6000000</v>
      </c>
      <c r="K109" s="9" t="s">
        <v>14</v>
      </c>
      <c r="L109" s="10" t="s">
        <v>123</v>
      </c>
      <c r="M109" s="10"/>
      <c r="N109" s="11">
        <v>3.3300000000000003E-2</v>
      </c>
      <c r="O109" s="11">
        <v>0</v>
      </c>
      <c r="P109" s="11">
        <v>0</v>
      </c>
      <c r="Q109" s="9">
        <v>199800.00000000003</v>
      </c>
      <c r="R109" s="9">
        <v>0</v>
      </c>
      <c r="S109" s="9">
        <v>0</v>
      </c>
    </row>
    <row r="110" spans="1:19" ht="16.149999999999999" customHeight="1" x14ac:dyDescent="0.25">
      <c r="A110" s="7" t="s">
        <v>543</v>
      </c>
      <c r="B110" s="6" t="s">
        <v>544</v>
      </c>
      <c r="C110" s="7" t="s">
        <v>558</v>
      </c>
      <c r="D110" s="7" t="s">
        <v>41</v>
      </c>
      <c r="E110" s="7" t="s">
        <v>277</v>
      </c>
      <c r="F110" s="7" t="s">
        <v>141</v>
      </c>
      <c r="G110" s="8">
        <v>2019</v>
      </c>
      <c r="H110" s="2">
        <v>43676</v>
      </c>
      <c r="I110" s="7" t="s">
        <v>13</v>
      </c>
      <c r="J110" s="9">
        <v>300000</v>
      </c>
      <c r="K110" s="9" t="s">
        <v>17</v>
      </c>
      <c r="L110" s="10"/>
      <c r="M110" s="10" t="s">
        <v>89</v>
      </c>
      <c r="N110" s="11">
        <v>0</v>
      </c>
      <c r="O110" s="11">
        <v>1</v>
      </c>
      <c r="P110" s="11">
        <v>0</v>
      </c>
      <c r="Q110" s="9">
        <v>0</v>
      </c>
      <c r="R110" s="9">
        <v>300000</v>
      </c>
      <c r="S110" s="9">
        <v>0</v>
      </c>
    </row>
    <row r="111" spans="1:19" ht="16.149999999999999" customHeight="1" x14ac:dyDescent="0.25">
      <c r="A111" s="7" t="s">
        <v>178</v>
      </c>
      <c r="B111" s="6" t="s">
        <v>179</v>
      </c>
      <c r="C111" s="7" t="s">
        <v>16</v>
      </c>
      <c r="D111" s="7" t="s">
        <v>26</v>
      </c>
      <c r="E111" s="7" t="s">
        <v>278</v>
      </c>
      <c r="F111" s="7" t="s">
        <v>141</v>
      </c>
      <c r="G111" s="8">
        <v>2019</v>
      </c>
      <c r="H111" s="2">
        <v>43677</v>
      </c>
      <c r="I111" s="7" t="s">
        <v>13</v>
      </c>
      <c r="J111" s="9">
        <v>300000000</v>
      </c>
      <c r="K111" s="9" t="s">
        <v>17</v>
      </c>
      <c r="L111" s="10"/>
      <c r="M111" s="10" t="s">
        <v>124</v>
      </c>
      <c r="N111" s="11">
        <v>0</v>
      </c>
      <c r="O111" s="11">
        <v>1.78E-2</v>
      </c>
      <c r="P111" s="11">
        <v>0</v>
      </c>
      <c r="Q111" s="9">
        <v>0</v>
      </c>
      <c r="R111" s="9">
        <v>5340000</v>
      </c>
      <c r="S111" s="9">
        <v>0</v>
      </c>
    </row>
    <row r="112" spans="1:19" ht="16.149999999999999" customHeight="1" x14ac:dyDescent="0.25">
      <c r="A112" s="7" t="s">
        <v>180</v>
      </c>
      <c r="B112" s="6" t="s">
        <v>181</v>
      </c>
      <c r="C112" s="7" t="s">
        <v>16</v>
      </c>
      <c r="D112" s="7" t="s">
        <v>26</v>
      </c>
      <c r="E112" s="7" t="s">
        <v>280</v>
      </c>
      <c r="F112" s="7" t="s">
        <v>141</v>
      </c>
      <c r="G112" s="8">
        <v>2019</v>
      </c>
      <c r="H112" s="2">
        <v>43677</v>
      </c>
      <c r="I112" s="7" t="s">
        <v>13</v>
      </c>
      <c r="J112" s="9">
        <v>60000000</v>
      </c>
      <c r="K112" s="9" t="s">
        <v>17</v>
      </c>
      <c r="L112" s="10"/>
      <c r="M112" s="10" t="s">
        <v>286</v>
      </c>
      <c r="N112" s="11">
        <v>0</v>
      </c>
      <c r="O112" s="11">
        <v>0.8921</v>
      </c>
      <c r="P112" s="11">
        <v>0</v>
      </c>
      <c r="Q112" s="9">
        <v>0</v>
      </c>
      <c r="R112" s="9">
        <v>53526000</v>
      </c>
      <c r="S112" s="9">
        <v>0</v>
      </c>
    </row>
    <row r="113" spans="1:19" ht="16.149999999999999" customHeight="1" x14ac:dyDescent="0.25">
      <c r="A113" s="7" t="s">
        <v>405</v>
      </c>
      <c r="B113" s="6" t="s">
        <v>406</v>
      </c>
      <c r="C113" s="7" t="s">
        <v>18</v>
      </c>
      <c r="D113" s="7" t="s">
        <v>28</v>
      </c>
      <c r="E113" s="7" t="s">
        <v>284</v>
      </c>
      <c r="F113" s="7" t="s">
        <v>141</v>
      </c>
      <c r="G113" s="8">
        <v>2019</v>
      </c>
      <c r="H113" s="2">
        <v>43677</v>
      </c>
      <c r="I113" s="7" t="s">
        <v>13</v>
      </c>
      <c r="J113" s="9">
        <v>250000</v>
      </c>
      <c r="K113" s="9" t="s">
        <v>14</v>
      </c>
      <c r="L113" s="10" t="s">
        <v>121</v>
      </c>
      <c r="M113" s="10"/>
      <c r="N113" s="11">
        <v>1</v>
      </c>
      <c r="O113" s="11">
        <v>0</v>
      </c>
      <c r="P113" s="11">
        <v>0</v>
      </c>
      <c r="Q113" s="9">
        <v>250000</v>
      </c>
      <c r="R113" s="9">
        <v>0</v>
      </c>
      <c r="S113" s="9">
        <v>0</v>
      </c>
    </row>
    <row r="114" spans="1:19" ht="16.149999999999999" customHeight="1" x14ac:dyDescent="0.25">
      <c r="A114" s="7" t="s">
        <v>178</v>
      </c>
      <c r="B114" s="6" t="s">
        <v>179</v>
      </c>
      <c r="C114" s="7" t="s">
        <v>16</v>
      </c>
      <c r="D114" s="7" t="s">
        <v>26</v>
      </c>
      <c r="E114" s="7" t="s">
        <v>278</v>
      </c>
      <c r="F114" s="7" t="s">
        <v>141</v>
      </c>
      <c r="G114" s="8">
        <v>2019</v>
      </c>
      <c r="H114" s="2">
        <v>43677</v>
      </c>
      <c r="I114" s="7" t="s">
        <v>13</v>
      </c>
      <c r="J114" s="9">
        <v>300000000</v>
      </c>
      <c r="K114" s="9" t="s">
        <v>120</v>
      </c>
      <c r="L114" s="10" t="s">
        <v>121</v>
      </c>
      <c r="M114" s="10" t="s">
        <v>89</v>
      </c>
      <c r="N114" s="11">
        <v>0</v>
      </c>
      <c r="O114" s="11">
        <v>0</v>
      </c>
      <c r="P114" s="11">
        <v>1.5E-3</v>
      </c>
      <c r="Q114" s="9">
        <v>0</v>
      </c>
      <c r="R114" s="9">
        <v>0</v>
      </c>
      <c r="S114" s="9">
        <v>450000</v>
      </c>
    </row>
    <row r="115" spans="1:19" ht="16.149999999999999" customHeight="1" x14ac:dyDescent="0.25">
      <c r="A115" s="7" t="s">
        <v>178</v>
      </c>
      <c r="B115" s="6" t="s">
        <v>179</v>
      </c>
      <c r="C115" s="7" t="s">
        <v>16</v>
      </c>
      <c r="D115" s="7" t="s">
        <v>26</v>
      </c>
      <c r="E115" s="7" t="s">
        <v>278</v>
      </c>
      <c r="F115" s="7" t="s">
        <v>141</v>
      </c>
      <c r="G115" s="8">
        <v>2019</v>
      </c>
      <c r="H115" s="2">
        <v>43677</v>
      </c>
      <c r="I115" s="7" t="s">
        <v>13</v>
      </c>
      <c r="J115" s="9">
        <v>300000000</v>
      </c>
      <c r="K115" s="9" t="s">
        <v>14</v>
      </c>
      <c r="L115" s="10" t="s">
        <v>75</v>
      </c>
      <c r="M115" s="10"/>
      <c r="N115" s="11">
        <v>1.0999999999999999E-2</v>
      </c>
      <c r="O115" s="11">
        <v>0</v>
      </c>
      <c r="P115" s="11">
        <v>0</v>
      </c>
      <c r="Q115" s="9">
        <v>3300000</v>
      </c>
      <c r="R115" s="9">
        <v>0</v>
      </c>
      <c r="S115" s="9">
        <v>0</v>
      </c>
    </row>
    <row r="116" spans="1:19" ht="16.149999999999999" customHeight="1" x14ac:dyDescent="0.25">
      <c r="A116" s="7" t="s">
        <v>427</v>
      </c>
      <c r="B116" s="6" t="s">
        <v>428</v>
      </c>
      <c r="C116" s="7" t="s">
        <v>18</v>
      </c>
      <c r="D116" s="7" t="s">
        <v>32</v>
      </c>
      <c r="E116" s="7" t="s">
        <v>284</v>
      </c>
      <c r="F116" s="7" t="s">
        <v>141</v>
      </c>
      <c r="G116" s="8">
        <v>2019</v>
      </c>
      <c r="H116" s="2">
        <v>43678</v>
      </c>
      <c r="I116" s="7" t="s">
        <v>13</v>
      </c>
      <c r="J116" s="9">
        <v>500000</v>
      </c>
      <c r="K116" s="9" t="s">
        <v>14</v>
      </c>
      <c r="L116" s="10" t="s">
        <v>121</v>
      </c>
      <c r="M116" s="10"/>
      <c r="N116" s="11">
        <v>1</v>
      </c>
      <c r="O116" s="11">
        <v>0</v>
      </c>
      <c r="P116" s="11">
        <v>0</v>
      </c>
      <c r="Q116" s="9">
        <v>500000</v>
      </c>
      <c r="R116" s="9">
        <v>0</v>
      </c>
      <c r="S116" s="9">
        <v>0</v>
      </c>
    </row>
    <row r="117" spans="1:19" ht="16.149999999999999" customHeight="1" x14ac:dyDescent="0.25">
      <c r="A117" s="7" t="s">
        <v>345</v>
      </c>
      <c r="B117" s="6" t="s">
        <v>346</v>
      </c>
      <c r="C117" s="7" t="s">
        <v>18</v>
      </c>
      <c r="D117" s="7" t="s">
        <v>29</v>
      </c>
      <c r="E117" s="7" t="s">
        <v>559</v>
      </c>
      <c r="F117" s="7" t="s">
        <v>141</v>
      </c>
      <c r="G117" s="8">
        <v>2019</v>
      </c>
      <c r="H117" s="2">
        <v>43682</v>
      </c>
      <c r="I117" s="7" t="s">
        <v>13</v>
      </c>
      <c r="J117" s="9">
        <v>600000</v>
      </c>
      <c r="K117" s="9" t="s">
        <v>120</v>
      </c>
      <c r="L117" s="10" t="s">
        <v>121</v>
      </c>
      <c r="M117" s="10" t="s">
        <v>89</v>
      </c>
      <c r="N117" s="11">
        <v>0</v>
      </c>
      <c r="O117" s="11">
        <v>0</v>
      </c>
      <c r="P117" s="11">
        <v>1</v>
      </c>
      <c r="Q117" s="9">
        <v>0</v>
      </c>
      <c r="R117" s="9">
        <v>0</v>
      </c>
      <c r="S117" s="9">
        <v>600000</v>
      </c>
    </row>
    <row r="118" spans="1:19" ht="16.149999999999999" customHeight="1" x14ac:dyDescent="0.25">
      <c r="A118" s="7" t="s">
        <v>495</v>
      </c>
      <c r="B118" s="6" t="s">
        <v>496</v>
      </c>
      <c r="C118" s="7" t="s">
        <v>18</v>
      </c>
      <c r="D118" s="7" t="s">
        <v>32</v>
      </c>
      <c r="E118" s="7" t="s">
        <v>281</v>
      </c>
      <c r="F118" s="7" t="s">
        <v>141</v>
      </c>
      <c r="G118" s="8">
        <v>2019</v>
      </c>
      <c r="H118" s="2">
        <v>43682</v>
      </c>
      <c r="I118" s="7" t="s">
        <v>13</v>
      </c>
      <c r="J118" s="9">
        <v>300000</v>
      </c>
      <c r="K118" s="9" t="s">
        <v>17</v>
      </c>
      <c r="L118" s="10"/>
      <c r="M118" s="10" t="s">
        <v>89</v>
      </c>
      <c r="N118" s="11">
        <v>0</v>
      </c>
      <c r="O118" s="11">
        <v>0.5333</v>
      </c>
      <c r="P118" s="11">
        <v>0</v>
      </c>
      <c r="Q118" s="9">
        <v>0</v>
      </c>
      <c r="R118" s="9">
        <v>159990</v>
      </c>
      <c r="S118" s="9">
        <v>0</v>
      </c>
    </row>
    <row r="119" spans="1:19" ht="16.149999999999999" customHeight="1" x14ac:dyDescent="0.25">
      <c r="A119" s="7" t="s">
        <v>519</v>
      </c>
      <c r="B119" s="6" t="s">
        <v>520</v>
      </c>
      <c r="C119" s="7" t="s">
        <v>18</v>
      </c>
      <c r="D119" s="7" t="s">
        <v>41</v>
      </c>
      <c r="E119" s="7" t="s">
        <v>281</v>
      </c>
      <c r="F119" s="7" t="s">
        <v>141</v>
      </c>
      <c r="G119" s="8">
        <v>2019</v>
      </c>
      <c r="H119" s="2">
        <v>43682</v>
      </c>
      <c r="I119" s="7" t="s">
        <v>13</v>
      </c>
      <c r="J119" s="9">
        <v>50000</v>
      </c>
      <c r="K119" s="9" t="s">
        <v>17</v>
      </c>
      <c r="L119" s="10"/>
      <c r="M119" s="10" t="s">
        <v>89</v>
      </c>
      <c r="N119" s="11">
        <v>0</v>
      </c>
      <c r="O119" s="11">
        <v>1</v>
      </c>
      <c r="P119" s="11">
        <v>0</v>
      </c>
      <c r="Q119" s="9">
        <v>0</v>
      </c>
      <c r="R119" s="9">
        <v>50000</v>
      </c>
      <c r="S119" s="9">
        <v>0</v>
      </c>
    </row>
    <row r="120" spans="1:19" ht="16.149999999999999" customHeight="1" x14ac:dyDescent="0.25">
      <c r="A120" s="7" t="s">
        <v>519</v>
      </c>
      <c r="B120" s="6" t="s">
        <v>520</v>
      </c>
      <c r="C120" s="7" t="s">
        <v>18</v>
      </c>
      <c r="D120" s="7" t="s">
        <v>41</v>
      </c>
      <c r="E120" s="7" t="s">
        <v>281</v>
      </c>
      <c r="F120" s="7" t="s">
        <v>141</v>
      </c>
      <c r="G120" s="8">
        <v>2019</v>
      </c>
      <c r="H120" s="2">
        <v>43682</v>
      </c>
      <c r="I120" s="7" t="s">
        <v>13</v>
      </c>
      <c r="J120" s="9">
        <v>300000</v>
      </c>
      <c r="K120" s="9" t="s">
        <v>17</v>
      </c>
      <c r="L120" s="10"/>
      <c r="M120" s="10" t="s">
        <v>89</v>
      </c>
      <c r="N120" s="11">
        <v>0</v>
      </c>
      <c r="O120" s="11">
        <v>1</v>
      </c>
      <c r="P120" s="11">
        <v>0</v>
      </c>
      <c r="Q120" s="9">
        <v>0</v>
      </c>
      <c r="R120" s="9">
        <v>300000</v>
      </c>
      <c r="S120" s="9">
        <v>0</v>
      </c>
    </row>
    <row r="121" spans="1:19" ht="16.149999999999999" customHeight="1" x14ac:dyDescent="0.25">
      <c r="A121" s="7" t="s">
        <v>537</v>
      </c>
      <c r="B121" s="6" t="s">
        <v>538</v>
      </c>
      <c r="C121" s="7" t="s">
        <v>18</v>
      </c>
      <c r="D121" s="7" t="s">
        <v>41</v>
      </c>
      <c r="E121" s="7" t="s">
        <v>281</v>
      </c>
      <c r="F121" s="7" t="s">
        <v>141</v>
      </c>
      <c r="G121" s="8">
        <v>2019</v>
      </c>
      <c r="H121" s="2">
        <v>43683</v>
      </c>
      <c r="I121" s="7" t="s">
        <v>13</v>
      </c>
      <c r="J121" s="9">
        <v>800000</v>
      </c>
      <c r="K121" s="9" t="s">
        <v>17</v>
      </c>
      <c r="L121" s="10"/>
      <c r="M121" s="10" t="s">
        <v>89</v>
      </c>
      <c r="N121" s="11">
        <v>0</v>
      </c>
      <c r="O121" s="11">
        <v>0.3125</v>
      </c>
      <c r="P121" s="11">
        <v>0</v>
      </c>
      <c r="Q121" s="9">
        <v>0</v>
      </c>
      <c r="R121" s="9">
        <v>250000</v>
      </c>
      <c r="S121" s="9">
        <v>0</v>
      </c>
    </row>
    <row r="122" spans="1:19" ht="16.149999999999999" customHeight="1" x14ac:dyDescent="0.25">
      <c r="A122" s="7" t="s">
        <v>361</v>
      </c>
      <c r="B122" s="6" t="s">
        <v>362</v>
      </c>
      <c r="C122" s="7" t="s">
        <v>18</v>
      </c>
      <c r="D122" s="7" t="s">
        <v>41</v>
      </c>
      <c r="E122" s="7" t="s">
        <v>12</v>
      </c>
      <c r="F122" s="7" t="s">
        <v>141</v>
      </c>
      <c r="G122" s="8">
        <v>2019</v>
      </c>
      <c r="H122" s="2">
        <v>43686</v>
      </c>
      <c r="I122" s="7" t="s">
        <v>13</v>
      </c>
      <c r="J122" s="9">
        <v>500000</v>
      </c>
      <c r="K122" s="9" t="s">
        <v>120</v>
      </c>
      <c r="L122" s="10" t="s">
        <v>121</v>
      </c>
      <c r="M122" s="10" t="s">
        <v>89</v>
      </c>
      <c r="N122" s="11">
        <v>0</v>
      </c>
      <c r="O122" s="11">
        <v>0</v>
      </c>
      <c r="P122" s="11">
        <v>1</v>
      </c>
      <c r="Q122" s="9">
        <v>0</v>
      </c>
      <c r="R122" s="9">
        <v>0</v>
      </c>
      <c r="S122" s="9">
        <v>500000</v>
      </c>
    </row>
    <row r="123" spans="1:19" ht="16.149999999999999" customHeight="1" x14ac:dyDescent="0.25">
      <c r="A123" s="7" t="s">
        <v>361</v>
      </c>
      <c r="B123" s="6" t="s">
        <v>362</v>
      </c>
      <c r="C123" s="7" t="s">
        <v>18</v>
      </c>
      <c r="D123" s="7" t="s">
        <v>41</v>
      </c>
      <c r="E123" s="7" t="s">
        <v>12</v>
      </c>
      <c r="F123" s="7" t="s">
        <v>141</v>
      </c>
      <c r="G123" s="8">
        <v>2019</v>
      </c>
      <c r="H123" s="2">
        <v>43686</v>
      </c>
      <c r="I123" s="7" t="s">
        <v>13</v>
      </c>
      <c r="J123" s="9">
        <v>500000</v>
      </c>
      <c r="K123" s="9" t="s">
        <v>120</v>
      </c>
      <c r="L123" s="10" t="s">
        <v>121</v>
      </c>
      <c r="M123" s="10" t="s">
        <v>89</v>
      </c>
      <c r="N123" s="11">
        <v>0</v>
      </c>
      <c r="O123" s="11">
        <v>0</v>
      </c>
      <c r="P123" s="11">
        <v>1</v>
      </c>
      <c r="Q123" s="9">
        <v>0</v>
      </c>
      <c r="R123" s="9">
        <v>0</v>
      </c>
      <c r="S123" s="9">
        <v>500000</v>
      </c>
    </row>
    <row r="124" spans="1:19" ht="16.149999999999999" customHeight="1" x14ac:dyDescent="0.25">
      <c r="A124" s="7" t="s">
        <v>371</v>
      </c>
      <c r="B124" s="6" t="s">
        <v>372</v>
      </c>
      <c r="C124" s="7" t="s">
        <v>18</v>
      </c>
      <c r="D124" s="7" t="s">
        <v>41</v>
      </c>
      <c r="E124" s="7" t="s">
        <v>12</v>
      </c>
      <c r="F124" s="7" t="s">
        <v>141</v>
      </c>
      <c r="G124" s="8">
        <v>2019</v>
      </c>
      <c r="H124" s="2">
        <v>43686</v>
      </c>
      <c r="I124" s="7" t="s">
        <v>13</v>
      </c>
      <c r="J124" s="9">
        <v>550000</v>
      </c>
      <c r="K124" s="9" t="s">
        <v>120</v>
      </c>
      <c r="L124" s="10" t="s">
        <v>121</v>
      </c>
      <c r="M124" s="10" t="s">
        <v>89</v>
      </c>
      <c r="N124" s="11">
        <v>0</v>
      </c>
      <c r="O124" s="11">
        <v>0</v>
      </c>
      <c r="P124" s="11">
        <v>0.5</v>
      </c>
      <c r="Q124" s="9">
        <v>0</v>
      </c>
      <c r="R124" s="9">
        <v>0</v>
      </c>
      <c r="S124" s="9">
        <v>275000</v>
      </c>
    </row>
    <row r="125" spans="1:19" ht="16.149999999999999" customHeight="1" x14ac:dyDescent="0.25">
      <c r="A125" s="7" t="s">
        <v>371</v>
      </c>
      <c r="B125" s="6" t="s">
        <v>372</v>
      </c>
      <c r="C125" s="7" t="s">
        <v>18</v>
      </c>
      <c r="D125" s="7" t="s">
        <v>41</v>
      </c>
      <c r="E125" s="7" t="s">
        <v>12</v>
      </c>
      <c r="F125" s="7" t="s">
        <v>141</v>
      </c>
      <c r="G125" s="8">
        <v>2019</v>
      </c>
      <c r="H125" s="2">
        <v>43686</v>
      </c>
      <c r="I125" s="7" t="s">
        <v>13</v>
      </c>
      <c r="J125" s="9">
        <v>550000</v>
      </c>
      <c r="K125" s="9" t="s">
        <v>14</v>
      </c>
      <c r="L125" s="10" t="s">
        <v>121</v>
      </c>
      <c r="M125" s="10"/>
      <c r="N125" s="11">
        <v>0.2727</v>
      </c>
      <c r="O125" s="11">
        <v>0</v>
      </c>
      <c r="P125" s="11">
        <v>0</v>
      </c>
      <c r="Q125" s="9">
        <v>149985</v>
      </c>
      <c r="R125" s="9">
        <v>0</v>
      </c>
      <c r="S125" s="9">
        <v>0</v>
      </c>
    </row>
    <row r="126" spans="1:19" ht="16.149999999999999" customHeight="1" x14ac:dyDescent="0.25">
      <c r="A126" s="7" t="s">
        <v>529</v>
      </c>
      <c r="B126" s="6" t="s">
        <v>530</v>
      </c>
      <c r="C126" s="7" t="s">
        <v>18</v>
      </c>
      <c r="D126" s="7" t="s">
        <v>41</v>
      </c>
      <c r="E126" s="7" t="s">
        <v>281</v>
      </c>
      <c r="F126" s="7" t="s">
        <v>141</v>
      </c>
      <c r="G126" s="8">
        <v>2019</v>
      </c>
      <c r="H126" s="2">
        <v>43689</v>
      </c>
      <c r="I126" s="7" t="s">
        <v>13</v>
      </c>
      <c r="J126" s="9">
        <v>325000</v>
      </c>
      <c r="K126" s="9" t="s">
        <v>17</v>
      </c>
      <c r="L126" s="10"/>
      <c r="M126" s="10" t="s">
        <v>89</v>
      </c>
      <c r="N126" s="11">
        <v>0</v>
      </c>
      <c r="O126" s="11">
        <v>1</v>
      </c>
      <c r="P126" s="11">
        <v>0</v>
      </c>
      <c r="Q126" s="9">
        <v>0</v>
      </c>
      <c r="R126" s="9">
        <v>325000</v>
      </c>
      <c r="S126" s="9">
        <v>0</v>
      </c>
    </row>
    <row r="127" spans="1:19" ht="16.149999999999999" customHeight="1" x14ac:dyDescent="0.25">
      <c r="A127" s="7" t="s">
        <v>513</v>
      </c>
      <c r="B127" s="6" t="s">
        <v>514</v>
      </c>
      <c r="C127" s="7" t="s">
        <v>18</v>
      </c>
      <c r="D127" s="7" t="s">
        <v>47</v>
      </c>
      <c r="E127" s="7" t="s">
        <v>281</v>
      </c>
      <c r="F127" s="7" t="s">
        <v>141</v>
      </c>
      <c r="G127" s="8">
        <v>2019</v>
      </c>
      <c r="H127" s="2">
        <v>43691</v>
      </c>
      <c r="I127" s="7" t="s">
        <v>13</v>
      </c>
      <c r="J127" s="9">
        <v>450000</v>
      </c>
      <c r="K127" s="9" t="s">
        <v>17</v>
      </c>
      <c r="L127" s="10"/>
      <c r="M127" s="10" t="s">
        <v>89</v>
      </c>
      <c r="N127" s="11">
        <v>0</v>
      </c>
      <c r="O127" s="11">
        <v>1</v>
      </c>
      <c r="P127" s="11">
        <v>0</v>
      </c>
      <c r="Q127" s="9">
        <v>0</v>
      </c>
      <c r="R127" s="9">
        <v>450000</v>
      </c>
      <c r="S127" s="9">
        <v>0</v>
      </c>
    </row>
    <row r="128" spans="1:19" ht="16.149999999999999" customHeight="1" x14ac:dyDescent="0.25">
      <c r="A128" s="7" t="s">
        <v>513</v>
      </c>
      <c r="B128" s="6" t="s">
        <v>514</v>
      </c>
      <c r="C128" s="7" t="s">
        <v>18</v>
      </c>
      <c r="D128" s="7" t="s">
        <v>47</v>
      </c>
      <c r="E128" s="7" t="s">
        <v>281</v>
      </c>
      <c r="F128" s="7" t="s">
        <v>141</v>
      </c>
      <c r="G128" s="8">
        <v>2019</v>
      </c>
      <c r="H128" s="2">
        <v>43691</v>
      </c>
      <c r="I128" s="7" t="s">
        <v>13</v>
      </c>
      <c r="J128" s="9">
        <v>450000</v>
      </c>
      <c r="K128" s="9" t="s">
        <v>17</v>
      </c>
      <c r="L128" s="10"/>
      <c r="M128" s="10" t="s">
        <v>89</v>
      </c>
      <c r="N128" s="11">
        <v>0</v>
      </c>
      <c r="O128" s="11">
        <v>1</v>
      </c>
      <c r="P128" s="11">
        <v>0</v>
      </c>
      <c r="Q128" s="9">
        <v>0</v>
      </c>
      <c r="R128" s="9">
        <v>450000</v>
      </c>
      <c r="S128" s="9">
        <v>0</v>
      </c>
    </row>
    <row r="129" spans="1:19" ht="16.149999999999999" customHeight="1" x14ac:dyDescent="0.25">
      <c r="A129" s="7" t="s">
        <v>523</v>
      </c>
      <c r="B129" s="6" t="s">
        <v>524</v>
      </c>
      <c r="C129" s="7" t="s">
        <v>18</v>
      </c>
      <c r="D129" s="7" t="s">
        <v>41</v>
      </c>
      <c r="E129" s="7" t="s">
        <v>278</v>
      </c>
      <c r="F129" s="7" t="s">
        <v>141</v>
      </c>
      <c r="G129" s="8">
        <v>2019</v>
      </c>
      <c r="H129" s="2">
        <v>43696</v>
      </c>
      <c r="I129" s="7" t="s">
        <v>13</v>
      </c>
      <c r="J129" s="9">
        <v>500000</v>
      </c>
      <c r="K129" s="9" t="s">
        <v>17</v>
      </c>
      <c r="L129" s="10"/>
      <c r="M129" s="10" t="s">
        <v>89</v>
      </c>
      <c r="N129" s="11">
        <v>0</v>
      </c>
      <c r="O129" s="11">
        <v>1</v>
      </c>
      <c r="P129" s="11">
        <v>0</v>
      </c>
      <c r="Q129" s="9">
        <v>0</v>
      </c>
      <c r="R129" s="9">
        <v>500000</v>
      </c>
      <c r="S129" s="9">
        <v>0</v>
      </c>
    </row>
    <row r="130" spans="1:19" ht="16.149999999999999" customHeight="1" x14ac:dyDescent="0.25">
      <c r="A130" s="7" t="s">
        <v>523</v>
      </c>
      <c r="B130" s="6" t="s">
        <v>524</v>
      </c>
      <c r="C130" s="7" t="s">
        <v>18</v>
      </c>
      <c r="D130" s="7" t="s">
        <v>41</v>
      </c>
      <c r="E130" s="7" t="s">
        <v>278</v>
      </c>
      <c r="F130" s="7" t="s">
        <v>141</v>
      </c>
      <c r="G130" s="8">
        <v>2019</v>
      </c>
      <c r="H130" s="2">
        <v>43696</v>
      </c>
      <c r="I130" s="7" t="s">
        <v>13</v>
      </c>
      <c r="J130" s="9">
        <v>300000</v>
      </c>
      <c r="K130" s="9" t="s">
        <v>17</v>
      </c>
      <c r="L130" s="10"/>
      <c r="M130" s="10" t="s">
        <v>89</v>
      </c>
      <c r="N130" s="11">
        <v>0</v>
      </c>
      <c r="O130" s="11">
        <v>1</v>
      </c>
      <c r="P130" s="11">
        <v>0</v>
      </c>
      <c r="Q130" s="9">
        <v>0</v>
      </c>
      <c r="R130" s="9">
        <v>300000</v>
      </c>
      <c r="S130" s="9">
        <v>0</v>
      </c>
    </row>
    <row r="131" spans="1:19" ht="16.149999999999999" customHeight="1" x14ac:dyDescent="0.25">
      <c r="A131" s="7" t="s">
        <v>401</v>
      </c>
      <c r="B131" s="6" t="s">
        <v>402</v>
      </c>
      <c r="C131" s="7" t="s">
        <v>18</v>
      </c>
      <c r="D131" s="7" t="s">
        <v>28</v>
      </c>
      <c r="E131" s="7" t="s">
        <v>280</v>
      </c>
      <c r="F131" s="7" t="s">
        <v>141</v>
      </c>
      <c r="G131" s="8">
        <v>2019</v>
      </c>
      <c r="H131" s="2">
        <v>43697</v>
      </c>
      <c r="I131" s="7" t="s">
        <v>13</v>
      </c>
      <c r="J131" s="9">
        <v>500000</v>
      </c>
      <c r="K131" s="9" t="s">
        <v>14</v>
      </c>
      <c r="L131" s="10" t="s">
        <v>121</v>
      </c>
      <c r="M131" s="10"/>
      <c r="N131" s="11">
        <v>1</v>
      </c>
      <c r="O131" s="11">
        <v>0</v>
      </c>
      <c r="P131" s="11">
        <v>0</v>
      </c>
      <c r="Q131" s="9">
        <v>500000</v>
      </c>
      <c r="R131" s="9">
        <v>0</v>
      </c>
      <c r="S131" s="9">
        <v>0</v>
      </c>
    </row>
    <row r="132" spans="1:19" ht="16.149999999999999" customHeight="1" x14ac:dyDescent="0.25">
      <c r="A132" s="7" t="s">
        <v>401</v>
      </c>
      <c r="B132" s="6" t="s">
        <v>402</v>
      </c>
      <c r="C132" s="7" t="s">
        <v>18</v>
      </c>
      <c r="D132" s="7" t="s">
        <v>28</v>
      </c>
      <c r="E132" s="7" t="s">
        <v>280</v>
      </c>
      <c r="F132" s="7" t="s">
        <v>141</v>
      </c>
      <c r="G132" s="8">
        <v>2019</v>
      </c>
      <c r="H132" s="2">
        <v>43697</v>
      </c>
      <c r="I132" s="7" t="s">
        <v>13</v>
      </c>
      <c r="J132" s="9">
        <v>250000</v>
      </c>
      <c r="K132" s="9" t="s">
        <v>14</v>
      </c>
      <c r="L132" s="10" t="s">
        <v>121</v>
      </c>
      <c r="M132" s="10"/>
      <c r="N132" s="11">
        <v>1</v>
      </c>
      <c r="O132" s="11">
        <v>0</v>
      </c>
      <c r="P132" s="11">
        <v>0</v>
      </c>
      <c r="Q132" s="9">
        <v>250000</v>
      </c>
      <c r="R132" s="9">
        <v>0</v>
      </c>
      <c r="S132" s="9">
        <v>0</v>
      </c>
    </row>
    <row r="133" spans="1:19" ht="16.149999999999999" customHeight="1" x14ac:dyDescent="0.25">
      <c r="A133" s="7" t="s">
        <v>237</v>
      </c>
      <c r="B133" s="6" t="s">
        <v>238</v>
      </c>
      <c r="C133" s="7" t="s">
        <v>16</v>
      </c>
      <c r="D133" s="7" t="s">
        <v>45</v>
      </c>
      <c r="E133" s="7" t="s">
        <v>274</v>
      </c>
      <c r="F133" s="7" t="s">
        <v>141</v>
      </c>
      <c r="G133" s="8">
        <v>2019</v>
      </c>
      <c r="H133" s="2">
        <v>43705</v>
      </c>
      <c r="I133" s="7" t="s">
        <v>13</v>
      </c>
      <c r="J133" s="9">
        <v>25000000</v>
      </c>
      <c r="K133" s="9" t="s">
        <v>14</v>
      </c>
      <c r="L133" s="10" t="s">
        <v>121</v>
      </c>
      <c r="M133" s="10"/>
      <c r="N133" s="11">
        <v>0.05</v>
      </c>
      <c r="O133" s="11">
        <v>0</v>
      </c>
      <c r="P133" s="11">
        <v>0</v>
      </c>
      <c r="Q133" s="9">
        <v>1250000</v>
      </c>
      <c r="R133" s="9">
        <v>0</v>
      </c>
      <c r="S133" s="9">
        <v>0</v>
      </c>
    </row>
    <row r="134" spans="1:19" ht="16.149999999999999" customHeight="1" x14ac:dyDescent="0.25">
      <c r="A134" s="7" t="s">
        <v>301</v>
      </c>
      <c r="B134" s="6" t="s">
        <v>302</v>
      </c>
      <c r="C134" s="7" t="s">
        <v>18</v>
      </c>
      <c r="D134" s="7" t="s">
        <v>49</v>
      </c>
      <c r="E134" s="7" t="s">
        <v>25</v>
      </c>
      <c r="F134" s="7" t="s">
        <v>142</v>
      </c>
      <c r="G134" s="8">
        <v>2019</v>
      </c>
      <c r="H134" s="2">
        <v>43705</v>
      </c>
      <c r="I134" s="7" t="s">
        <v>13</v>
      </c>
      <c r="J134" s="9">
        <v>1300000</v>
      </c>
      <c r="K134" s="9" t="s">
        <v>17</v>
      </c>
      <c r="L134" s="10"/>
      <c r="M134" s="10" t="s">
        <v>89</v>
      </c>
      <c r="N134" s="11">
        <v>0</v>
      </c>
      <c r="O134" s="11">
        <v>1</v>
      </c>
      <c r="P134" s="11">
        <v>0</v>
      </c>
      <c r="Q134" s="9">
        <v>0</v>
      </c>
      <c r="R134" s="9">
        <v>1300000</v>
      </c>
      <c r="S134" s="9">
        <v>0</v>
      </c>
    </row>
    <row r="135" spans="1:19" ht="16.149999999999999" customHeight="1" x14ac:dyDescent="0.25">
      <c r="A135" s="7" t="s">
        <v>290</v>
      </c>
      <c r="B135" s="6" t="s">
        <v>291</v>
      </c>
      <c r="C135" s="7" t="s">
        <v>18</v>
      </c>
      <c r="D135" s="7" t="s">
        <v>27</v>
      </c>
      <c r="E135" s="7" t="s">
        <v>25</v>
      </c>
      <c r="F135" s="7" t="s">
        <v>142</v>
      </c>
      <c r="G135" s="8">
        <v>2019</v>
      </c>
      <c r="H135" s="2">
        <v>43706</v>
      </c>
      <c r="I135" s="7" t="s">
        <v>13</v>
      </c>
      <c r="J135" s="9">
        <v>574000</v>
      </c>
      <c r="K135" s="9" t="s">
        <v>17</v>
      </c>
      <c r="L135" s="10"/>
      <c r="M135" s="10" t="s">
        <v>89</v>
      </c>
      <c r="N135" s="11">
        <v>0</v>
      </c>
      <c r="O135" s="11">
        <v>1</v>
      </c>
      <c r="P135" s="11">
        <v>0</v>
      </c>
      <c r="Q135" s="9">
        <v>0</v>
      </c>
      <c r="R135" s="9">
        <v>574000</v>
      </c>
      <c r="S135" s="9">
        <v>0</v>
      </c>
    </row>
    <row r="136" spans="1:19" ht="16.149999999999999" customHeight="1" x14ac:dyDescent="0.25">
      <c r="A136" s="7" t="s">
        <v>377</v>
      </c>
      <c r="B136" s="6" t="s">
        <v>378</v>
      </c>
      <c r="C136" s="7" t="s">
        <v>558</v>
      </c>
      <c r="D136" s="7" t="s">
        <v>41</v>
      </c>
      <c r="E136" s="7" t="s">
        <v>559</v>
      </c>
      <c r="F136" s="7" t="s">
        <v>141</v>
      </c>
      <c r="G136" s="8">
        <v>2019</v>
      </c>
      <c r="H136" s="2">
        <v>43711</v>
      </c>
      <c r="I136" s="7" t="s">
        <v>13</v>
      </c>
      <c r="J136" s="9">
        <v>210606</v>
      </c>
      <c r="K136" s="9" t="s">
        <v>120</v>
      </c>
      <c r="L136" s="10" t="s">
        <v>121</v>
      </c>
      <c r="M136" s="10" t="s">
        <v>89</v>
      </c>
      <c r="N136" s="11">
        <v>0</v>
      </c>
      <c r="O136" s="11">
        <v>0</v>
      </c>
      <c r="P136" s="11">
        <v>1</v>
      </c>
      <c r="Q136" s="9">
        <v>0</v>
      </c>
      <c r="R136" s="9">
        <v>0</v>
      </c>
      <c r="S136" s="9">
        <v>210606</v>
      </c>
    </row>
    <row r="137" spans="1:19" ht="16.149999999999999" customHeight="1" x14ac:dyDescent="0.25">
      <c r="A137" s="7" t="s">
        <v>459</v>
      </c>
      <c r="B137" s="6" t="s">
        <v>460</v>
      </c>
      <c r="C137" s="7" t="s">
        <v>18</v>
      </c>
      <c r="D137" s="7" t="s">
        <v>41</v>
      </c>
      <c r="E137" s="7" t="s">
        <v>278</v>
      </c>
      <c r="F137" s="7" t="s">
        <v>141</v>
      </c>
      <c r="G137" s="8">
        <v>2019</v>
      </c>
      <c r="H137" s="2">
        <v>43711</v>
      </c>
      <c r="I137" s="7" t="s">
        <v>13</v>
      </c>
      <c r="J137" s="9">
        <v>150000</v>
      </c>
      <c r="K137" s="9" t="s">
        <v>14</v>
      </c>
      <c r="L137" s="10" t="s">
        <v>121</v>
      </c>
      <c r="M137" s="10"/>
      <c r="N137" s="11">
        <v>0.1429</v>
      </c>
      <c r="O137" s="11">
        <v>0</v>
      </c>
      <c r="P137" s="11">
        <v>0</v>
      </c>
      <c r="Q137" s="9">
        <v>21435</v>
      </c>
      <c r="R137" s="9">
        <v>0</v>
      </c>
      <c r="S137" s="9">
        <v>0</v>
      </c>
    </row>
    <row r="138" spans="1:19" ht="16.149999999999999" customHeight="1" x14ac:dyDescent="0.25">
      <c r="A138" s="7" t="s">
        <v>459</v>
      </c>
      <c r="B138" s="6" t="s">
        <v>460</v>
      </c>
      <c r="C138" s="7" t="s">
        <v>18</v>
      </c>
      <c r="D138" s="7" t="s">
        <v>41</v>
      </c>
      <c r="E138" s="7" t="s">
        <v>278</v>
      </c>
      <c r="F138" s="7" t="s">
        <v>141</v>
      </c>
      <c r="G138" s="8">
        <v>2019</v>
      </c>
      <c r="H138" s="2">
        <v>43711</v>
      </c>
      <c r="I138" s="7" t="s">
        <v>13</v>
      </c>
      <c r="J138" s="9">
        <v>200000</v>
      </c>
      <c r="K138" s="9" t="s">
        <v>14</v>
      </c>
      <c r="L138" s="10" t="s">
        <v>121</v>
      </c>
      <c r="M138" s="10"/>
      <c r="N138" s="11">
        <v>0.1429</v>
      </c>
      <c r="O138" s="11">
        <v>0</v>
      </c>
      <c r="P138" s="11">
        <v>0</v>
      </c>
      <c r="Q138" s="9">
        <v>28580</v>
      </c>
      <c r="R138" s="9">
        <v>0</v>
      </c>
      <c r="S138" s="9">
        <v>0</v>
      </c>
    </row>
    <row r="139" spans="1:19" ht="16.149999999999999" customHeight="1" x14ac:dyDescent="0.25">
      <c r="A139" s="7" t="s">
        <v>182</v>
      </c>
      <c r="B139" s="6" t="s">
        <v>183</v>
      </c>
      <c r="C139" s="7" t="s">
        <v>16</v>
      </c>
      <c r="D139" s="7" t="s">
        <v>49</v>
      </c>
      <c r="E139" s="7" t="s">
        <v>275</v>
      </c>
      <c r="F139" s="7" t="s">
        <v>141</v>
      </c>
      <c r="G139" s="8">
        <v>2019</v>
      </c>
      <c r="H139" s="2">
        <v>43712</v>
      </c>
      <c r="I139" s="7" t="s">
        <v>13</v>
      </c>
      <c r="J139" s="9">
        <v>6000000</v>
      </c>
      <c r="K139" s="9" t="s">
        <v>17</v>
      </c>
      <c r="L139" s="10"/>
      <c r="M139" s="10" t="s">
        <v>89</v>
      </c>
      <c r="N139" s="11">
        <v>0</v>
      </c>
      <c r="O139" s="11">
        <v>0.7712</v>
      </c>
      <c r="P139" s="11">
        <v>0</v>
      </c>
      <c r="Q139" s="9">
        <v>0</v>
      </c>
      <c r="R139" s="9">
        <v>4627200</v>
      </c>
      <c r="S139" s="9">
        <v>0</v>
      </c>
    </row>
    <row r="140" spans="1:19" ht="16.149999999999999" customHeight="1" x14ac:dyDescent="0.25">
      <c r="A140" s="7" t="s">
        <v>182</v>
      </c>
      <c r="B140" s="6" t="s">
        <v>183</v>
      </c>
      <c r="C140" s="7" t="s">
        <v>16</v>
      </c>
      <c r="D140" s="7" t="s">
        <v>49</v>
      </c>
      <c r="E140" s="7" t="s">
        <v>275</v>
      </c>
      <c r="F140" s="7" t="s">
        <v>141</v>
      </c>
      <c r="G140" s="8">
        <v>2019</v>
      </c>
      <c r="H140" s="2">
        <v>43712</v>
      </c>
      <c r="I140" s="7" t="s">
        <v>13</v>
      </c>
      <c r="J140" s="9">
        <v>6000000</v>
      </c>
      <c r="K140" s="9" t="s">
        <v>120</v>
      </c>
      <c r="L140" s="10" t="s">
        <v>121</v>
      </c>
      <c r="M140" s="10" t="s">
        <v>89</v>
      </c>
      <c r="N140" s="11">
        <v>0</v>
      </c>
      <c r="O140" s="11">
        <v>0</v>
      </c>
      <c r="P140" s="11">
        <v>5.9799999999999999E-2</v>
      </c>
      <c r="Q140" s="9">
        <v>0</v>
      </c>
      <c r="R140" s="9">
        <v>0</v>
      </c>
      <c r="S140" s="9">
        <v>358800</v>
      </c>
    </row>
    <row r="141" spans="1:19" ht="16.149999999999999" customHeight="1" x14ac:dyDescent="0.25">
      <c r="A141" s="7" t="s">
        <v>182</v>
      </c>
      <c r="B141" s="6" t="s">
        <v>183</v>
      </c>
      <c r="C141" s="7" t="s">
        <v>16</v>
      </c>
      <c r="D141" s="7" t="s">
        <v>49</v>
      </c>
      <c r="E141" s="7" t="s">
        <v>275</v>
      </c>
      <c r="F141" s="7" t="s">
        <v>141</v>
      </c>
      <c r="G141" s="8">
        <v>2019</v>
      </c>
      <c r="H141" s="2">
        <v>43712</v>
      </c>
      <c r="I141" s="7" t="s">
        <v>13</v>
      </c>
      <c r="J141" s="9">
        <v>6000000</v>
      </c>
      <c r="K141" s="9" t="s">
        <v>14</v>
      </c>
      <c r="L141" s="10" t="s">
        <v>121</v>
      </c>
      <c r="M141" s="10"/>
      <c r="N141" s="11">
        <v>0.16900000000000001</v>
      </c>
      <c r="O141" s="11">
        <v>0</v>
      </c>
      <c r="P141" s="11">
        <v>0</v>
      </c>
      <c r="Q141" s="9">
        <v>1014000.0000000001</v>
      </c>
      <c r="R141" s="9">
        <v>0</v>
      </c>
      <c r="S141" s="9">
        <v>0</v>
      </c>
    </row>
    <row r="142" spans="1:19" ht="16.149999999999999" customHeight="1" x14ac:dyDescent="0.25">
      <c r="A142" s="7" t="s">
        <v>493</v>
      </c>
      <c r="B142" s="6" t="s">
        <v>494</v>
      </c>
      <c r="C142" s="7" t="s">
        <v>18</v>
      </c>
      <c r="D142" s="7" t="s">
        <v>32</v>
      </c>
      <c r="E142" s="7" t="s">
        <v>275</v>
      </c>
      <c r="F142" s="7" t="s">
        <v>141</v>
      </c>
      <c r="G142" s="8">
        <v>2019</v>
      </c>
      <c r="H142" s="2">
        <v>43712</v>
      </c>
      <c r="I142" s="7" t="s">
        <v>13</v>
      </c>
      <c r="J142" s="9">
        <v>200000</v>
      </c>
      <c r="K142" s="9" t="s">
        <v>17</v>
      </c>
      <c r="L142" s="10"/>
      <c r="M142" s="10" t="s">
        <v>89</v>
      </c>
      <c r="N142" s="11">
        <v>0</v>
      </c>
      <c r="O142" s="11">
        <v>1</v>
      </c>
      <c r="P142" s="11">
        <v>0</v>
      </c>
      <c r="Q142" s="9">
        <v>0</v>
      </c>
      <c r="R142" s="9">
        <v>200000</v>
      </c>
      <c r="S142" s="9">
        <v>0</v>
      </c>
    </row>
    <row r="143" spans="1:19" ht="16.149999999999999" customHeight="1" x14ac:dyDescent="0.25">
      <c r="A143" s="7" t="s">
        <v>545</v>
      </c>
      <c r="B143" s="6" t="s">
        <v>546</v>
      </c>
      <c r="C143" s="7" t="s">
        <v>558</v>
      </c>
      <c r="D143" s="7" t="s">
        <v>41</v>
      </c>
      <c r="E143" s="7" t="s">
        <v>559</v>
      </c>
      <c r="F143" s="7" t="s">
        <v>141</v>
      </c>
      <c r="G143" s="8">
        <v>2019</v>
      </c>
      <c r="H143" s="2">
        <v>43712</v>
      </c>
      <c r="I143" s="7" t="s">
        <v>13</v>
      </c>
      <c r="J143" s="9">
        <v>50000</v>
      </c>
      <c r="K143" s="9" t="s">
        <v>17</v>
      </c>
      <c r="L143" s="10"/>
      <c r="M143" s="10" t="s">
        <v>89</v>
      </c>
      <c r="N143" s="11">
        <v>0</v>
      </c>
      <c r="O143" s="11">
        <v>1</v>
      </c>
      <c r="P143" s="11">
        <v>0</v>
      </c>
      <c r="Q143" s="9">
        <v>0</v>
      </c>
      <c r="R143" s="9">
        <v>50000</v>
      </c>
      <c r="S143" s="9">
        <v>0</v>
      </c>
    </row>
    <row r="144" spans="1:19" ht="16.149999999999999" customHeight="1" x14ac:dyDescent="0.25">
      <c r="A144" s="7" t="s">
        <v>367</v>
      </c>
      <c r="B144" s="6" t="s">
        <v>368</v>
      </c>
      <c r="C144" s="7" t="s">
        <v>18</v>
      </c>
      <c r="D144" s="7" t="s">
        <v>41</v>
      </c>
      <c r="E144" s="7" t="s">
        <v>560</v>
      </c>
      <c r="F144" s="7" t="s">
        <v>141</v>
      </c>
      <c r="G144" s="8">
        <v>2019</v>
      </c>
      <c r="H144" s="2">
        <v>43718</v>
      </c>
      <c r="I144" s="7" t="s">
        <v>13</v>
      </c>
      <c r="J144" s="9">
        <v>300000</v>
      </c>
      <c r="K144" s="9" t="s">
        <v>120</v>
      </c>
      <c r="L144" s="10" t="s">
        <v>121</v>
      </c>
      <c r="M144" s="10" t="s">
        <v>89</v>
      </c>
      <c r="N144" s="11">
        <v>0</v>
      </c>
      <c r="O144" s="11">
        <v>0</v>
      </c>
      <c r="P144" s="11">
        <v>1</v>
      </c>
      <c r="Q144" s="9">
        <v>0</v>
      </c>
      <c r="R144" s="9">
        <v>0</v>
      </c>
      <c r="S144" s="9">
        <v>300000</v>
      </c>
    </row>
    <row r="145" spans="1:19" ht="16.149999999999999" customHeight="1" x14ac:dyDescent="0.25">
      <c r="A145" s="7" t="s">
        <v>367</v>
      </c>
      <c r="B145" s="6" t="s">
        <v>368</v>
      </c>
      <c r="C145" s="7" t="s">
        <v>18</v>
      </c>
      <c r="D145" s="7" t="s">
        <v>41</v>
      </c>
      <c r="E145" s="7" t="s">
        <v>560</v>
      </c>
      <c r="F145" s="7" t="s">
        <v>141</v>
      </c>
      <c r="G145" s="8">
        <v>2019</v>
      </c>
      <c r="H145" s="2">
        <v>43718</v>
      </c>
      <c r="I145" s="7" t="s">
        <v>13</v>
      </c>
      <c r="J145" s="9">
        <v>100000</v>
      </c>
      <c r="K145" s="9" t="s">
        <v>120</v>
      </c>
      <c r="L145" s="10" t="s">
        <v>121</v>
      </c>
      <c r="M145" s="10" t="s">
        <v>89</v>
      </c>
      <c r="N145" s="11">
        <v>0</v>
      </c>
      <c r="O145" s="11">
        <v>0</v>
      </c>
      <c r="P145" s="11">
        <v>1</v>
      </c>
      <c r="Q145" s="9">
        <v>0</v>
      </c>
      <c r="R145" s="9">
        <v>0</v>
      </c>
      <c r="S145" s="9">
        <v>100000</v>
      </c>
    </row>
    <row r="146" spans="1:19" ht="16.149999999999999" customHeight="1" x14ac:dyDescent="0.25">
      <c r="A146" s="7" t="s">
        <v>229</v>
      </c>
      <c r="B146" s="6" t="s">
        <v>230</v>
      </c>
      <c r="C146" s="7" t="s">
        <v>16</v>
      </c>
      <c r="D146" s="7" t="s">
        <v>49</v>
      </c>
      <c r="E146" s="7" t="s">
        <v>283</v>
      </c>
      <c r="F146" s="7" t="s">
        <v>141</v>
      </c>
      <c r="G146" s="8">
        <v>2019</v>
      </c>
      <c r="H146" s="2">
        <v>43719</v>
      </c>
      <c r="I146" s="7" t="s">
        <v>13</v>
      </c>
      <c r="J146" s="9">
        <v>250000000</v>
      </c>
      <c r="K146" s="9" t="s">
        <v>120</v>
      </c>
      <c r="L146" s="10" t="s">
        <v>121</v>
      </c>
      <c r="M146" s="10" t="s">
        <v>89</v>
      </c>
      <c r="N146" s="11">
        <v>0</v>
      </c>
      <c r="O146" s="11">
        <v>0</v>
      </c>
      <c r="P146" s="11">
        <v>7.1400000000000005E-2</v>
      </c>
      <c r="Q146" s="9">
        <v>0</v>
      </c>
      <c r="R146" s="9">
        <v>0</v>
      </c>
      <c r="S146" s="9">
        <v>17850000</v>
      </c>
    </row>
    <row r="147" spans="1:19" ht="16.149999999999999" customHeight="1" x14ac:dyDescent="0.25">
      <c r="A147" s="7" t="s">
        <v>451</v>
      </c>
      <c r="B147" s="6" t="s">
        <v>452</v>
      </c>
      <c r="C147" s="7" t="s">
        <v>18</v>
      </c>
      <c r="D147" s="7" t="s">
        <v>41</v>
      </c>
      <c r="E147" s="7" t="s">
        <v>284</v>
      </c>
      <c r="F147" s="7" t="s">
        <v>141</v>
      </c>
      <c r="G147" s="8">
        <v>2019</v>
      </c>
      <c r="H147" s="2">
        <v>43720</v>
      </c>
      <c r="I147" s="7" t="s">
        <v>13</v>
      </c>
      <c r="J147" s="9">
        <v>500000</v>
      </c>
      <c r="K147" s="9" t="s">
        <v>14</v>
      </c>
      <c r="L147" s="10" t="s">
        <v>121</v>
      </c>
      <c r="M147" s="10"/>
      <c r="N147" s="11">
        <v>1</v>
      </c>
      <c r="O147" s="11">
        <v>0</v>
      </c>
      <c r="P147" s="11">
        <v>0</v>
      </c>
      <c r="Q147" s="9">
        <v>500000</v>
      </c>
      <c r="R147" s="9">
        <v>0</v>
      </c>
      <c r="S147" s="9">
        <v>0</v>
      </c>
    </row>
    <row r="148" spans="1:19" ht="16.149999999999999" customHeight="1" x14ac:dyDescent="0.25">
      <c r="A148" s="7" t="s">
        <v>369</v>
      </c>
      <c r="B148" s="6" t="s">
        <v>370</v>
      </c>
      <c r="C148" s="7" t="s">
        <v>18</v>
      </c>
      <c r="D148" s="7" t="s">
        <v>41</v>
      </c>
      <c r="E148" s="7" t="s">
        <v>281</v>
      </c>
      <c r="F148" s="7" t="s">
        <v>141</v>
      </c>
      <c r="G148" s="8">
        <v>2019</v>
      </c>
      <c r="H148" s="2">
        <v>43721</v>
      </c>
      <c r="I148" s="7" t="s">
        <v>13</v>
      </c>
      <c r="J148" s="9">
        <v>400000</v>
      </c>
      <c r="K148" s="9" t="s">
        <v>120</v>
      </c>
      <c r="L148" s="10" t="s">
        <v>121</v>
      </c>
      <c r="M148" s="10" t="s">
        <v>89</v>
      </c>
      <c r="N148" s="11">
        <v>0</v>
      </c>
      <c r="O148" s="11">
        <v>0</v>
      </c>
      <c r="P148" s="11">
        <v>0.83750000000000002</v>
      </c>
      <c r="Q148" s="9">
        <v>0</v>
      </c>
      <c r="R148" s="9">
        <v>0</v>
      </c>
      <c r="S148" s="9">
        <v>335000</v>
      </c>
    </row>
    <row r="149" spans="1:19" ht="16.149999999999999" customHeight="1" x14ac:dyDescent="0.25">
      <c r="A149" s="7" t="s">
        <v>556</v>
      </c>
      <c r="B149" s="6" t="s">
        <v>557</v>
      </c>
      <c r="C149" s="7" t="s">
        <v>18</v>
      </c>
      <c r="D149" s="7" t="s">
        <v>49</v>
      </c>
      <c r="E149" s="7" t="s">
        <v>281</v>
      </c>
      <c r="F149" s="7" t="s">
        <v>141</v>
      </c>
      <c r="G149" s="8">
        <v>2019</v>
      </c>
      <c r="H149" s="2">
        <v>43724</v>
      </c>
      <c r="I149" s="7" t="s">
        <v>13</v>
      </c>
      <c r="J149" s="9">
        <v>150000</v>
      </c>
      <c r="K149" s="9" t="s">
        <v>17</v>
      </c>
      <c r="L149" s="10"/>
      <c r="M149" s="10" t="s">
        <v>89</v>
      </c>
      <c r="N149" s="11">
        <v>0</v>
      </c>
      <c r="O149" s="11">
        <v>1</v>
      </c>
      <c r="P149" s="11">
        <v>0</v>
      </c>
      <c r="Q149" s="9">
        <v>0</v>
      </c>
      <c r="R149" s="9">
        <v>150000</v>
      </c>
      <c r="S149" s="9">
        <v>0</v>
      </c>
    </row>
    <row r="150" spans="1:19" ht="16.149999999999999" customHeight="1" x14ac:dyDescent="0.25">
      <c r="A150" s="7" t="s">
        <v>347</v>
      </c>
      <c r="B150" s="6" t="s">
        <v>348</v>
      </c>
      <c r="C150" s="7" t="s">
        <v>18</v>
      </c>
      <c r="D150" s="7" t="s">
        <v>30</v>
      </c>
      <c r="E150" s="7" t="s">
        <v>275</v>
      </c>
      <c r="F150" s="7" t="s">
        <v>141</v>
      </c>
      <c r="G150" s="8">
        <v>2019</v>
      </c>
      <c r="H150" s="2">
        <v>43725</v>
      </c>
      <c r="I150" s="7" t="s">
        <v>13</v>
      </c>
      <c r="J150" s="9">
        <v>250000</v>
      </c>
      <c r="K150" s="9" t="s">
        <v>120</v>
      </c>
      <c r="L150" s="10" t="s">
        <v>121</v>
      </c>
      <c r="M150" s="10" t="s">
        <v>89</v>
      </c>
      <c r="N150" s="11">
        <v>0</v>
      </c>
      <c r="O150" s="11">
        <v>0</v>
      </c>
      <c r="P150" s="11">
        <v>1</v>
      </c>
      <c r="Q150" s="9">
        <v>0</v>
      </c>
      <c r="R150" s="9">
        <v>0</v>
      </c>
      <c r="S150" s="9">
        <v>250000</v>
      </c>
    </row>
    <row r="151" spans="1:19" ht="16.149999999999999" customHeight="1" x14ac:dyDescent="0.25">
      <c r="A151" s="7" t="s">
        <v>318</v>
      </c>
      <c r="B151" s="6" t="s">
        <v>319</v>
      </c>
      <c r="C151" s="7" t="s">
        <v>21</v>
      </c>
      <c r="D151" s="7" t="s">
        <v>35</v>
      </c>
      <c r="E151" s="7" t="s">
        <v>25</v>
      </c>
      <c r="F151" s="7" t="s">
        <v>142</v>
      </c>
      <c r="G151" s="8">
        <v>2019</v>
      </c>
      <c r="H151" s="2">
        <v>43726</v>
      </c>
      <c r="I151" s="7" t="s">
        <v>13</v>
      </c>
      <c r="J151" s="9">
        <v>1100000</v>
      </c>
      <c r="K151" s="9" t="s">
        <v>14</v>
      </c>
      <c r="L151" s="10" t="s">
        <v>23</v>
      </c>
      <c r="M151" s="10" t="s">
        <v>144</v>
      </c>
      <c r="N151" s="11">
        <v>1</v>
      </c>
      <c r="O151" s="11">
        <v>0</v>
      </c>
      <c r="P151" s="11">
        <v>0</v>
      </c>
      <c r="Q151" s="9">
        <v>1100000</v>
      </c>
      <c r="R151" s="9">
        <v>0</v>
      </c>
      <c r="S151" s="9">
        <v>0</v>
      </c>
    </row>
    <row r="152" spans="1:19" ht="16.149999999999999" customHeight="1" x14ac:dyDescent="0.25">
      <c r="A152" s="7" t="s">
        <v>320</v>
      </c>
      <c r="B152" s="6" t="s">
        <v>319</v>
      </c>
      <c r="C152" s="7" t="s">
        <v>18</v>
      </c>
      <c r="D152" s="7" t="s">
        <v>35</v>
      </c>
      <c r="E152" s="7" t="s">
        <v>25</v>
      </c>
      <c r="F152" s="7" t="s">
        <v>142</v>
      </c>
      <c r="G152" s="8">
        <v>2019</v>
      </c>
      <c r="H152" s="2">
        <v>43726</v>
      </c>
      <c r="I152" s="7" t="s">
        <v>13</v>
      </c>
      <c r="J152" s="9">
        <v>400000</v>
      </c>
      <c r="K152" s="9" t="s">
        <v>14</v>
      </c>
      <c r="L152" s="10" t="s">
        <v>19</v>
      </c>
      <c r="M152" s="10"/>
      <c r="N152" s="11">
        <v>1</v>
      </c>
      <c r="O152" s="11">
        <v>0</v>
      </c>
      <c r="P152" s="11">
        <v>0</v>
      </c>
      <c r="Q152" s="9">
        <v>400000</v>
      </c>
      <c r="R152" s="9">
        <v>0</v>
      </c>
      <c r="S152" s="9">
        <v>0</v>
      </c>
    </row>
    <row r="153" spans="1:19" ht="16.149999999999999" customHeight="1" x14ac:dyDescent="0.25">
      <c r="A153" s="7" t="s">
        <v>168</v>
      </c>
      <c r="B153" s="6" t="s">
        <v>169</v>
      </c>
      <c r="C153" s="7" t="s">
        <v>16</v>
      </c>
      <c r="D153" s="7" t="s">
        <v>72</v>
      </c>
      <c r="E153" s="7" t="s">
        <v>278</v>
      </c>
      <c r="F153" s="7" t="s">
        <v>141</v>
      </c>
      <c r="G153" s="8">
        <v>2019</v>
      </c>
      <c r="H153" s="2">
        <v>43728</v>
      </c>
      <c r="I153" s="7" t="s">
        <v>13</v>
      </c>
      <c r="J153" s="9">
        <v>125000000</v>
      </c>
      <c r="K153" s="9" t="s">
        <v>17</v>
      </c>
      <c r="L153" s="10"/>
      <c r="M153" s="10" t="s">
        <v>124</v>
      </c>
      <c r="N153" s="11">
        <v>0</v>
      </c>
      <c r="O153" s="11">
        <v>4.0000000000000001E-3</v>
      </c>
      <c r="P153" s="11">
        <v>0</v>
      </c>
      <c r="Q153" s="9">
        <v>0</v>
      </c>
      <c r="R153" s="9">
        <v>500000</v>
      </c>
      <c r="S153" s="9">
        <v>0</v>
      </c>
    </row>
    <row r="154" spans="1:19" ht="16.149999999999999" customHeight="1" x14ac:dyDescent="0.25">
      <c r="A154" s="7" t="s">
        <v>235</v>
      </c>
      <c r="B154" s="6" t="s">
        <v>236</v>
      </c>
      <c r="C154" s="7" t="s">
        <v>21</v>
      </c>
      <c r="D154" s="7" t="s">
        <v>44</v>
      </c>
      <c r="E154" s="7" t="s">
        <v>284</v>
      </c>
      <c r="F154" s="7" t="s">
        <v>141</v>
      </c>
      <c r="G154" s="8">
        <v>2019</v>
      </c>
      <c r="H154" s="2">
        <v>43728</v>
      </c>
      <c r="I154" s="7" t="s">
        <v>13</v>
      </c>
      <c r="J154" s="9">
        <v>15463142</v>
      </c>
      <c r="K154" s="9" t="s">
        <v>14</v>
      </c>
      <c r="L154" s="10" t="s">
        <v>121</v>
      </c>
      <c r="M154" s="10"/>
      <c r="N154" s="11">
        <v>1</v>
      </c>
      <c r="O154" s="11">
        <v>0</v>
      </c>
      <c r="P154" s="11">
        <v>0</v>
      </c>
      <c r="Q154" s="9">
        <v>15463142</v>
      </c>
      <c r="R154" s="9">
        <v>0</v>
      </c>
      <c r="S154" s="9">
        <v>0</v>
      </c>
    </row>
    <row r="155" spans="1:19" ht="16.149999999999999" customHeight="1" x14ac:dyDescent="0.25">
      <c r="A155" s="7" t="s">
        <v>239</v>
      </c>
      <c r="B155" s="6" t="s">
        <v>240</v>
      </c>
      <c r="C155" s="7" t="s">
        <v>16</v>
      </c>
      <c r="D155" s="7" t="s">
        <v>44</v>
      </c>
      <c r="E155" s="7" t="s">
        <v>284</v>
      </c>
      <c r="F155" s="7" t="s">
        <v>141</v>
      </c>
      <c r="G155" s="8">
        <v>2019</v>
      </c>
      <c r="H155" s="2">
        <v>43728</v>
      </c>
      <c r="I155" s="7" t="s">
        <v>13</v>
      </c>
      <c r="J155" s="9">
        <v>30000000</v>
      </c>
      <c r="K155" s="9" t="s">
        <v>14</v>
      </c>
      <c r="L155" s="10" t="s">
        <v>121</v>
      </c>
      <c r="M155" s="10"/>
      <c r="N155" s="11">
        <v>1</v>
      </c>
      <c r="O155" s="11">
        <v>0</v>
      </c>
      <c r="P155" s="11">
        <v>0</v>
      </c>
      <c r="Q155" s="9">
        <v>30000000</v>
      </c>
      <c r="R155" s="9">
        <v>0</v>
      </c>
      <c r="S155" s="9">
        <v>0</v>
      </c>
    </row>
    <row r="156" spans="1:19" ht="16.149999999999999" customHeight="1" x14ac:dyDescent="0.25">
      <c r="A156" s="7" t="s">
        <v>168</v>
      </c>
      <c r="B156" s="6" t="s">
        <v>169</v>
      </c>
      <c r="C156" s="7" t="s">
        <v>16</v>
      </c>
      <c r="D156" s="7" t="s">
        <v>72</v>
      </c>
      <c r="E156" s="7" t="s">
        <v>278</v>
      </c>
      <c r="F156" s="7" t="s">
        <v>141</v>
      </c>
      <c r="G156" s="8">
        <v>2019</v>
      </c>
      <c r="H156" s="2">
        <v>43728</v>
      </c>
      <c r="I156" s="7" t="s">
        <v>13</v>
      </c>
      <c r="J156" s="9">
        <v>125000000</v>
      </c>
      <c r="K156" s="9" t="s">
        <v>14</v>
      </c>
      <c r="L156" s="10" t="s">
        <v>75</v>
      </c>
      <c r="M156" s="10"/>
      <c r="N156" s="11">
        <v>0.32500000000000001</v>
      </c>
      <c r="O156" s="11">
        <v>0</v>
      </c>
      <c r="P156" s="11">
        <v>0</v>
      </c>
      <c r="Q156" s="9">
        <v>40625000</v>
      </c>
      <c r="R156" s="9">
        <v>0</v>
      </c>
      <c r="S156" s="9">
        <v>0</v>
      </c>
    </row>
    <row r="157" spans="1:19" ht="16.149999999999999" customHeight="1" x14ac:dyDescent="0.25">
      <c r="A157" s="7" t="s">
        <v>359</v>
      </c>
      <c r="B157" s="6" t="s">
        <v>360</v>
      </c>
      <c r="C157" s="7" t="s">
        <v>18</v>
      </c>
      <c r="D157" s="7" t="s">
        <v>41</v>
      </c>
      <c r="E157" s="7" t="s">
        <v>281</v>
      </c>
      <c r="F157" s="7" t="s">
        <v>141</v>
      </c>
      <c r="G157" s="8">
        <v>2019</v>
      </c>
      <c r="H157" s="2">
        <v>43731</v>
      </c>
      <c r="I157" s="7" t="s">
        <v>13</v>
      </c>
      <c r="J157" s="9">
        <v>300000</v>
      </c>
      <c r="K157" s="9" t="s">
        <v>120</v>
      </c>
      <c r="L157" s="10" t="s">
        <v>121</v>
      </c>
      <c r="M157" s="10" t="s">
        <v>89</v>
      </c>
      <c r="N157" s="11">
        <v>0</v>
      </c>
      <c r="O157" s="11">
        <v>0</v>
      </c>
      <c r="P157" s="11">
        <v>1</v>
      </c>
      <c r="Q157" s="9">
        <v>0</v>
      </c>
      <c r="R157" s="9">
        <v>0</v>
      </c>
      <c r="S157" s="9">
        <v>300000</v>
      </c>
    </row>
    <row r="158" spans="1:19" ht="16.149999999999999" customHeight="1" x14ac:dyDescent="0.25">
      <c r="A158" s="7" t="s">
        <v>439</v>
      </c>
      <c r="B158" s="6" t="s">
        <v>440</v>
      </c>
      <c r="C158" s="7" t="s">
        <v>18</v>
      </c>
      <c r="D158" s="7" t="s">
        <v>38</v>
      </c>
      <c r="E158" s="7" t="s">
        <v>278</v>
      </c>
      <c r="F158" s="7" t="s">
        <v>141</v>
      </c>
      <c r="G158" s="8">
        <v>2019</v>
      </c>
      <c r="H158" s="2">
        <v>43731</v>
      </c>
      <c r="I158" s="7" t="s">
        <v>13</v>
      </c>
      <c r="J158" s="9">
        <v>500000</v>
      </c>
      <c r="K158" s="9" t="s">
        <v>14</v>
      </c>
      <c r="L158" s="10" t="s">
        <v>121</v>
      </c>
      <c r="M158" s="10"/>
      <c r="N158" s="11">
        <v>0.81399999999999995</v>
      </c>
      <c r="O158" s="11">
        <v>0</v>
      </c>
      <c r="P158" s="11">
        <v>0</v>
      </c>
      <c r="Q158" s="9">
        <v>407000</v>
      </c>
      <c r="R158" s="9">
        <v>0</v>
      </c>
      <c r="S158" s="9">
        <v>0</v>
      </c>
    </row>
    <row r="159" spans="1:19" ht="16.149999999999999" customHeight="1" x14ac:dyDescent="0.25">
      <c r="A159" s="7" t="s">
        <v>335</v>
      </c>
      <c r="B159" s="6" t="s">
        <v>336</v>
      </c>
      <c r="C159" s="7" t="s">
        <v>18</v>
      </c>
      <c r="D159" s="7" t="s">
        <v>44</v>
      </c>
      <c r="E159" s="7" t="s">
        <v>559</v>
      </c>
      <c r="F159" s="7" t="s">
        <v>141</v>
      </c>
      <c r="G159" s="8">
        <v>2019</v>
      </c>
      <c r="H159" s="2">
        <v>43732</v>
      </c>
      <c r="I159" s="7" t="s">
        <v>13</v>
      </c>
      <c r="J159" s="9">
        <v>300000</v>
      </c>
      <c r="K159" s="9" t="s">
        <v>120</v>
      </c>
      <c r="L159" s="10" t="s">
        <v>121</v>
      </c>
      <c r="M159" s="10" t="s">
        <v>89</v>
      </c>
      <c r="N159" s="11">
        <v>0</v>
      </c>
      <c r="O159" s="11">
        <v>0</v>
      </c>
      <c r="P159" s="11">
        <v>1</v>
      </c>
      <c r="Q159" s="9">
        <v>0</v>
      </c>
      <c r="R159" s="9">
        <v>0</v>
      </c>
      <c r="S159" s="9">
        <v>300000</v>
      </c>
    </row>
    <row r="160" spans="1:19" ht="16.149999999999999" customHeight="1" x14ac:dyDescent="0.25">
      <c r="A160" s="7" t="s">
        <v>467</v>
      </c>
      <c r="B160" s="6" t="s">
        <v>468</v>
      </c>
      <c r="C160" s="7" t="s">
        <v>18</v>
      </c>
      <c r="D160" s="7" t="s">
        <v>41</v>
      </c>
      <c r="E160" s="7" t="s">
        <v>281</v>
      </c>
      <c r="F160" s="7" t="s">
        <v>141</v>
      </c>
      <c r="G160" s="8">
        <v>2019</v>
      </c>
      <c r="H160" s="2">
        <v>43732</v>
      </c>
      <c r="I160" s="7" t="s">
        <v>13</v>
      </c>
      <c r="J160" s="9">
        <v>300000</v>
      </c>
      <c r="K160" s="9" t="s">
        <v>14</v>
      </c>
      <c r="L160" s="10" t="s">
        <v>121</v>
      </c>
      <c r="M160" s="10"/>
      <c r="N160" s="11">
        <v>1</v>
      </c>
      <c r="O160" s="11">
        <v>0</v>
      </c>
      <c r="P160" s="11">
        <v>0</v>
      </c>
      <c r="Q160" s="9">
        <v>300000</v>
      </c>
      <c r="R160" s="9">
        <v>0</v>
      </c>
      <c r="S160" s="9">
        <v>0</v>
      </c>
    </row>
    <row r="161" spans="1:19" ht="16.149999999999999" customHeight="1" x14ac:dyDescent="0.25">
      <c r="A161" s="7" t="s">
        <v>150</v>
      </c>
      <c r="B161" s="6" t="s">
        <v>151</v>
      </c>
      <c r="C161" s="7" t="s">
        <v>16</v>
      </c>
      <c r="D161" s="7" t="s">
        <v>33</v>
      </c>
      <c r="E161" s="7" t="s">
        <v>275</v>
      </c>
      <c r="F161" s="7" t="s">
        <v>141</v>
      </c>
      <c r="G161" s="8">
        <v>2019</v>
      </c>
      <c r="H161" s="2">
        <v>43733</v>
      </c>
      <c r="I161" s="7" t="s">
        <v>13</v>
      </c>
      <c r="J161" s="9">
        <v>45000000</v>
      </c>
      <c r="K161" s="9" t="s">
        <v>17</v>
      </c>
      <c r="L161" s="10"/>
      <c r="M161" s="10" t="s">
        <v>126</v>
      </c>
      <c r="N161" s="11">
        <v>0</v>
      </c>
      <c r="O161" s="11">
        <v>1</v>
      </c>
      <c r="P161" s="11">
        <v>0</v>
      </c>
      <c r="Q161" s="9">
        <v>0</v>
      </c>
      <c r="R161" s="9">
        <v>45000000</v>
      </c>
      <c r="S161" s="9">
        <v>0</v>
      </c>
    </row>
    <row r="162" spans="1:19" ht="16.149999999999999" customHeight="1" x14ac:dyDescent="0.25">
      <c r="A162" s="7" t="s">
        <v>259</v>
      </c>
      <c r="B162" s="6" t="s">
        <v>260</v>
      </c>
      <c r="C162" s="7" t="s">
        <v>16</v>
      </c>
      <c r="D162" s="7" t="s">
        <v>48</v>
      </c>
      <c r="E162" s="7" t="s">
        <v>279</v>
      </c>
      <c r="F162" s="7" t="s">
        <v>141</v>
      </c>
      <c r="G162" s="8">
        <v>2019</v>
      </c>
      <c r="H162" s="2">
        <v>43733</v>
      </c>
      <c r="I162" s="7" t="s">
        <v>13</v>
      </c>
      <c r="J162" s="9">
        <v>45000000</v>
      </c>
      <c r="K162" s="9" t="s">
        <v>14</v>
      </c>
      <c r="L162" s="10" t="s">
        <v>20</v>
      </c>
      <c r="M162" s="10"/>
      <c r="N162" s="11">
        <v>7.9799999999999996E-2</v>
      </c>
      <c r="O162" s="11">
        <v>0</v>
      </c>
      <c r="P162" s="11">
        <v>0</v>
      </c>
      <c r="Q162" s="9">
        <v>3591000</v>
      </c>
      <c r="R162" s="9">
        <v>0</v>
      </c>
      <c r="S162" s="9">
        <v>0</v>
      </c>
    </row>
    <row r="163" spans="1:19" ht="16.149999999999999" customHeight="1" x14ac:dyDescent="0.25">
      <c r="A163" s="7" t="s">
        <v>263</v>
      </c>
      <c r="B163" s="6" t="s">
        <v>264</v>
      </c>
      <c r="C163" s="7" t="s">
        <v>16</v>
      </c>
      <c r="D163" s="7" t="s">
        <v>72</v>
      </c>
      <c r="E163" s="7" t="s">
        <v>282</v>
      </c>
      <c r="F163" s="7" t="s">
        <v>141</v>
      </c>
      <c r="G163" s="8">
        <v>2019</v>
      </c>
      <c r="H163" s="2">
        <v>43733</v>
      </c>
      <c r="I163" s="7" t="s">
        <v>13</v>
      </c>
      <c r="J163" s="9">
        <v>100000000</v>
      </c>
      <c r="K163" s="9" t="s">
        <v>14</v>
      </c>
      <c r="L163" s="10" t="s">
        <v>20</v>
      </c>
      <c r="M163" s="10"/>
      <c r="N163" s="11">
        <v>0.76419999999999999</v>
      </c>
      <c r="O163" s="11">
        <v>0</v>
      </c>
      <c r="P163" s="11">
        <v>0</v>
      </c>
      <c r="Q163" s="9">
        <v>76420000</v>
      </c>
      <c r="R163" s="9">
        <v>0</v>
      </c>
      <c r="S163" s="9">
        <v>0</v>
      </c>
    </row>
    <row r="164" spans="1:19" ht="16.149999999999999" customHeight="1" x14ac:dyDescent="0.25">
      <c r="A164" s="7" t="s">
        <v>525</v>
      </c>
      <c r="B164" s="6" t="s">
        <v>526</v>
      </c>
      <c r="C164" s="7" t="s">
        <v>18</v>
      </c>
      <c r="D164" s="7" t="s">
        <v>41</v>
      </c>
      <c r="E164" s="7" t="s">
        <v>281</v>
      </c>
      <c r="F164" s="7" t="s">
        <v>141</v>
      </c>
      <c r="G164" s="8">
        <v>2019</v>
      </c>
      <c r="H164" s="2">
        <v>43733</v>
      </c>
      <c r="I164" s="7" t="s">
        <v>13</v>
      </c>
      <c r="J164" s="9">
        <v>300000</v>
      </c>
      <c r="K164" s="9" t="s">
        <v>17</v>
      </c>
      <c r="L164" s="10"/>
      <c r="M164" s="10" t="s">
        <v>89</v>
      </c>
      <c r="N164" s="11">
        <v>0</v>
      </c>
      <c r="O164" s="11">
        <v>1</v>
      </c>
      <c r="P164" s="11">
        <v>0</v>
      </c>
      <c r="Q164" s="9">
        <v>0</v>
      </c>
      <c r="R164" s="9">
        <v>300000</v>
      </c>
      <c r="S164" s="9">
        <v>0</v>
      </c>
    </row>
    <row r="165" spans="1:19" ht="16.149999999999999" customHeight="1" x14ac:dyDescent="0.25">
      <c r="A165" s="7" t="s">
        <v>531</v>
      </c>
      <c r="B165" s="6" t="s">
        <v>532</v>
      </c>
      <c r="C165" s="7" t="s">
        <v>18</v>
      </c>
      <c r="D165" s="7" t="s">
        <v>41</v>
      </c>
      <c r="E165" s="7" t="s">
        <v>281</v>
      </c>
      <c r="F165" s="7" t="s">
        <v>141</v>
      </c>
      <c r="G165" s="8">
        <v>2019</v>
      </c>
      <c r="H165" s="2">
        <v>43733</v>
      </c>
      <c r="I165" s="7" t="s">
        <v>13</v>
      </c>
      <c r="J165" s="9">
        <v>450000</v>
      </c>
      <c r="K165" s="9" t="s">
        <v>17</v>
      </c>
      <c r="L165" s="10"/>
      <c r="M165" s="10" t="s">
        <v>89</v>
      </c>
      <c r="N165" s="11">
        <v>0</v>
      </c>
      <c r="O165" s="11">
        <v>1</v>
      </c>
      <c r="P165" s="11">
        <v>0</v>
      </c>
      <c r="Q165" s="9">
        <v>0</v>
      </c>
      <c r="R165" s="9">
        <v>450000</v>
      </c>
      <c r="S165" s="9">
        <v>0</v>
      </c>
    </row>
    <row r="166" spans="1:19" ht="16.149999999999999" customHeight="1" x14ac:dyDescent="0.25">
      <c r="A166" s="7" t="s">
        <v>554</v>
      </c>
      <c r="B166" s="6" t="s">
        <v>555</v>
      </c>
      <c r="C166" s="7" t="s">
        <v>18</v>
      </c>
      <c r="D166" s="7" t="s">
        <v>49</v>
      </c>
      <c r="E166" s="7" t="s">
        <v>275</v>
      </c>
      <c r="F166" s="7" t="s">
        <v>141</v>
      </c>
      <c r="G166" s="8">
        <v>2019</v>
      </c>
      <c r="H166" s="2">
        <v>43734</v>
      </c>
      <c r="I166" s="7" t="s">
        <v>13</v>
      </c>
      <c r="J166" s="9">
        <v>200000</v>
      </c>
      <c r="K166" s="9" t="s">
        <v>17</v>
      </c>
      <c r="L166" s="10"/>
      <c r="M166" s="10" t="s">
        <v>89</v>
      </c>
      <c r="N166" s="11">
        <v>0</v>
      </c>
      <c r="O166" s="11">
        <v>1</v>
      </c>
      <c r="P166" s="11">
        <v>0</v>
      </c>
      <c r="Q166" s="9">
        <v>0</v>
      </c>
      <c r="R166" s="9">
        <v>200000</v>
      </c>
      <c r="S166" s="9">
        <v>0</v>
      </c>
    </row>
    <row r="167" spans="1:19" ht="16.149999999999999" customHeight="1" x14ac:dyDescent="0.25">
      <c r="A167" s="7" t="s">
        <v>445</v>
      </c>
      <c r="B167" s="6" t="s">
        <v>446</v>
      </c>
      <c r="C167" s="7" t="s">
        <v>18</v>
      </c>
      <c r="D167" s="7" t="s">
        <v>48</v>
      </c>
      <c r="E167" s="7" t="s">
        <v>281</v>
      </c>
      <c r="F167" s="7" t="s">
        <v>141</v>
      </c>
      <c r="G167" s="8">
        <v>2019</v>
      </c>
      <c r="H167" s="2">
        <v>43740</v>
      </c>
      <c r="I167" s="7" t="s">
        <v>13</v>
      </c>
      <c r="J167" s="9">
        <v>250000</v>
      </c>
      <c r="K167" s="9" t="s">
        <v>14</v>
      </c>
      <c r="L167" s="10" t="s">
        <v>121</v>
      </c>
      <c r="M167" s="10"/>
      <c r="N167" s="11">
        <v>6.4000000000000001E-2</v>
      </c>
      <c r="O167" s="11">
        <v>0</v>
      </c>
      <c r="P167" s="11">
        <v>0</v>
      </c>
      <c r="Q167" s="9">
        <v>16000</v>
      </c>
      <c r="R167" s="9">
        <v>0</v>
      </c>
      <c r="S167" s="9">
        <v>0</v>
      </c>
    </row>
    <row r="168" spans="1:19" ht="16.149999999999999" customHeight="1" x14ac:dyDescent="0.25">
      <c r="A168" s="7" t="s">
        <v>445</v>
      </c>
      <c r="B168" s="6" t="s">
        <v>446</v>
      </c>
      <c r="C168" s="7" t="s">
        <v>18</v>
      </c>
      <c r="D168" s="7" t="s">
        <v>48</v>
      </c>
      <c r="E168" s="7" t="s">
        <v>281</v>
      </c>
      <c r="F168" s="7" t="s">
        <v>141</v>
      </c>
      <c r="G168" s="8">
        <v>2019</v>
      </c>
      <c r="H168" s="2">
        <v>43740</v>
      </c>
      <c r="I168" s="7" t="s">
        <v>13</v>
      </c>
      <c r="J168" s="9">
        <v>1000000</v>
      </c>
      <c r="K168" s="9" t="s">
        <v>14</v>
      </c>
      <c r="L168" s="10" t="s">
        <v>121</v>
      </c>
      <c r="M168" s="10"/>
      <c r="N168" s="11">
        <v>6.4000000000000001E-2</v>
      </c>
      <c r="O168" s="11">
        <v>0</v>
      </c>
      <c r="P168" s="11">
        <v>0</v>
      </c>
      <c r="Q168" s="9">
        <v>64000</v>
      </c>
      <c r="R168" s="9">
        <v>0</v>
      </c>
      <c r="S168" s="9">
        <v>0</v>
      </c>
    </row>
    <row r="169" spans="1:19" ht="16.149999999999999" customHeight="1" x14ac:dyDescent="0.25">
      <c r="A169" s="7" t="s">
        <v>488</v>
      </c>
      <c r="B169" s="6" t="s">
        <v>489</v>
      </c>
      <c r="C169" s="7" t="s">
        <v>18</v>
      </c>
      <c r="D169" s="7" t="s">
        <v>28</v>
      </c>
      <c r="E169" s="7" t="s">
        <v>281</v>
      </c>
      <c r="F169" s="7" t="s">
        <v>141</v>
      </c>
      <c r="G169" s="8">
        <v>2019</v>
      </c>
      <c r="H169" s="2">
        <v>43745</v>
      </c>
      <c r="I169" s="7" t="s">
        <v>13</v>
      </c>
      <c r="J169" s="9">
        <v>200000</v>
      </c>
      <c r="K169" s="9" t="s">
        <v>17</v>
      </c>
      <c r="L169" s="10"/>
      <c r="M169" s="10" t="s">
        <v>89</v>
      </c>
      <c r="N169" s="11">
        <v>0</v>
      </c>
      <c r="O169" s="11">
        <v>1</v>
      </c>
      <c r="P169" s="11">
        <v>0</v>
      </c>
      <c r="Q169" s="9">
        <v>0</v>
      </c>
      <c r="R169" s="9">
        <v>200000</v>
      </c>
      <c r="S169" s="9">
        <v>0</v>
      </c>
    </row>
    <row r="170" spans="1:19" ht="16.149999999999999" customHeight="1" x14ac:dyDescent="0.25">
      <c r="A170" s="7" t="s">
        <v>463</v>
      </c>
      <c r="B170" s="6" t="s">
        <v>464</v>
      </c>
      <c r="C170" s="7" t="s">
        <v>18</v>
      </c>
      <c r="D170" s="7" t="s">
        <v>41</v>
      </c>
      <c r="E170" s="7" t="s">
        <v>278</v>
      </c>
      <c r="F170" s="7" t="s">
        <v>141</v>
      </c>
      <c r="G170" s="8">
        <v>2019</v>
      </c>
      <c r="H170" s="2">
        <v>43746</v>
      </c>
      <c r="I170" s="7" t="s">
        <v>13</v>
      </c>
      <c r="J170" s="9">
        <v>300000</v>
      </c>
      <c r="K170" s="9" t="s">
        <v>14</v>
      </c>
      <c r="L170" s="10" t="s">
        <v>121</v>
      </c>
      <c r="M170" s="10"/>
      <c r="N170" s="11">
        <v>1</v>
      </c>
      <c r="O170" s="11">
        <v>0</v>
      </c>
      <c r="P170" s="11">
        <v>0</v>
      </c>
      <c r="Q170" s="9">
        <v>300000</v>
      </c>
      <c r="R170" s="9">
        <v>0</v>
      </c>
      <c r="S170" s="9">
        <v>0</v>
      </c>
    </row>
    <row r="171" spans="1:19" ht="16.149999999999999" customHeight="1" x14ac:dyDescent="0.25">
      <c r="A171" s="7" t="s">
        <v>339</v>
      </c>
      <c r="B171" s="6" t="s">
        <v>340</v>
      </c>
      <c r="C171" s="7" t="s">
        <v>18</v>
      </c>
      <c r="D171" s="7" t="s">
        <v>43</v>
      </c>
      <c r="E171" s="7" t="s">
        <v>277</v>
      </c>
      <c r="F171" s="7" t="s">
        <v>141</v>
      </c>
      <c r="G171" s="8">
        <v>2019</v>
      </c>
      <c r="H171" s="2">
        <v>43747</v>
      </c>
      <c r="I171" s="7" t="s">
        <v>13</v>
      </c>
      <c r="J171" s="9">
        <v>300000</v>
      </c>
      <c r="K171" s="9" t="s">
        <v>120</v>
      </c>
      <c r="L171" s="10" t="s">
        <v>121</v>
      </c>
      <c r="M171" s="10" t="s">
        <v>89</v>
      </c>
      <c r="N171" s="11">
        <v>0</v>
      </c>
      <c r="O171" s="11">
        <v>0</v>
      </c>
      <c r="P171" s="11">
        <v>0.95</v>
      </c>
      <c r="Q171" s="9">
        <v>0</v>
      </c>
      <c r="R171" s="9">
        <v>0</v>
      </c>
      <c r="S171" s="9">
        <v>285000</v>
      </c>
    </row>
    <row r="172" spans="1:19" ht="16.149999999999999" customHeight="1" x14ac:dyDescent="0.25">
      <c r="A172" s="7" t="s">
        <v>339</v>
      </c>
      <c r="B172" s="6" t="s">
        <v>340</v>
      </c>
      <c r="C172" s="7" t="s">
        <v>18</v>
      </c>
      <c r="D172" s="7" t="s">
        <v>43</v>
      </c>
      <c r="E172" s="7" t="s">
        <v>277</v>
      </c>
      <c r="F172" s="7" t="s">
        <v>141</v>
      </c>
      <c r="G172" s="8">
        <v>2019</v>
      </c>
      <c r="H172" s="2">
        <v>43747</v>
      </c>
      <c r="I172" s="7" t="s">
        <v>13</v>
      </c>
      <c r="J172" s="9">
        <v>300000</v>
      </c>
      <c r="K172" s="9" t="s">
        <v>17</v>
      </c>
      <c r="L172" s="10"/>
      <c r="M172" s="10" t="s">
        <v>89</v>
      </c>
      <c r="N172" s="11">
        <v>0</v>
      </c>
      <c r="O172" s="11">
        <v>0.05</v>
      </c>
      <c r="P172" s="11">
        <v>0</v>
      </c>
      <c r="Q172" s="9">
        <v>0</v>
      </c>
      <c r="R172" s="9">
        <v>15000</v>
      </c>
      <c r="S172" s="9">
        <v>0</v>
      </c>
    </row>
    <row r="173" spans="1:19" ht="16.149999999999999" customHeight="1" x14ac:dyDescent="0.25">
      <c r="A173" s="7" t="s">
        <v>385</v>
      </c>
      <c r="B173" s="6" t="s">
        <v>386</v>
      </c>
      <c r="C173" s="7" t="s">
        <v>18</v>
      </c>
      <c r="D173" s="7" t="s">
        <v>26</v>
      </c>
      <c r="E173" s="7" t="s">
        <v>279</v>
      </c>
      <c r="F173" s="7" t="s">
        <v>141</v>
      </c>
      <c r="G173" s="8">
        <v>2019</v>
      </c>
      <c r="H173" s="2">
        <v>43748</v>
      </c>
      <c r="I173" s="7" t="s">
        <v>13</v>
      </c>
      <c r="J173" s="9">
        <v>200000</v>
      </c>
      <c r="K173" s="9" t="s">
        <v>14</v>
      </c>
      <c r="L173" s="10" t="s">
        <v>121</v>
      </c>
      <c r="M173" s="10"/>
      <c r="N173" s="11">
        <v>7.4999999999999997E-2</v>
      </c>
      <c r="O173" s="11">
        <v>0</v>
      </c>
      <c r="P173" s="11">
        <v>0</v>
      </c>
      <c r="Q173" s="9">
        <v>15000</v>
      </c>
      <c r="R173" s="9">
        <v>0</v>
      </c>
      <c r="S173" s="9">
        <v>0</v>
      </c>
    </row>
    <row r="174" spans="1:19" ht="16.149999999999999" customHeight="1" x14ac:dyDescent="0.25">
      <c r="A174" s="7" t="s">
        <v>539</v>
      </c>
      <c r="B174" s="6" t="s">
        <v>540</v>
      </c>
      <c r="C174" s="7" t="s">
        <v>18</v>
      </c>
      <c r="D174" s="7" t="s">
        <v>41</v>
      </c>
      <c r="E174" s="7" t="s">
        <v>281</v>
      </c>
      <c r="F174" s="7" t="s">
        <v>141</v>
      </c>
      <c r="G174" s="8">
        <v>2019</v>
      </c>
      <c r="H174" s="2">
        <v>43748</v>
      </c>
      <c r="I174" s="7" t="s">
        <v>13</v>
      </c>
      <c r="J174" s="9">
        <v>150000</v>
      </c>
      <c r="K174" s="9" t="s">
        <v>17</v>
      </c>
      <c r="L174" s="10"/>
      <c r="M174" s="10" t="s">
        <v>89</v>
      </c>
      <c r="N174" s="11">
        <v>0</v>
      </c>
      <c r="O174" s="11">
        <v>1</v>
      </c>
      <c r="P174" s="11">
        <v>0</v>
      </c>
      <c r="Q174" s="9">
        <v>0</v>
      </c>
      <c r="R174" s="9">
        <v>150000</v>
      </c>
      <c r="S174" s="9">
        <v>0</v>
      </c>
    </row>
    <row r="175" spans="1:19" ht="16.149999999999999" customHeight="1" x14ac:dyDescent="0.25">
      <c r="A175" s="7" t="s">
        <v>381</v>
      </c>
      <c r="B175" s="6" t="s">
        <v>382</v>
      </c>
      <c r="C175" s="7" t="s">
        <v>18</v>
      </c>
      <c r="D175" s="7" t="s">
        <v>26</v>
      </c>
      <c r="E175" s="7" t="s">
        <v>279</v>
      </c>
      <c r="F175" s="7" t="s">
        <v>141</v>
      </c>
      <c r="G175" s="8">
        <v>2019</v>
      </c>
      <c r="H175" s="2">
        <v>43753</v>
      </c>
      <c r="I175" s="7" t="s">
        <v>13</v>
      </c>
      <c r="J175" s="9">
        <v>200000</v>
      </c>
      <c r="K175" s="9" t="s">
        <v>14</v>
      </c>
      <c r="L175" s="10" t="s">
        <v>121</v>
      </c>
      <c r="M175" s="10"/>
      <c r="N175" s="11">
        <v>7.4999999999999997E-2</v>
      </c>
      <c r="O175" s="11">
        <v>0</v>
      </c>
      <c r="P175" s="11">
        <v>0</v>
      </c>
      <c r="Q175" s="9">
        <v>15000</v>
      </c>
      <c r="R175" s="9">
        <v>0</v>
      </c>
      <c r="S175" s="9">
        <v>0</v>
      </c>
    </row>
    <row r="176" spans="1:19" ht="16.149999999999999" customHeight="1" x14ac:dyDescent="0.25">
      <c r="A176" s="7" t="s">
        <v>457</v>
      </c>
      <c r="B176" s="6" t="s">
        <v>458</v>
      </c>
      <c r="C176" s="7" t="s">
        <v>18</v>
      </c>
      <c r="D176" s="7" t="s">
        <v>41</v>
      </c>
      <c r="E176" s="7" t="s">
        <v>274</v>
      </c>
      <c r="F176" s="7" t="s">
        <v>141</v>
      </c>
      <c r="G176" s="8">
        <v>2019</v>
      </c>
      <c r="H176" s="2">
        <v>43753</v>
      </c>
      <c r="I176" s="7" t="s">
        <v>13</v>
      </c>
      <c r="J176" s="9">
        <v>200000</v>
      </c>
      <c r="K176" s="9" t="s">
        <v>14</v>
      </c>
      <c r="L176" s="10" t="s">
        <v>121</v>
      </c>
      <c r="M176" s="10"/>
      <c r="N176" s="11">
        <v>1</v>
      </c>
      <c r="O176" s="11">
        <v>0</v>
      </c>
      <c r="P176" s="11">
        <v>0</v>
      </c>
      <c r="Q176" s="9">
        <v>200000</v>
      </c>
      <c r="R176" s="9">
        <v>0</v>
      </c>
      <c r="S176" s="9">
        <v>0</v>
      </c>
    </row>
    <row r="177" spans="1:19" ht="16.149999999999999" customHeight="1" x14ac:dyDescent="0.25">
      <c r="A177" s="7" t="s">
        <v>475</v>
      </c>
      <c r="B177" s="6" t="s">
        <v>476</v>
      </c>
      <c r="C177" s="7" t="s">
        <v>18</v>
      </c>
      <c r="D177" s="7" t="s">
        <v>41</v>
      </c>
      <c r="E177" s="7" t="s">
        <v>12</v>
      </c>
      <c r="F177" s="7" t="s">
        <v>141</v>
      </c>
      <c r="G177" s="8">
        <v>2019</v>
      </c>
      <c r="H177" s="2">
        <v>43753</v>
      </c>
      <c r="I177" s="7" t="s">
        <v>13</v>
      </c>
      <c r="J177" s="9">
        <v>292950</v>
      </c>
      <c r="K177" s="9" t="s">
        <v>14</v>
      </c>
      <c r="L177" s="10" t="s">
        <v>121</v>
      </c>
      <c r="M177" s="10"/>
      <c r="N177" s="11">
        <v>0.5</v>
      </c>
      <c r="O177" s="11">
        <v>0</v>
      </c>
      <c r="P177" s="11">
        <v>0</v>
      </c>
      <c r="Q177" s="9">
        <v>146475</v>
      </c>
      <c r="R177" s="9">
        <v>0</v>
      </c>
      <c r="S177" s="9">
        <v>0</v>
      </c>
    </row>
    <row r="178" spans="1:19" ht="16.149999999999999" customHeight="1" x14ac:dyDescent="0.25">
      <c r="A178" s="7" t="s">
        <v>503</v>
      </c>
      <c r="B178" s="6" t="s">
        <v>504</v>
      </c>
      <c r="C178" s="7" t="s">
        <v>18</v>
      </c>
      <c r="D178" s="7" t="s">
        <v>36</v>
      </c>
      <c r="E178" s="7" t="s">
        <v>281</v>
      </c>
      <c r="F178" s="7" t="s">
        <v>141</v>
      </c>
      <c r="G178" s="8">
        <v>2019</v>
      </c>
      <c r="H178" s="2">
        <v>43753</v>
      </c>
      <c r="I178" s="7" t="s">
        <v>13</v>
      </c>
      <c r="J178" s="9">
        <v>350000</v>
      </c>
      <c r="K178" s="9" t="s">
        <v>17</v>
      </c>
      <c r="L178" s="10"/>
      <c r="M178" s="10" t="s">
        <v>89</v>
      </c>
      <c r="N178" s="11">
        <v>0</v>
      </c>
      <c r="O178" s="11">
        <v>0.1429</v>
      </c>
      <c r="P178" s="11">
        <v>0</v>
      </c>
      <c r="Q178" s="9">
        <v>0</v>
      </c>
      <c r="R178" s="9">
        <v>50015</v>
      </c>
      <c r="S178" s="9">
        <v>0</v>
      </c>
    </row>
    <row r="179" spans="1:19" ht="16.149999999999999" customHeight="1" x14ac:dyDescent="0.25">
      <c r="A179" s="7" t="s">
        <v>475</v>
      </c>
      <c r="B179" s="6" t="s">
        <v>476</v>
      </c>
      <c r="C179" s="7" t="s">
        <v>18</v>
      </c>
      <c r="D179" s="7" t="s">
        <v>41</v>
      </c>
      <c r="E179" s="7" t="s">
        <v>12</v>
      </c>
      <c r="F179" s="7" t="s">
        <v>141</v>
      </c>
      <c r="G179" s="8">
        <v>2019</v>
      </c>
      <c r="H179" s="2">
        <v>43753</v>
      </c>
      <c r="I179" s="7" t="s">
        <v>13</v>
      </c>
      <c r="J179" s="9">
        <v>292950</v>
      </c>
      <c r="K179" s="9" t="s">
        <v>17</v>
      </c>
      <c r="L179" s="10"/>
      <c r="M179" s="10" t="s">
        <v>89</v>
      </c>
      <c r="N179" s="11">
        <v>0</v>
      </c>
      <c r="O179" s="11">
        <v>0.5</v>
      </c>
      <c r="P179" s="11">
        <v>0</v>
      </c>
      <c r="Q179" s="9">
        <v>0</v>
      </c>
      <c r="R179" s="9">
        <v>146475</v>
      </c>
      <c r="S179" s="9">
        <v>0</v>
      </c>
    </row>
    <row r="180" spans="1:19" ht="16.149999999999999" customHeight="1" x14ac:dyDescent="0.25">
      <c r="A180" s="7" t="s">
        <v>186</v>
      </c>
      <c r="B180" s="6" t="s">
        <v>187</v>
      </c>
      <c r="C180" s="7" t="s">
        <v>16</v>
      </c>
      <c r="D180" s="7" t="s">
        <v>36</v>
      </c>
      <c r="E180" s="7" t="s">
        <v>281</v>
      </c>
      <c r="F180" s="7" t="s">
        <v>141</v>
      </c>
      <c r="G180" s="8">
        <v>2019</v>
      </c>
      <c r="H180" s="2">
        <v>43754</v>
      </c>
      <c r="I180" s="7" t="s">
        <v>13</v>
      </c>
      <c r="J180" s="9">
        <v>30000000</v>
      </c>
      <c r="K180" s="9" t="s">
        <v>17</v>
      </c>
      <c r="L180" s="10"/>
      <c r="M180" s="10" t="s">
        <v>89</v>
      </c>
      <c r="N180" s="11">
        <v>0</v>
      </c>
      <c r="O180" s="11">
        <v>0.28000000000000003</v>
      </c>
      <c r="P180" s="11">
        <v>0</v>
      </c>
      <c r="Q180" s="9">
        <v>0</v>
      </c>
      <c r="R180" s="9">
        <v>8400000</v>
      </c>
      <c r="S180" s="9">
        <v>0</v>
      </c>
    </row>
    <row r="181" spans="1:19" ht="16.149999999999999" customHeight="1" x14ac:dyDescent="0.25">
      <c r="A181" s="7" t="s">
        <v>186</v>
      </c>
      <c r="B181" s="6" t="s">
        <v>187</v>
      </c>
      <c r="C181" s="7" t="s">
        <v>16</v>
      </c>
      <c r="D181" s="7" t="s">
        <v>36</v>
      </c>
      <c r="E181" s="7" t="s">
        <v>281</v>
      </c>
      <c r="F181" s="7" t="s">
        <v>141</v>
      </c>
      <c r="G181" s="8">
        <v>2019</v>
      </c>
      <c r="H181" s="2">
        <v>43754</v>
      </c>
      <c r="I181" s="7" t="s">
        <v>13</v>
      </c>
      <c r="J181" s="9">
        <v>30000000</v>
      </c>
      <c r="K181" s="9" t="s">
        <v>17</v>
      </c>
      <c r="L181" s="10"/>
      <c r="M181" s="10" t="s">
        <v>89</v>
      </c>
      <c r="N181" s="11">
        <v>0</v>
      </c>
      <c r="O181" s="11">
        <v>0.28000000000000003</v>
      </c>
      <c r="P181" s="11">
        <v>0</v>
      </c>
      <c r="Q181" s="9">
        <v>0</v>
      </c>
      <c r="R181" s="9">
        <v>8400000</v>
      </c>
      <c r="S181" s="9">
        <v>0</v>
      </c>
    </row>
    <row r="182" spans="1:19" ht="16.149999999999999" customHeight="1" x14ac:dyDescent="0.25">
      <c r="A182" s="7" t="s">
        <v>437</v>
      </c>
      <c r="B182" s="6" t="s">
        <v>438</v>
      </c>
      <c r="C182" s="7" t="s">
        <v>18</v>
      </c>
      <c r="D182" s="7" t="s">
        <v>37</v>
      </c>
      <c r="E182" s="7" t="s">
        <v>284</v>
      </c>
      <c r="F182" s="7" t="s">
        <v>141</v>
      </c>
      <c r="G182" s="8">
        <v>2019</v>
      </c>
      <c r="H182" s="2">
        <v>43754</v>
      </c>
      <c r="I182" s="7" t="s">
        <v>13</v>
      </c>
      <c r="J182" s="9">
        <v>500000</v>
      </c>
      <c r="K182" s="9" t="s">
        <v>14</v>
      </c>
      <c r="L182" s="10" t="s">
        <v>121</v>
      </c>
      <c r="M182" s="10"/>
      <c r="N182" s="11">
        <v>1</v>
      </c>
      <c r="O182" s="11">
        <v>0</v>
      </c>
      <c r="P182" s="11">
        <v>0</v>
      </c>
      <c r="Q182" s="9">
        <v>500000</v>
      </c>
      <c r="R182" s="9">
        <v>0</v>
      </c>
      <c r="S182" s="9">
        <v>0</v>
      </c>
    </row>
    <row r="183" spans="1:19" ht="16.149999999999999" customHeight="1" x14ac:dyDescent="0.25">
      <c r="A183" s="7" t="s">
        <v>383</v>
      </c>
      <c r="B183" s="6" t="s">
        <v>384</v>
      </c>
      <c r="C183" s="7" t="s">
        <v>18</v>
      </c>
      <c r="D183" s="7" t="s">
        <v>26</v>
      </c>
      <c r="E183" s="7" t="s">
        <v>284</v>
      </c>
      <c r="F183" s="7" t="s">
        <v>141</v>
      </c>
      <c r="G183" s="8">
        <v>2019</v>
      </c>
      <c r="H183" s="2">
        <v>43756</v>
      </c>
      <c r="I183" s="7" t="s">
        <v>13</v>
      </c>
      <c r="J183" s="9">
        <v>200000</v>
      </c>
      <c r="K183" s="9" t="s">
        <v>14</v>
      </c>
      <c r="L183" s="10" t="s">
        <v>121</v>
      </c>
      <c r="M183" s="10"/>
      <c r="N183" s="11">
        <v>1</v>
      </c>
      <c r="O183" s="11">
        <v>0</v>
      </c>
      <c r="P183" s="11">
        <v>0</v>
      </c>
      <c r="Q183" s="9">
        <v>200000</v>
      </c>
      <c r="R183" s="9">
        <v>0</v>
      </c>
      <c r="S183" s="9">
        <v>0</v>
      </c>
    </row>
    <row r="184" spans="1:19" ht="16.149999999999999" customHeight="1" x14ac:dyDescent="0.25">
      <c r="A184" s="7" t="s">
        <v>509</v>
      </c>
      <c r="B184" s="6" t="s">
        <v>510</v>
      </c>
      <c r="C184" s="7" t="s">
        <v>18</v>
      </c>
      <c r="D184" s="7" t="s">
        <v>40</v>
      </c>
      <c r="E184" s="7" t="s">
        <v>281</v>
      </c>
      <c r="F184" s="7" t="s">
        <v>141</v>
      </c>
      <c r="G184" s="8">
        <v>2019</v>
      </c>
      <c r="H184" s="2">
        <v>43757</v>
      </c>
      <c r="I184" s="7" t="s">
        <v>13</v>
      </c>
      <c r="J184" s="9">
        <v>10240</v>
      </c>
      <c r="K184" s="9" t="s">
        <v>17</v>
      </c>
      <c r="L184" s="10"/>
      <c r="M184" s="10" t="s">
        <v>89</v>
      </c>
      <c r="N184" s="11">
        <v>0</v>
      </c>
      <c r="O184" s="11">
        <v>1</v>
      </c>
      <c r="P184" s="11">
        <v>0</v>
      </c>
      <c r="Q184" s="9">
        <v>0</v>
      </c>
      <c r="R184" s="9">
        <v>10240</v>
      </c>
      <c r="S184" s="9">
        <v>0</v>
      </c>
    </row>
    <row r="185" spans="1:19" ht="16.149999999999999" customHeight="1" x14ac:dyDescent="0.25">
      <c r="A185" s="7" t="s">
        <v>297</v>
      </c>
      <c r="B185" s="6" t="s">
        <v>298</v>
      </c>
      <c r="C185" s="7" t="s">
        <v>18</v>
      </c>
      <c r="D185" s="7" t="s">
        <v>39</v>
      </c>
      <c r="E185" s="7" t="s">
        <v>25</v>
      </c>
      <c r="F185" s="7" t="s">
        <v>142</v>
      </c>
      <c r="G185" s="8">
        <v>2019</v>
      </c>
      <c r="H185" s="2">
        <v>43761</v>
      </c>
      <c r="I185" s="7" t="s">
        <v>13</v>
      </c>
      <c r="J185" s="9">
        <v>1500000</v>
      </c>
      <c r="K185" s="9" t="s">
        <v>17</v>
      </c>
      <c r="L185" s="10"/>
      <c r="M185" s="10" t="s">
        <v>89</v>
      </c>
      <c r="N185" s="11">
        <v>0</v>
      </c>
      <c r="O185" s="11">
        <v>0.38779999999999998</v>
      </c>
      <c r="P185" s="11">
        <v>0</v>
      </c>
      <c r="Q185" s="9">
        <v>0</v>
      </c>
      <c r="R185" s="9">
        <v>581700</v>
      </c>
      <c r="S185" s="9">
        <v>0</v>
      </c>
    </row>
    <row r="186" spans="1:19" ht="16.149999999999999" customHeight="1" x14ac:dyDescent="0.25">
      <c r="A186" s="7" t="s">
        <v>314</v>
      </c>
      <c r="B186" s="6" t="s">
        <v>315</v>
      </c>
      <c r="C186" s="7" t="s">
        <v>18</v>
      </c>
      <c r="D186" s="7" t="s">
        <v>31</v>
      </c>
      <c r="E186" s="7" t="s">
        <v>25</v>
      </c>
      <c r="F186" s="7" t="s">
        <v>142</v>
      </c>
      <c r="G186" s="8">
        <v>2019</v>
      </c>
      <c r="H186" s="2">
        <v>43762</v>
      </c>
      <c r="I186" s="7" t="s">
        <v>13</v>
      </c>
      <c r="J186" s="9">
        <v>499609</v>
      </c>
      <c r="K186" s="9" t="s">
        <v>14</v>
      </c>
      <c r="L186" s="10" t="s">
        <v>19</v>
      </c>
      <c r="M186" s="10"/>
      <c r="N186" s="11">
        <v>1</v>
      </c>
      <c r="O186" s="11">
        <v>0</v>
      </c>
      <c r="P186" s="11">
        <v>0</v>
      </c>
      <c r="Q186" s="9">
        <v>499609</v>
      </c>
      <c r="R186" s="9">
        <v>0</v>
      </c>
      <c r="S186" s="9">
        <v>0</v>
      </c>
    </row>
    <row r="187" spans="1:19" ht="16.149999999999999" customHeight="1" x14ac:dyDescent="0.25">
      <c r="A187" s="7" t="s">
        <v>507</v>
      </c>
      <c r="B187" s="6" t="s">
        <v>508</v>
      </c>
      <c r="C187" s="7" t="s">
        <v>18</v>
      </c>
      <c r="D187" s="7" t="s">
        <v>39</v>
      </c>
      <c r="E187" s="7" t="s">
        <v>281</v>
      </c>
      <c r="F187" s="7" t="s">
        <v>141</v>
      </c>
      <c r="G187" s="8">
        <v>2019</v>
      </c>
      <c r="H187" s="2">
        <v>43767</v>
      </c>
      <c r="I187" s="7" t="s">
        <v>13</v>
      </c>
      <c r="J187" s="9">
        <v>300000</v>
      </c>
      <c r="K187" s="9" t="s">
        <v>17</v>
      </c>
      <c r="L187" s="10"/>
      <c r="M187" s="10" t="s">
        <v>89</v>
      </c>
      <c r="N187" s="11">
        <v>0</v>
      </c>
      <c r="O187" s="11">
        <v>0.66669999999999996</v>
      </c>
      <c r="P187" s="11">
        <v>0</v>
      </c>
      <c r="Q187" s="9">
        <v>0</v>
      </c>
      <c r="R187" s="9">
        <v>200010</v>
      </c>
      <c r="S187" s="9">
        <v>0</v>
      </c>
    </row>
    <row r="188" spans="1:19" ht="16.149999999999999" customHeight="1" x14ac:dyDescent="0.25">
      <c r="A188" s="7" t="s">
        <v>527</v>
      </c>
      <c r="B188" s="6" t="s">
        <v>528</v>
      </c>
      <c r="C188" s="7" t="s">
        <v>18</v>
      </c>
      <c r="D188" s="7" t="s">
        <v>41</v>
      </c>
      <c r="E188" s="7" t="s">
        <v>281</v>
      </c>
      <c r="F188" s="7" t="s">
        <v>141</v>
      </c>
      <c r="G188" s="8">
        <v>2019</v>
      </c>
      <c r="H188" s="2">
        <v>43767</v>
      </c>
      <c r="I188" s="7" t="s">
        <v>13</v>
      </c>
      <c r="J188" s="9">
        <v>375000</v>
      </c>
      <c r="K188" s="9" t="s">
        <v>17</v>
      </c>
      <c r="L188" s="10"/>
      <c r="M188" s="10" t="s">
        <v>89</v>
      </c>
      <c r="N188" s="11">
        <v>0</v>
      </c>
      <c r="O188" s="11">
        <v>1</v>
      </c>
      <c r="P188" s="11">
        <v>0</v>
      </c>
      <c r="Q188" s="9">
        <v>0</v>
      </c>
      <c r="R188" s="9">
        <v>375000</v>
      </c>
      <c r="S188" s="9">
        <v>0</v>
      </c>
    </row>
    <row r="189" spans="1:19" ht="16.149999999999999" customHeight="1" x14ac:dyDescent="0.25">
      <c r="A189" s="7" t="s">
        <v>373</v>
      </c>
      <c r="B189" s="6" t="s">
        <v>374</v>
      </c>
      <c r="C189" s="7" t="s">
        <v>18</v>
      </c>
      <c r="D189" s="7" t="s">
        <v>41</v>
      </c>
      <c r="E189" s="7" t="s">
        <v>277</v>
      </c>
      <c r="F189" s="7" t="s">
        <v>141</v>
      </c>
      <c r="G189" s="8">
        <v>2019</v>
      </c>
      <c r="H189" s="2">
        <v>43768</v>
      </c>
      <c r="I189" s="7" t="s">
        <v>13</v>
      </c>
      <c r="J189" s="9">
        <v>700000</v>
      </c>
      <c r="K189" s="9" t="s">
        <v>120</v>
      </c>
      <c r="L189" s="10" t="s">
        <v>121</v>
      </c>
      <c r="M189" s="10" t="s">
        <v>89</v>
      </c>
      <c r="N189" s="11">
        <v>0</v>
      </c>
      <c r="O189" s="11">
        <v>0</v>
      </c>
      <c r="P189" s="11">
        <v>1</v>
      </c>
      <c r="Q189" s="9">
        <v>0</v>
      </c>
      <c r="R189" s="9">
        <v>0</v>
      </c>
      <c r="S189" s="9">
        <v>700000</v>
      </c>
    </row>
    <row r="190" spans="1:19" ht="16.149999999999999" customHeight="1" x14ac:dyDescent="0.25">
      <c r="A190" s="7" t="s">
        <v>389</v>
      </c>
      <c r="B190" s="6" t="s">
        <v>390</v>
      </c>
      <c r="C190" s="7" t="s">
        <v>18</v>
      </c>
      <c r="D190" s="7" t="s">
        <v>43</v>
      </c>
      <c r="E190" s="7" t="s">
        <v>284</v>
      </c>
      <c r="F190" s="7" t="s">
        <v>141</v>
      </c>
      <c r="G190" s="8">
        <v>2019</v>
      </c>
      <c r="H190" s="2">
        <v>43768</v>
      </c>
      <c r="I190" s="7" t="s">
        <v>13</v>
      </c>
      <c r="J190" s="9">
        <v>600000</v>
      </c>
      <c r="K190" s="9" t="s">
        <v>14</v>
      </c>
      <c r="L190" s="10" t="s">
        <v>121</v>
      </c>
      <c r="M190" s="10"/>
      <c r="N190" s="11">
        <v>1</v>
      </c>
      <c r="O190" s="11">
        <v>0</v>
      </c>
      <c r="P190" s="11">
        <v>0</v>
      </c>
      <c r="Q190" s="9">
        <v>600000</v>
      </c>
      <c r="R190" s="9">
        <v>0</v>
      </c>
      <c r="S190" s="9">
        <v>0</v>
      </c>
    </row>
    <row r="191" spans="1:19" ht="16.149999999999999" customHeight="1" x14ac:dyDescent="0.25">
      <c r="A191" s="7" t="s">
        <v>349</v>
      </c>
      <c r="B191" s="6" t="s">
        <v>350</v>
      </c>
      <c r="C191" s="7" t="s">
        <v>18</v>
      </c>
      <c r="D191" s="7" t="s">
        <v>36</v>
      </c>
      <c r="E191" s="7" t="s">
        <v>276</v>
      </c>
      <c r="F191" s="7" t="s">
        <v>141</v>
      </c>
      <c r="G191" s="8">
        <v>2019</v>
      </c>
      <c r="H191" s="2">
        <v>43769</v>
      </c>
      <c r="I191" s="7" t="s">
        <v>13</v>
      </c>
      <c r="J191" s="9">
        <v>14526</v>
      </c>
      <c r="K191" s="9" t="s">
        <v>120</v>
      </c>
      <c r="L191" s="10" t="s">
        <v>121</v>
      </c>
      <c r="M191" s="10" t="s">
        <v>89</v>
      </c>
      <c r="N191" s="11">
        <v>0</v>
      </c>
      <c r="O191" s="11">
        <v>0</v>
      </c>
      <c r="P191" s="11">
        <v>1</v>
      </c>
      <c r="Q191" s="9">
        <v>0</v>
      </c>
      <c r="R191" s="9">
        <v>0</v>
      </c>
      <c r="S191" s="9">
        <v>14526</v>
      </c>
    </row>
    <row r="192" spans="1:19" ht="16.149999999999999" customHeight="1" x14ac:dyDescent="0.25">
      <c r="A192" s="7" t="s">
        <v>433</v>
      </c>
      <c r="B192" s="6" t="s">
        <v>434</v>
      </c>
      <c r="C192" s="7" t="s">
        <v>18</v>
      </c>
      <c r="D192" s="7" t="s">
        <v>36</v>
      </c>
      <c r="E192" s="7" t="s">
        <v>278</v>
      </c>
      <c r="F192" s="7" t="s">
        <v>141</v>
      </c>
      <c r="G192" s="8">
        <v>2019</v>
      </c>
      <c r="H192" s="2">
        <v>43770</v>
      </c>
      <c r="I192" s="7" t="s">
        <v>13</v>
      </c>
      <c r="J192" s="9">
        <v>288844</v>
      </c>
      <c r="K192" s="9" t="s">
        <v>14</v>
      </c>
      <c r="L192" s="10" t="s">
        <v>121</v>
      </c>
      <c r="M192" s="10"/>
      <c r="N192" s="11">
        <v>0.1212</v>
      </c>
      <c r="O192" s="11">
        <v>0</v>
      </c>
      <c r="P192" s="11">
        <v>0</v>
      </c>
      <c r="Q192" s="9">
        <v>35007.892800000001</v>
      </c>
      <c r="R192" s="9">
        <v>0</v>
      </c>
      <c r="S192" s="9">
        <v>0</v>
      </c>
    </row>
    <row r="193" spans="1:19" ht="16.149999999999999" customHeight="1" x14ac:dyDescent="0.25">
      <c r="A193" s="7" t="s">
        <v>154</v>
      </c>
      <c r="B193" s="6" t="s">
        <v>155</v>
      </c>
      <c r="C193" s="7" t="s">
        <v>16</v>
      </c>
      <c r="D193" s="7" t="s">
        <v>40</v>
      </c>
      <c r="E193" s="7" t="s">
        <v>277</v>
      </c>
      <c r="F193" s="7" t="s">
        <v>141</v>
      </c>
      <c r="G193" s="8">
        <v>2019</v>
      </c>
      <c r="H193" s="2">
        <v>43775</v>
      </c>
      <c r="I193" s="7" t="s">
        <v>13</v>
      </c>
      <c r="J193" s="9">
        <v>30000000</v>
      </c>
      <c r="K193" s="9" t="s">
        <v>17</v>
      </c>
      <c r="L193" s="10"/>
      <c r="M193" s="10" t="s">
        <v>124</v>
      </c>
      <c r="N193" s="11">
        <v>0</v>
      </c>
      <c r="O193" s="11">
        <v>9.1700000000000004E-2</v>
      </c>
      <c r="P193" s="11">
        <v>0</v>
      </c>
      <c r="Q193" s="9">
        <v>0</v>
      </c>
      <c r="R193" s="9">
        <v>2751000</v>
      </c>
      <c r="S193" s="9">
        <v>0</v>
      </c>
    </row>
    <row r="194" spans="1:19" ht="16.149999999999999" customHeight="1" x14ac:dyDescent="0.25">
      <c r="A194" s="7" t="s">
        <v>154</v>
      </c>
      <c r="B194" s="6" t="s">
        <v>155</v>
      </c>
      <c r="C194" s="7" t="s">
        <v>16</v>
      </c>
      <c r="D194" s="7" t="s">
        <v>40</v>
      </c>
      <c r="E194" s="7" t="s">
        <v>277</v>
      </c>
      <c r="F194" s="7" t="s">
        <v>141</v>
      </c>
      <c r="G194" s="8">
        <v>2019</v>
      </c>
      <c r="H194" s="2">
        <v>43775</v>
      </c>
      <c r="I194" s="7" t="s">
        <v>13</v>
      </c>
      <c r="J194" s="9">
        <v>30000000</v>
      </c>
      <c r="K194" s="9" t="s">
        <v>17</v>
      </c>
      <c r="L194" s="10"/>
      <c r="M194" s="10" t="s">
        <v>89</v>
      </c>
      <c r="N194" s="11">
        <v>0</v>
      </c>
      <c r="O194" s="11">
        <v>4.2900000000000001E-2</v>
      </c>
      <c r="P194" s="11">
        <v>0</v>
      </c>
      <c r="Q194" s="9">
        <v>0</v>
      </c>
      <c r="R194" s="9">
        <v>1287000</v>
      </c>
      <c r="S194" s="9">
        <v>0</v>
      </c>
    </row>
    <row r="195" spans="1:19" ht="16.149999999999999" customHeight="1" x14ac:dyDescent="0.25">
      <c r="A195" s="7" t="s">
        <v>421</v>
      </c>
      <c r="B195" s="6" t="s">
        <v>422</v>
      </c>
      <c r="C195" s="7" t="s">
        <v>18</v>
      </c>
      <c r="D195" s="7" t="s">
        <v>72</v>
      </c>
      <c r="E195" s="7" t="s">
        <v>275</v>
      </c>
      <c r="F195" s="7" t="s">
        <v>141</v>
      </c>
      <c r="G195" s="8">
        <v>2019</v>
      </c>
      <c r="H195" s="2">
        <v>43775</v>
      </c>
      <c r="I195" s="7" t="s">
        <v>13</v>
      </c>
      <c r="J195" s="9">
        <v>430000</v>
      </c>
      <c r="K195" s="9" t="s">
        <v>14</v>
      </c>
      <c r="L195" s="10" t="s">
        <v>121</v>
      </c>
      <c r="M195" s="10"/>
      <c r="N195" s="11">
        <v>1</v>
      </c>
      <c r="O195" s="11">
        <v>0</v>
      </c>
      <c r="P195" s="11">
        <v>0</v>
      </c>
      <c r="Q195" s="9">
        <v>430000</v>
      </c>
      <c r="R195" s="9">
        <v>0</v>
      </c>
      <c r="S195" s="9">
        <v>0</v>
      </c>
    </row>
    <row r="196" spans="1:19" ht="16.149999999999999" customHeight="1" x14ac:dyDescent="0.25">
      <c r="A196" s="7" t="s">
        <v>154</v>
      </c>
      <c r="B196" s="6" t="s">
        <v>155</v>
      </c>
      <c r="C196" s="7" t="s">
        <v>16</v>
      </c>
      <c r="D196" s="7" t="s">
        <v>40</v>
      </c>
      <c r="E196" s="7" t="s">
        <v>277</v>
      </c>
      <c r="F196" s="7" t="s">
        <v>141</v>
      </c>
      <c r="G196" s="8">
        <v>2019</v>
      </c>
      <c r="H196" s="2">
        <v>43775</v>
      </c>
      <c r="I196" s="7" t="s">
        <v>13</v>
      </c>
      <c r="J196" s="9">
        <v>30000000</v>
      </c>
      <c r="K196" s="9" t="s">
        <v>120</v>
      </c>
      <c r="L196" s="10" t="s">
        <v>121</v>
      </c>
      <c r="M196" s="10" t="s">
        <v>89</v>
      </c>
      <c r="N196" s="11">
        <v>0</v>
      </c>
      <c r="O196" s="11">
        <v>0</v>
      </c>
      <c r="P196" s="11">
        <v>6.2799999999999995E-2</v>
      </c>
      <c r="Q196" s="9">
        <v>0</v>
      </c>
      <c r="R196" s="9">
        <v>0</v>
      </c>
      <c r="S196" s="9">
        <v>1883999.9999999998</v>
      </c>
    </row>
    <row r="197" spans="1:19" ht="16.149999999999999" customHeight="1" x14ac:dyDescent="0.25">
      <c r="A197" s="7" t="s">
        <v>154</v>
      </c>
      <c r="B197" s="6" t="s">
        <v>155</v>
      </c>
      <c r="C197" s="7" t="s">
        <v>16</v>
      </c>
      <c r="D197" s="7" t="s">
        <v>40</v>
      </c>
      <c r="E197" s="7" t="s">
        <v>277</v>
      </c>
      <c r="F197" s="7" t="s">
        <v>141</v>
      </c>
      <c r="G197" s="8">
        <v>2019</v>
      </c>
      <c r="H197" s="2">
        <v>43775</v>
      </c>
      <c r="I197" s="7" t="s">
        <v>13</v>
      </c>
      <c r="J197" s="9">
        <v>30000000</v>
      </c>
      <c r="K197" s="9" t="s">
        <v>14</v>
      </c>
      <c r="L197" s="10" t="s">
        <v>20</v>
      </c>
      <c r="M197" s="10"/>
      <c r="N197" s="11">
        <v>0.31619999999999998</v>
      </c>
      <c r="O197" s="11">
        <v>0</v>
      </c>
      <c r="P197" s="11">
        <v>0</v>
      </c>
      <c r="Q197" s="9">
        <v>9486000</v>
      </c>
      <c r="R197" s="9">
        <v>0</v>
      </c>
      <c r="S197" s="9">
        <v>0</v>
      </c>
    </row>
    <row r="198" spans="1:19" ht="16.149999999999999" customHeight="1" x14ac:dyDescent="0.25">
      <c r="A198" s="7" t="s">
        <v>387</v>
      </c>
      <c r="B198" s="6" t="s">
        <v>388</v>
      </c>
      <c r="C198" s="7" t="s">
        <v>18</v>
      </c>
      <c r="D198" s="7" t="s">
        <v>44</v>
      </c>
      <c r="E198" s="7" t="s">
        <v>284</v>
      </c>
      <c r="F198" s="7" t="s">
        <v>141</v>
      </c>
      <c r="G198" s="8">
        <v>2019</v>
      </c>
      <c r="H198" s="2">
        <v>43780</v>
      </c>
      <c r="I198" s="7" t="s">
        <v>13</v>
      </c>
      <c r="J198" s="9">
        <v>550000</v>
      </c>
      <c r="K198" s="9" t="s">
        <v>14</v>
      </c>
      <c r="L198" s="10" t="s">
        <v>121</v>
      </c>
      <c r="M198" s="10"/>
      <c r="N198" s="11">
        <v>1</v>
      </c>
      <c r="O198" s="11">
        <v>0</v>
      </c>
      <c r="P198" s="11">
        <v>0</v>
      </c>
      <c r="Q198" s="9">
        <v>550000</v>
      </c>
      <c r="R198" s="9">
        <v>0</v>
      </c>
      <c r="S198" s="9">
        <v>0</v>
      </c>
    </row>
    <row r="199" spans="1:19" ht="16.149999999999999" customHeight="1" x14ac:dyDescent="0.25">
      <c r="A199" s="7" t="s">
        <v>441</v>
      </c>
      <c r="B199" s="6" t="s">
        <v>442</v>
      </c>
      <c r="C199" s="7" t="s">
        <v>18</v>
      </c>
      <c r="D199" s="7" t="s">
        <v>39</v>
      </c>
      <c r="E199" s="7" t="s">
        <v>284</v>
      </c>
      <c r="F199" s="7" t="s">
        <v>141</v>
      </c>
      <c r="G199" s="8">
        <v>2019</v>
      </c>
      <c r="H199" s="2">
        <v>43782</v>
      </c>
      <c r="I199" s="7" t="s">
        <v>13</v>
      </c>
      <c r="J199" s="9">
        <v>700000</v>
      </c>
      <c r="K199" s="9" t="s">
        <v>14</v>
      </c>
      <c r="L199" s="10" t="s">
        <v>121</v>
      </c>
      <c r="M199" s="10"/>
      <c r="N199" s="11">
        <v>0.55710000000000004</v>
      </c>
      <c r="O199" s="11">
        <v>0</v>
      </c>
      <c r="P199" s="11">
        <v>0</v>
      </c>
      <c r="Q199" s="9">
        <v>389970</v>
      </c>
      <c r="R199" s="9">
        <v>0</v>
      </c>
      <c r="S199" s="9">
        <v>0</v>
      </c>
    </row>
    <row r="200" spans="1:19" ht="16.149999999999999" customHeight="1" x14ac:dyDescent="0.25">
      <c r="A200" s="7" t="s">
        <v>243</v>
      </c>
      <c r="B200" s="6" t="s">
        <v>244</v>
      </c>
      <c r="C200" s="7" t="s">
        <v>16</v>
      </c>
      <c r="D200" s="7" t="s">
        <v>35</v>
      </c>
      <c r="E200" s="7" t="s">
        <v>284</v>
      </c>
      <c r="F200" s="7" t="s">
        <v>141</v>
      </c>
      <c r="G200" s="8">
        <v>2019</v>
      </c>
      <c r="H200" s="2">
        <v>43782</v>
      </c>
      <c r="I200" s="7" t="s">
        <v>13</v>
      </c>
      <c r="J200" s="9">
        <v>31500000</v>
      </c>
      <c r="K200" s="9" t="s">
        <v>14</v>
      </c>
      <c r="L200" s="10" t="s">
        <v>121</v>
      </c>
      <c r="M200" s="10"/>
      <c r="N200" s="11">
        <v>4.7000000000000002E-3</v>
      </c>
      <c r="O200" s="11">
        <v>0</v>
      </c>
      <c r="P200" s="11">
        <v>0</v>
      </c>
      <c r="Q200" s="9">
        <v>148050</v>
      </c>
      <c r="R200" s="9">
        <v>0</v>
      </c>
      <c r="S200" s="9">
        <v>0</v>
      </c>
    </row>
    <row r="201" spans="1:19" ht="16.149999999999999" customHeight="1" x14ac:dyDescent="0.25">
      <c r="A201" s="7" t="s">
        <v>267</v>
      </c>
      <c r="B201" s="6" t="s">
        <v>244</v>
      </c>
      <c r="C201" s="7" t="s">
        <v>21</v>
      </c>
      <c r="D201" s="7" t="s">
        <v>35</v>
      </c>
      <c r="E201" s="7" t="s">
        <v>284</v>
      </c>
      <c r="F201" s="7" t="s">
        <v>141</v>
      </c>
      <c r="G201" s="8">
        <v>2019</v>
      </c>
      <c r="H201" s="2">
        <v>43782</v>
      </c>
      <c r="I201" s="7" t="s">
        <v>13</v>
      </c>
      <c r="J201" s="9">
        <v>6500000</v>
      </c>
      <c r="K201" s="9" t="s">
        <v>14</v>
      </c>
      <c r="L201" s="10" t="s">
        <v>15</v>
      </c>
      <c r="M201" s="10"/>
      <c r="N201" s="11">
        <v>1</v>
      </c>
      <c r="O201" s="11">
        <v>0</v>
      </c>
      <c r="P201" s="11">
        <v>0</v>
      </c>
      <c r="Q201" s="9">
        <v>6500000</v>
      </c>
      <c r="R201" s="9">
        <v>0</v>
      </c>
      <c r="S201" s="9">
        <v>0</v>
      </c>
    </row>
    <row r="202" spans="1:19" ht="16.149999999999999" customHeight="1" x14ac:dyDescent="0.25">
      <c r="A202" s="7" t="s">
        <v>243</v>
      </c>
      <c r="B202" s="6" t="s">
        <v>244</v>
      </c>
      <c r="C202" s="7" t="s">
        <v>16</v>
      </c>
      <c r="D202" s="7" t="s">
        <v>35</v>
      </c>
      <c r="E202" s="7" t="s">
        <v>284</v>
      </c>
      <c r="F202" s="7" t="s">
        <v>141</v>
      </c>
      <c r="G202" s="8">
        <v>2019</v>
      </c>
      <c r="H202" s="2">
        <v>43782</v>
      </c>
      <c r="I202" s="7" t="s">
        <v>13</v>
      </c>
      <c r="J202" s="9">
        <v>31500000</v>
      </c>
      <c r="K202" s="9" t="s">
        <v>14</v>
      </c>
      <c r="L202" s="10" t="s">
        <v>15</v>
      </c>
      <c r="M202" s="10"/>
      <c r="N202" s="11">
        <v>0.39639999999999997</v>
      </c>
      <c r="O202" s="11">
        <v>0</v>
      </c>
      <c r="P202" s="11">
        <v>0</v>
      </c>
      <c r="Q202" s="9">
        <v>12486600</v>
      </c>
      <c r="R202" s="9">
        <v>0</v>
      </c>
      <c r="S202" s="9">
        <v>0</v>
      </c>
    </row>
    <row r="203" spans="1:19" ht="16.149999999999999" customHeight="1" x14ac:dyDescent="0.25">
      <c r="A203" s="7" t="s">
        <v>243</v>
      </c>
      <c r="B203" s="6" t="s">
        <v>244</v>
      </c>
      <c r="C203" s="7" t="s">
        <v>16</v>
      </c>
      <c r="D203" s="7" t="s">
        <v>35</v>
      </c>
      <c r="E203" s="7" t="s">
        <v>284</v>
      </c>
      <c r="F203" s="7" t="s">
        <v>141</v>
      </c>
      <c r="G203" s="8">
        <v>2019</v>
      </c>
      <c r="H203" s="2">
        <v>43782</v>
      </c>
      <c r="I203" s="7" t="s">
        <v>13</v>
      </c>
      <c r="J203" s="9">
        <v>31500000</v>
      </c>
      <c r="K203" s="9" t="s">
        <v>14</v>
      </c>
      <c r="L203" s="10" t="s">
        <v>15</v>
      </c>
      <c r="M203" s="10"/>
      <c r="N203" s="11">
        <v>0.52129999999999999</v>
      </c>
      <c r="O203" s="11">
        <v>0</v>
      </c>
      <c r="P203" s="11">
        <v>0</v>
      </c>
      <c r="Q203" s="9">
        <v>16420950</v>
      </c>
      <c r="R203" s="9">
        <v>0</v>
      </c>
      <c r="S203" s="9">
        <v>0</v>
      </c>
    </row>
    <row r="204" spans="1:19" ht="16.149999999999999" customHeight="1" x14ac:dyDescent="0.25">
      <c r="A204" s="7" t="s">
        <v>465</v>
      </c>
      <c r="B204" s="6" t="s">
        <v>466</v>
      </c>
      <c r="C204" s="7" t="s">
        <v>18</v>
      </c>
      <c r="D204" s="7" t="s">
        <v>41</v>
      </c>
      <c r="E204" s="7" t="s">
        <v>284</v>
      </c>
      <c r="F204" s="7" t="s">
        <v>141</v>
      </c>
      <c r="G204" s="8">
        <v>2019</v>
      </c>
      <c r="H204" s="2">
        <v>43787</v>
      </c>
      <c r="I204" s="7" t="s">
        <v>13</v>
      </c>
      <c r="J204" s="9">
        <v>150000</v>
      </c>
      <c r="K204" s="9" t="s">
        <v>14</v>
      </c>
      <c r="L204" s="10" t="s">
        <v>121</v>
      </c>
      <c r="M204" s="10"/>
      <c r="N204" s="11">
        <v>0.1429</v>
      </c>
      <c r="O204" s="11">
        <v>0</v>
      </c>
      <c r="P204" s="11">
        <v>0</v>
      </c>
      <c r="Q204" s="9">
        <v>21435</v>
      </c>
      <c r="R204" s="9">
        <v>0</v>
      </c>
      <c r="S204" s="9">
        <v>0</v>
      </c>
    </row>
    <row r="205" spans="1:19" ht="16.149999999999999" customHeight="1" x14ac:dyDescent="0.25">
      <c r="A205" s="7" t="s">
        <v>465</v>
      </c>
      <c r="B205" s="6" t="s">
        <v>466</v>
      </c>
      <c r="C205" s="7" t="s">
        <v>18</v>
      </c>
      <c r="D205" s="7" t="s">
        <v>41</v>
      </c>
      <c r="E205" s="7" t="s">
        <v>284</v>
      </c>
      <c r="F205" s="7" t="s">
        <v>141</v>
      </c>
      <c r="G205" s="8">
        <v>2019</v>
      </c>
      <c r="H205" s="2">
        <v>43787</v>
      </c>
      <c r="I205" s="7" t="s">
        <v>13</v>
      </c>
      <c r="J205" s="9">
        <v>200000</v>
      </c>
      <c r="K205" s="9" t="s">
        <v>14</v>
      </c>
      <c r="L205" s="10" t="s">
        <v>121</v>
      </c>
      <c r="M205" s="10"/>
      <c r="N205" s="11">
        <v>0.1429</v>
      </c>
      <c r="O205" s="11">
        <v>0</v>
      </c>
      <c r="P205" s="11">
        <v>0</v>
      </c>
      <c r="Q205" s="9">
        <v>28580</v>
      </c>
      <c r="R205" s="9">
        <v>0</v>
      </c>
      <c r="S205" s="9">
        <v>0</v>
      </c>
    </row>
    <row r="206" spans="1:19" ht="16.149999999999999" customHeight="1" x14ac:dyDescent="0.25">
      <c r="A206" s="7" t="s">
        <v>479</v>
      </c>
      <c r="B206" s="6" t="s">
        <v>480</v>
      </c>
      <c r="C206" s="7" t="s">
        <v>18</v>
      </c>
      <c r="D206" s="7" t="s">
        <v>49</v>
      </c>
      <c r="E206" s="7" t="s">
        <v>284</v>
      </c>
      <c r="F206" s="7" t="s">
        <v>141</v>
      </c>
      <c r="G206" s="8">
        <v>2019</v>
      </c>
      <c r="H206" s="2">
        <v>43788</v>
      </c>
      <c r="I206" s="7" t="s">
        <v>13</v>
      </c>
      <c r="J206" s="9">
        <v>200000</v>
      </c>
      <c r="K206" s="9" t="s">
        <v>14</v>
      </c>
      <c r="L206" s="10" t="s">
        <v>121</v>
      </c>
      <c r="M206" s="10"/>
      <c r="N206" s="11">
        <v>1</v>
      </c>
      <c r="O206" s="11">
        <v>0</v>
      </c>
      <c r="P206" s="11">
        <v>0</v>
      </c>
      <c r="Q206" s="9">
        <v>200000</v>
      </c>
      <c r="R206" s="9">
        <v>0</v>
      </c>
      <c r="S206" s="9">
        <v>0</v>
      </c>
    </row>
    <row r="207" spans="1:19" ht="16.149999999999999" customHeight="1" x14ac:dyDescent="0.25">
      <c r="A207" s="7" t="s">
        <v>490</v>
      </c>
      <c r="B207" s="6" t="s">
        <v>491</v>
      </c>
      <c r="C207" s="7" t="s">
        <v>18</v>
      </c>
      <c r="D207" s="7" t="s">
        <v>31</v>
      </c>
      <c r="E207" s="7" t="s">
        <v>275</v>
      </c>
      <c r="F207" s="7" t="s">
        <v>141</v>
      </c>
      <c r="G207" s="8">
        <v>2019</v>
      </c>
      <c r="H207" s="2">
        <v>43788</v>
      </c>
      <c r="I207" s="7" t="s">
        <v>13</v>
      </c>
      <c r="J207" s="9">
        <v>750000</v>
      </c>
      <c r="K207" s="9" t="s">
        <v>17</v>
      </c>
      <c r="L207" s="10"/>
      <c r="M207" s="10" t="s">
        <v>89</v>
      </c>
      <c r="N207" s="11">
        <v>0</v>
      </c>
      <c r="O207" s="11">
        <v>1</v>
      </c>
      <c r="P207" s="11">
        <v>0</v>
      </c>
      <c r="Q207" s="9">
        <v>0</v>
      </c>
      <c r="R207" s="9">
        <v>750000</v>
      </c>
      <c r="S207" s="9">
        <v>0</v>
      </c>
    </row>
    <row r="208" spans="1:19" ht="16.149999999999999" customHeight="1" x14ac:dyDescent="0.25">
      <c r="A208" s="7" t="s">
        <v>148</v>
      </c>
      <c r="B208" s="6" t="s">
        <v>149</v>
      </c>
      <c r="C208" s="7" t="s">
        <v>16</v>
      </c>
      <c r="D208" s="7" t="s">
        <v>31</v>
      </c>
      <c r="E208" s="7" t="s">
        <v>275</v>
      </c>
      <c r="F208" s="7" t="s">
        <v>141</v>
      </c>
      <c r="G208" s="8">
        <v>2019</v>
      </c>
      <c r="H208" s="2">
        <v>43789</v>
      </c>
      <c r="I208" s="7" t="s">
        <v>13</v>
      </c>
      <c r="J208" s="9">
        <v>50000000</v>
      </c>
      <c r="K208" s="9" t="s">
        <v>17</v>
      </c>
      <c r="L208" s="10"/>
      <c r="M208" s="10" t="s">
        <v>125</v>
      </c>
      <c r="N208" s="11">
        <v>0</v>
      </c>
      <c r="O208" s="11">
        <v>0.3332</v>
      </c>
      <c r="P208" s="11">
        <v>0</v>
      </c>
      <c r="Q208" s="9">
        <v>0</v>
      </c>
      <c r="R208" s="9">
        <v>16660000</v>
      </c>
      <c r="S208" s="9">
        <v>0</v>
      </c>
    </row>
    <row r="209" spans="1:19" ht="16.149999999999999" customHeight="1" x14ac:dyDescent="0.25">
      <c r="A209" s="7" t="s">
        <v>148</v>
      </c>
      <c r="B209" s="6" t="s">
        <v>149</v>
      </c>
      <c r="C209" s="7" t="s">
        <v>16</v>
      </c>
      <c r="D209" s="7" t="s">
        <v>31</v>
      </c>
      <c r="E209" s="7" t="s">
        <v>275</v>
      </c>
      <c r="F209" s="7" t="s">
        <v>141</v>
      </c>
      <c r="G209" s="8">
        <v>2019</v>
      </c>
      <c r="H209" s="2">
        <v>43789</v>
      </c>
      <c r="I209" s="7" t="s">
        <v>13</v>
      </c>
      <c r="J209" s="9">
        <v>50000000</v>
      </c>
      <c r="K209" s="9" t="s">
        <v>120</v>
      </c>
      <c r="L209" s="10" t="s">
        <v>121</v>
      </c>
      <c r="M209" s="10" t="s">
        <v>89</v>
      </c>
      <c r="N209" s="11">
        <v>0</v>
      </c>
      <c r="O209" s="11">
        <v>0</v>
      </c>
      <c r="P209" s="11">
        <v>0.35289999999999999</v>
      </c>
      <c r="Q209" s="9">
        <v>0</v>
      </c>
      <c r="R209" s="9">
        <v>0</v>
      </c>
      <c r="S209" s="9">
        <v>17645000</v>
      </c>
    </row>
    <row r="210" spans="1:19" ht="16.149999999999999" customHeight="1" x14ac:dyDescent="0.25">
      <c r="A210" s="7" t="s">
        <v>148</v>
      </c>
      <c r="B210" s="6" t="s">
        <v>149</v>
      </c>
      <c r="C210" s="7" t="s">
        <v>16</v>
      </c>
      <c r="D210" s="7" t="s">
        <v>31</v>
      </c>
      <c r="E210" s="7" t="s">
        <v>275</v>
      </c>
      <c r="F210" s="7" t="s">
        <v>141</v>
      </c>
      <c r="G210" s="8">
        <v>2019</v>
      </c>
      <c r="H210" s="2">
        <v>43789</v>
      </c>
      <c r="I210" s="7" t="s">
        <v>13</v>
      </c>
      <c r="J210" s="9">
        <v>50000000</v>
      </c>
      <c r="K210" s="9" t="s">
        <v>14</v>
      </c>
      <c r="L210" s="10" t="s">
        <v>20</v>
      </c>
      <c r="M210" s="10"/>
      <c r="N210" s="11">
        <v>8.9399999999999993E-2</v>
      </c>
      <c r="O210" s="11">
        <v>0</v>
      </c>
      <c r="P210" s="11">
        <v>0</v>
      </c>
      <c r="Q210" s="9">
        <v>4470000</v>
      </c>
      <c r="R210" s="9">
        <v>0</v>
      </c>
      <c r="S210" s="9">
        <v>0</v>
      </c>
    </row>
    <row r="211" spans="1:19" ht="16.149999999999999" customHeight="1" x14ac:dyDescent="0.25">
      <c r="A211" s="7" t="s">
        <v>148</v>
      </c>
      <c r="B211" s="6" t="s">
        <v>149</v>
      </c>
      <c r="C211" s="7" t="s">
        <v>16</v>
      </c>
      <c r="D211" s="7" t="s">
        <v>31</v>
      </c>
      <c r="E211" s="7" t="s">
        <v>275</v>
      </c>
      <c r="F211" s="7" t="s">
        <v>141</v>
      </c>
      <c r="G211" s="8">
        <v>2019</v>
      </c>
      <c r="H211" s="2">
        <v>43789</v>
      </c>
      <c r="I211" s="7" t="s">
        <v>13</v>
      </c>
      <c r="J211" s="9">
        <v>50000000</v>
      </c>
      <c r="K211" s="9" t="s">
        <v>14</v>
      </c>
      <c r="L211" s="10" t="s">
        <v>20</v>
      </c>
      <c r="M211" s="10"/>
      <c r="N211" s="11">
        <v>2.1999999999999999E-2</v>
      </c>
      <c r="O211" s="11">
        <v>0</v>
      </c>
      <c r="P211" s="11">
        <v>0</v>
      </c>
      <c r="Q211" s="9">
        <v>1100000</v>
      </c>
      <c r="R211" s="9">
        <v>0</v>
      </c>
      <c r="S211" s="9">
        <v>0</v>
      </c>
    </row>
    <row r="212" spans="1:19" ht="16.149999999999999" customHeight="1" x14ac:dyDescent="0.25">
      <c r="A212" s="7" t="s">
        <v>533</v>
      </c>
      <c r="B212" s="6" t="s">
        <v>534</v>
      </c>
      <c r="C212" s="7" t="s">
        <v>18</v>
      </c>
      <c r="D212" s="7" t="s">
        <v>41</v>
      </c>
      <c r="E212" s="7" t="s">
        <v>281</v>
      </c>
      <c r="F212" s="7" t="s">
        <v>141</v>
      </c>
      <c r="G212" s="8">
        <v>2019</v>
      </c>
      <c r="H212" s="2">
        <v>43790</v>
      </c>
      <c r="I212" s="7" t="s">
        <v>13</v>
      </c>
      <c r="J212" s="9">
        <v>400000</v>
      </c>
      <c r="K212" s="9" t="s">
        <v>17</v>
      </c>
      <c r="L212" s="10"/>
      <c r="M212" s="10" t="s">
        <v>89</v>
      </c>
      <c r="N212" s="11">
        <v>0</v>
      </c>
      <c r="O212" s="11">
        <v>1</v>
      </c>
      <c r="P212" s="11">
        <v>0</v>
      </c>
      <c r="Q212" s="9">
        <v>0</v>
      </c>
      <c r="R212" s="9">
        <v>400000</v>
      </c>
      <c r="S212" s="9">
        <v>0</v>
      </c>
    </row>
    <row r="213" spans="1:19" ht="16.149999999999999" customHeight="1" x14ac:dyDescent="0.25">
      <c r="A213" s="7" t="s">
        <v>533</v>
      </c>
      <c r="B213" s="6" t="s">
        <v>534</v>
      </c>
      <c r="C213" s="7" t="s">
        <v>18</v>
      </c>
      <c r="D213" s="7" t="s">
        <v>41</v>
      </c>
      <c r="E213" s="7" t="s">
        <v>281</v>
      </c>
      <c r="F213" s="7" t="s">
        <v>141</v>
      </c>
      <c r="G213" s="8">
        <v>2019</v>
      </c>
      <c r="H213" s="2">
        <v>43790</v>
      </c>
      <c r="I213" s="7" t="s">
        <v>13</v>
      </c>
      <c r="J213" s="9">
        <v>150000</v>
      </c>
      <c r="K213" s="9" t="s">
        <v>17</v>
      </c>
      <c r="L213" s="10"/>
      <c r="M213" s="10" t="s">
        <v>89</v>
      </c>
      <c r="N213" s="11">
        <v>0</v>
      </c>
      <c r="O213" s="11">
        <v>1</v>
      </c>
      <c r="P213" s="11">
        <v>0</v>
      </c>
      <c r="Q213" s="9">
        <v>0</v>
      </c>
      <c r="R213" s="9">
        <v>150000</v>
      </c>
      <c r="S213" s="9">
        <v>0</v>
      </c>
    </row>
    <row r="214" spans="1:19" ht="16.149999999999999" customHeight="1" x14ac:dyDescent="0.25">
      <c r="A214" s="7" t="s">
        <v>321</v>
      </c>
      <c r="B214" s="6" t="s">
        <v>322</v>
      </c>
      <c r="C214" s="7" t="s">
        <v>18</v>
      </c>
      <c r="D214" s="7" t="s">
        <v>37</v>
      </c>
      <c r="E214" s="7" t="s">
        <v>25</v>
      </c>
      <c r="F214" s="7" t="s">
        <v>142</v>
      </c>
      <c r="G214" s="8">
        <v>2019</v>
      </c>
      <c r="H214" s="2">
        <v>43791</v>
      </c>
      <c r="I214" s="7" t="s">
        <v>13</v>
      </c>
      <c r="J214" s="9">
        <v>995000</v>
      </c>
      <c r="K214" s="9" t="s">
        <v>14</v>
      </c>
      <c r="L214" s="10" t="s">
        <v>19</v>
      </c>
      <c r="M214" s="10"/>
      <c r="N214" s="11">
        <v>1</v>
      </c>
      <c r="O214" s="11">
        <v>0</v>
      </c>
      <c r="P214" s="11">
        <v>0</v>
      </c>
      <c r="Q214" s="9">
        <v>995000</v>
      </c>
      <c r="R214" s="9">
        <v>0</v>
      </c>
      <c r="S214" s="9">
        <v>0</v>
      </c>
    </row>
    <row r="215" spans="1:19" ht="16.149999999999999" customHeight="1" x14ac:dyDescent="0.25">
      <c r="A215" s="7" t="s">
        <v>431</v>
      </c>
      <c r="B215" s="6" t="s">
        <v>432</v>
      </c>
      <c r="C215" s="7" t="s">
        <v>18</v>
      </c>
      <c r="D215" s="7" t="s">
        <v>36</v>
      </c>
      <c r="E215" s="7" t="s">
        <v>284</v>
      </c>
      <c r="F215" s="7" t="s">
        <v>141</v>
      </c>
      <c r="G215" s="8">
        <v>2019</v>
      </c>
      <c r="H215" s="2">
        <v>43795</v>
      </c>
      <c r="I215" s="7" t="s">
        <v>13</v>
      </c>
      <c r="J215" s="9">
        <v>249644</v>
      </c>
      <c r="K215" s="9" t="s">
        <v>14</v>
      </c>
      <c r="L215" s="10" t="s">
        <v>121</v>
      </c>
      <c r="M215" s="10"/>
      <c r="N215" s="11">
        <v>1</v>
      </c>
      <c r="O215" s="11">
        <v>0</v>
      </c>
      <c r="P215" s="11">
        <v>0</v>
      </c>
      <c r="Q215" s="9">
        <v>249644</v>
      </c>
      <c r="R215" s="9">
        <v>0</v>
      </c>
      <c r="S215" s="9">
        <v>0</v>
      </c>
    </row>
    <row r="216" spans="1:19" ht="16.149999999999999" customHeight="1" x14ac:dyDescent="0.25">
      <c r="A216" s="7" t="s">
        <v>162</v>
      </c>
      <c r="B216" s="6" t="s">
        <v>163</v>
      </c>
      <c r="C216" s="7" t="s">
        <v>16</v>
      </c>
      <c r="D216" s="7" t="s">
        <v>48</v>
      </c>
      <c r="E216" s="7" t="s">
        <v>278</v>
      </c>
      <c r="F216" s="7" t="s">
        <v>141</v>
      </c>
      <c r="G216" s="8">
        <v>2019</v>
      </c>
      <c r="H216" s="2">
        <v>43796</v>
      </c>
      <c r="I216" s="7" t="s">
        <v>13</v>
      </c>
      <c r="J216" s="9">
        <v>50000000</v>
      </c>
      <c r="K216" s="9" t="s">
        <v>17</v>
      </c>
      <c r="L216" s="10"/>
      <c r="M216" s="10" t="s">
        <v>124</v>
      </c>
      <c r="N216" s="11">
        <v>0</v>
      </c>
      <c r="O216" s="11">
        <v>0.33300000000000002</v>
      </c>
      <c r="P216" s="11">
        <v>0</v>
      </c>
      <c r="Q216" s="9">
        <v>0</v>
      </c>
      <c r="R216" s="9">
        <v>16650000</v>
      </c>
      <c r="S216" s="9">
        <v>0</v>
      </c>
    </row>
    <row r="217" spans="1:19" ht="16.149999999999999" customHeight="1" x14ac:dyDescent="0.25">
      <c r="A217" s="7" t="s">
        <v>162</v>
      </c>
      <c r="B217" s="6" t="s">
        <v>163</v>
      </c>
      <c r="C217" s="7" t="s">
        <v>16</v>
      </c>
      <c r="D217" s="7" t="s">
        <v>48</v>
      </c>
      <c r="E217" s="7" t="s">
        <v>278</v>
      </c>
      <c r="F217" s="7" t="s">
        <v>141</v>
      </c>
      <c r="G217" s="8">
        <v>2019</v>
      </c>
      <c r="H217" s="2">
        <v>43796</v>
      </c>
      <c r="I217" s="7" t="s">
        <v>13</v>
      </c>
      <c r="J217" s="9">
        <v>185000000</v>
      </c>
      <c r="K217" s="9" t="s">
        <v>17</v>
      </c>
      <c r="L217" s="10"/>
      <c r="M217" s="10" t="s">
        <v>124</v>
      </c>
      <c r="N217" s="11">
        <v>0</v>
      </c>
      <c r="O217" s="11">
        <v>0.33300000000000002</v>
      </c>
      <c r="P217" s="11">
        <v>0</v>
      </c>
      <c r="Q217" s="9">
        <v>0</v>
      </c>
      <c r="R217" s="9">
        <v>61605000</v>
      </c>
      <c r="S217" s="9">
        <v>0</v>
      </c>
    </row>
    <row r="218" spans="1:19" ht="16.149999999999999" customHeight="1" x14ac:dyDescent="0.25">
      <c r="A218" s="7" t="s">
        <v>196</v>
      </c>
      <c r="B218" s="6" t="s">
        <v>197</v>
      </c>
      <c r="C218" s="7" t="s">
        <v>16</v>
      </c>
      <c r="D218" s="7" t="s">
        <v>32</v>
      </c>
      <c r="E218" s="7" t="s">
        <v>281</v>
      </c>
      <c r="F218" s="7" t="s">
        <v>141</v>
      </c>
      <c r="G218" s="8">
        <v>2019</v>
      </c>
      <c r="H218" s="2">
        <v>43796</v>
      </c>
      <c r="I218" s="7" t="s">
        <v>13</v>
      </c>
      <c r="J218" s="9">
        <v>27500000</v>
      </c>
      <c r="K218" s="9" t="s">
        <v>17</v>
      </c>
      <c r="L218" s="10"/>
      <c r="M218" s="10" t="s">
        <v>22</v>
      </c>
      <c r="N218" s="11">
        <v>0</v>
      </c>
      <c r="O218" s="11">
        <v>8.9999999999999993E-3</v>
      </c>
      <c r="P218" s="11">
        <v>0</v>
      </c>
      <c r="Q218" s="9">
        <v>0</v>
      </c>
      <c r="R218" s="9">
        <v>247499.99999999997</v>
      </c>
      <c r="S218" s="9">
        <v>0</v>
      </c>
    </row>
    <row r="219" spans="1:19" ht="16.149999999999999" customHeight="1" x14ac:dyDescent="0.25">
      <c r="A219" s="7" t="s">
        <v>198</v>
      </c>
      <c r="B219" s="6" t="s">
        <v>199</v>
      </c>
      <c r="C219" s="7" t="s">
        <v>16</v>
      </c>
      <c r="D219" s="7" t="s">
        <v>28</v>
      </c>
      <c r="E219" s="7" t="s">
        <v>281</v>
      </c>
      <c r="F219" s="7" t="s">
        <v>141</v>
      </c>
      <c r="G219" s="8">
        <v>2019</v>
      </c>
      <c r="H219" s="2">
        <v>43796</v>
      </c>
      <c r="I219" s="7" t="s">
        <v>13</v>
      </c>
      <c r="J219" s="9">
        <v>70000000</v>
      </c>
      <c r="K219" s="9" t="s">
        <v>17</v>
      </c>
      <c r="L219" s="10"/>
      <c r="M219" s="10" t="s">
        <v>22</v>
      </c>
      <c r="N219" s="11">
        <v>0</v>
      </c>
      <c r="O219" s="11">
        <v>0.44069999999999998</v>
      </c>
      <c r="P219" s="11">
        <v>0</v>
      </c>
      <c r="Q219" s="9">
        <v>0</v>
      </c>
      <c r="R219" s="9">
        <v>30849000</v>
      </c>
      <c r="S219" s="9">
        <v>0</v>
      </c>
    </row>
    <row r="220" spans="1:19" ht="16.149999999999999" customHeight="1" x14ac:dyDescent="0.25">
      <c r="A220" s="7" t="s">
        <v>206</v>
      </c>
      <c r="B220" s="6" t="s">
        <v>207</v>
      </c>
      <c r="C220" s="7" t="s">
        <v>16</v>
      </c>
      <c r="D220" s="7" t="s">
        <v>41</v>
      </c>
      <c r="E220" s="7" t="s">
        <v>281</v>
      </c>
      <c r="F220" s="7" t="s">
        <v>141</v>
      </c>
      <c r="G220" s="8">
        <v>2019</v>
      </c>
      <c r="H220" s="2">
        <v>43796</v>
      </c>
      <c r="I220" s="7" t="s">
        <v>13</v>
      </c>
      <c r="J220" s="9">
        <v>115000000</v>
      </c>
      <c r="K220" s="9" t="s">
        <v>17</v>
      </c>
      <c r="L220" s="10"/>
      <c r="M220" s="10" t="s">
        <v>22</v>
      </c>
      <c r="N220" s="11">
        <v>0</v>
      </c>
      <c r="O220" s="11">
        <v>1.4E-3</v>
      </c>
      <c r="P220" s="11">
        <v>0</v>
      </c>
      <c r="Q220" s="9">
        <v>0</v>
      </c>
      <c r="R220" s="9">
        <v>161000</v>
      </c>
      <c r="S220" s="9">
        <v>0</v>
      </c>
    </row>
    <row r="221" spans="1:19" ht="16.149999999999999" customHeight="1" x14ac:dyDescent="0.25">
      <c r="A221" s="7" t="s">
        <v>215</v>
      </c>
      <c r="B221" s="6" t="s">
        <v>216</v>
      </c>
      <c r="C221" s="7" t="s">
        <v>16</v>
      </c>
      <c r="D221" s="7" t="s">
        <v>44</v>
      </c>
      <c r="E221" s="7" t="s">
        <v>282</v>
      </c>
      <c r="F221" s="7" t="s">
        <v>141</v>
      </c>
      <c r="G221" s="8">
        <v>2019</v>
      </c>
      <c r="H221" s="2">
        <v>43796</v>
      </c>
      <c r="I221" s="7" t="s">
        <v>13</v>
      </c>
      <c r="J221" s="9">
        <v>40000000</v>
      </c>
      <c r="K221" s="9" t="s">
        <v>120</v>
      </c>
      <c r="L221" s="10" t="s">
        <v>121</v>
      </c>
      <c r="M221" s="10" t="s">
        <v>89</v>
      </c>
      <c r="N221" s="11">
        <v>0</v>
      </c>
      <c r="O221" s="11">
        <v>0</v>
      </c>
      <c r="P221" s="11">
        <v>6.7500000000000004E-2</v>
      </c>
      <c r="Q221" s="9">
        <v>0</v>
      </c>
      <c r="R221" s="9">
        <v>0</v>
      </c>
      <c r="S221" s="9">
        <v>2700000</v>
      </c>
    </row>
    <row r="222" spans="1:19" ht="16.149999999999999" customHeight="1" x14ac:dyDescent="0.25">
      <c r="A222" s="7" t="s">
        <v>225</v>
      </c>
      <c r="B222" s="6" t="s">
        <v>226</v>
      </c>
      <c r="C222" s="7" t="s">
        <v>16</v>
      </c>
      <c r="D222" s="7" t="s">
        <v>31</v>
      </c>
      <c r="E222" s="7" t="s">
        <v>278</v>
      </c>
      <c r="F222" s="7" t="s">
        <v>141</v>
      </c>
      <c r="G222" s="8">
        <v>2019</v>
      </c>
      <c r="H222" s="2">
        <v>43796</v>
      </c>
      <c r="I222" s="7" t="s">
        <v>13</v>
      </c>
      <c r="J222" s="9">
        <v>250000000</v>
      </c>
      <c r="K222" s="9" t="s">
        <v>120</v>
      </c>
      <c r="L222" s="10" t="s">
        <v>121</v>
      </c>
      <c r="M222" s="10" t="s">
        <v>89</v>
      </c>
      <c r="N222" s="11">
        <v>0</v>
      </c>
      <c r="O222" s="11">
        <v>0</v>
      </c>
      <c r="P222" s="11">
        <v>3.6999999999999998E-2</v>
      </c>
      <c r="Q222" s="9">
        <v>0</v>
      </c>
      <c r="R222" s="9">
        <v>0</v>
      </c>
      <c r="S222" s="9">
        <v>9250000</v>
      </c>
    </row>
    <row r="223" spans="1:19" ht="16.149999999999999" customHeight="1" x14ac:dyDescent="0.25">
      <c r="A223" s="7" t="s">
        <v>215</v>
      </c>
      <c r="B223" s="6" t="s">
        <v>216</v>
      </c>
      <c r="C223" s="7" t="s">
        <v>16</v>
      </c>
      <c r="D223" s="7" t="s">
        <v>44</v>
      </c>
      <c r="E223" s="7" t="s">
        <v>282</v>
      </c>
      <c r="F223" s="7" t="s">
        <v>141</v>
      </c>
      <c r="G223" s="8">
        <v>2019</v>
      </c>
      <c r="H223" s="2">
        <v>43796</v>
      </c>
      <c r="I223" s="7" t="s">
        <v>13</v>
      </c>
      <c r="J223" s="9">
        <v>40000000</v>
      </c>
      <c r="K223" s="9" t="s">
        <v>14</v>
      </c>
      <c r="L223" s="10" t="s">
        <v>121</v>
      </c>
      <c r="M223" s="10"/>
      <c r="N223" s="11">
        <v>1.2500000000000001E-2</v>
      </c>
      <c r="O223" s="11">
        <v>0</v>
      </c>
      <c r="P223" s="11">
        <v>0</v>
      </c>
      <c r="Q223" s="9">
        <v>500000</v>
      </c>
      <c r="R223" s="9">
        <v>0</v>
      </c>
      <c r="S223" s="9">
        <v>0</v>
      </c>
    </row>
    <row r="224" spans="1:19" ht="16.149999999999999" customHeight="1" x14ac:dyDescent="0.25">
      <c r="A224" s="7" t="s">
        <v>225</v>
      </c>
      <c r="B224" s="6" t="s">
        <v>226</v>
      </c>
      <c r="C224" s="7" t="s">
        <v>16</v>
      </c>
      <c r="D224" s="7" t="s">
        <v>31</v>
      </c>
      <c r="E224" s="7" t="s">
        <v>278</v>
      </c>
      <c r="F224" s="7" t="s">
        <v>141</v>
      </c>
      <c r="G224" s="8">
        <v>2019</v>
      </c>
      <c r="H224" s="2">
        <v>43796</v>
      </c>
      <c r="I224" s="7" t="s">
        <v>13</v>
      </c>
      <c r="J224" s="9">
        <v>250000000</v>
      </c>
      <c r="K224" s="9" t="s">
        <v>14</v>
      </c>
      <c r="L224" s="10" t="s">
        <v>121</v>
      </c>
      <c r="M224" s="10"/>
      <c r="N224" s="11">
        <v>0.29630000000000001</v>
      </c>
      <c r="O224" s="11">
        <v>0</v>
      </c>
      <c r="P224" s="11">
        <v>0</v>
      </c>
      <c r="Q224" s="9">
        <v>74075000</v>
      </c>
      <c r="R224" s="9">
        <v>0</v>
      </c>
      <c r="S224" s="9">
        <v>0</v>
      </c>
    </row>
    <row r="225" spans="1:19" ht="16.149999999999999" customHeight="1" x14ac:dyDescent="0.25">
      <c r="A225" s="7" t="s">
        <v>215</v>
      </c>
      <c r="B225" s="6" t="s">
        <v>216</v>
      </c>
      <c r="C225" s="7" t="s">
        <v>16</v>
      </c>
      <c r="D225" s="7" t="s">
        <v>44</v>
      </c>
      <c r="E225" s="7" t="s">
        <v>282</v>
      </c>
      <c r="F225" s="7" t="s">
        <v>141</v>
      </c>
      <c r="G225" s="8">
        <v>2019</v>
      </c>
      <c r="H225" s="2">
        <v>43796</v>
      </c>
      <c r="I225" s="7" t="s">
        <v>13</v>
      </c>
      <c r="J225" s="9">
        <v>40000000</v>
      </c>
      <c r="K225" s="9" t="s">
        <v>14</v>
      </c>
      <c r="L225" s="10" t="s">
        <v>20</v>
      </c>
      <c r="M225" s="10"/>
      <c r="N225" s="11">
        <v>2.0999999999999999E-3</v>
      </c>
      <c r="O225" s="11">
        <v>0</v>
      </c>
      <c r="P225" s="11">
        <v>0</v>
      </c>
      <c r="Q225" s="9">
        <v>84000</v>
      </c>
      <c r="R225" s="9">
        <v>0</v>
      </c>
      <c r="S225" s="9">
        <v>0</v>
      </c>
    </row>
    <row r="226" spans="1:19" ht="16.149999999999999" customHeight="1" x14ac:dyDescent="0.25">
      <c r="A226" s="7" t="s">
        <v>196</v>
      </c>
      <c r="B226" s="6" t="s">
        <v>197</v>
      </c>
      <c r="C226" s="7" t="s">
        <v>16</v>
      </c>
      <c r="D226" s="7" t="s">
        <v>32</v>
      </c>
      <c r="E226" s="7" t="s">
        <v>281</v>
      </c>
      <c r="F226" s="7" t="s">
        <v>141</v>
      </c>
      <c r="G226" s="8">
        <v>2019</v>
      </c>
      <c r="H226" s="2">
        <v>43796</v>
      </c>
      <c r="I226" s="7" t="s">
        <v>13</v>
      </c>
      <c r="J226" s="9">
        <v>27500000</v>
      </c>
      <c r="K226" s="9" t="s">
        <v>14</v>
      </c>
      <c r="L226" s="10" t="s">
        <v>23</v>
      </c>
      <c r="M226" s="10"/>
      <c r="N226" s="11">
        <v>0.1221</v>
      </c>
      <c r="O226" s="11">
        <v>0</v>
      </c>
      <c r="P226" s="11">
        <v>0</v>
      </c>
      <c r="Q226" s="9">
        <v>3357750</v>
      </c>
      <c r="R226" s="9">
        <v>0</v>
      </c>
      <c r="S226" s="9">
        <v>0</v>
      </c>
    </row>
    <row r="227" spans="1:19" ht="16.149999999999999" customHeight="1" x14ac:dyDescent="0.25">
      <c r="A227" s="7" t="s">
        <v>198</v>
      </c>
      <c r="B227" s="6" t="s">
        <v>199</v>
      </c>
      <c r="C227" s="7" t="s">
        <v>16</v>
      </c>
      <c r="D227" s="7" t="s">
        <v>28</v>
      </c>
      <c r="E227" s="7" t="s">
        <v>281</v>
      </c>
      <c r="F227" s="7" t="s">
        <v>141</v>
      </c>
      <c r="G227" s="8">
        <v>2019</v>
      </c>
      <c r="H227" s="2">
        <v>43796</v>
      </c>
      <c r="I227" s="7" t="s">
        <v>13</v>
      </c>
      <c r="J227" s="9">
        <v>70000000</v>
      </c>
      <c r="K227" s="9" t="s">
        <v>14</v>
      </c>
      <c r="L227" s="10" t="s">
        <v>23</v>
      </c>
      <c r="M227" s="10"/>
      <c r="N227" s="11">
        <v>0.32650000000000001</v>
      </c>
      <c r="O227" s="11">
        <v>0</v>
      </c>
      <c r="P227" s="11">
        <v>0</v>
      </c>
      <c r="Q227" s="9">
        <v>22855000</v>
      </c>
      <c r="R227" s="9">
        <v>0</v>
      </c>
      <c r="S227" s="9">
        <v>0</v>
      </c>
    </row>
    <row r="228" spans="1:19" ht="16.149999999999999" customHeight="1" x14ac:dyDescent="0.25">
      <c r="A228" s="7" t="s">
        <v>206</v>
      </c>
      <c r="B228" s="6" t="s">
        <v>207</v>
      </c>
      <c r="C228" s="7" t="s">
        <v>16</v>
      </c>
      <c r="D228" s="7" t="s">
        <v>41</v>
      </c>
      <c r="E228" s="7" t="s">
        <v>281</v>
      </c>
      <c r="F228" s="7" t="s">
        <v>141</v>
      </c>
      <c r="G228" s="8">
        <v>2019</v>
      </c>
      <c r="H228" s="2">
        <v>43796</v>
      </c>
      <c r="I228" s="7" t="s">
        <v>13</v>
      </c>
      <c r="J228" s="9">
        <v>115000000</v>
      </c>
      <c r="K228" s="9" t="s">
        <v>14</v>
      </c>
      <c r="L228" s="10" t="s">
        <v>23</v>
      </c>
      <c r="M228" s="10"/>
      <c r="N228" s="11">
        <v>0.38950000000000001</v>
      </c>
      <c r="O228" s="11">
        <v>0</v>
      </c>
      <c r="P228" s="11">
        <v>0</v>
      </c>
      <c r="Q228" s="9">
        <v>44792500</v>
      </c>
      <c r="R228" s="9">
        <v>0</v>
      </c>
      <c r="S228" s="9">
        <v>0</v>
      </c>
    </row>
    <row r="229" spans="1:19" ht="16.149999999999999" customHeight="1" x14ac:dyDescent="0.25">
      <c r="A229" s="7" t="s">
        <v>325</v>
      </c>
      <c r="B229" s="6" t="s">
        <v>326</v>
      </c>
      <c r="C229" s="7" t="s">
        <v>18</v>
      </c>
      <c r="D229" s="7" t="s">
        <v>40</v>
      </c>
      <c r="E229" s="7" t="s">
        <v>25</v>
      </c>
      <c r="F229" s="7" t="s">
        <v>142</v>
      </c>
      <c r="G229" s="8">
        <v>2019</v>
      </c>
      <c r="H229" s="2">
        <v>43801</v>
      </c>
      <c r="I229" s="7" t="s">
        <v>13</v>
      </c>
      <c r="J229" s="9">
        <v>929800</v>
      </c>
      <c r="K229" s="9" t="s">
        <v>14</v>
      </c>
      <c r="L229" s="10" t="s">
        <v>19</v>
      </c>
      <c r="M229" s="10"/>
      <c r="N229" s="11">
        <v>1</v>
      </c>
      <c r="O229" s="11">
        <v>0</v>
      </c>
      <c r="P229" s="11">
        <v>0</v>
      </c>
      <c r="Q229" s="9">
        <v>929800</v>
      </c>
      <c r="R229" s="9">
        <v>0</v>
      </c>
      <c r="S229" s="9">
        <v>0</v>
      </c>
    </row>
    <row r="230" spans="1:19" ht="16.149999999999999" customHeight="1" x14ac:dyDescent="0.25">
      <c r="A230" s="7" t="s">
        <v>471</v>
      </c>
      <c r="B230" s="6" t="s">
        <v>472</v>
      </c>
      <c r="C230" s="7" t="s">
        <v>18</v>
      </c>
      <c r="D230" s="7" t="s">
        <v>41</v>
      </c>
      <c r="E230" s="7" t="s">
        <v>278</v>
      </c>
      <c r="F230" s="7" t="s">
        <v>141</v>
      </c>
      <c r="G230" s="8">
        <v>2019</v>
      </c>
      <c r="H230" s="2">
        <v>43802</v>
      </c>
      <c r="I230" s="7" t="s">
        <v>13</v>
      </c>
      <c r="J230" s="9">
        <v>400000</v>
      </c>
      <c r="K230" s="9" t="s">
        <v>14</v>
      </c>
      <c r="L230" s="10" t="s">
        <v>121</v>
      </c>
      <c r="M230" s="10"/>
      <c r="N230" s="11">
        <v>1</v>
      </c>
      <c r="O230" s="11">
        <v>0</v>
      </c>
      <c r="P230" s="11">
        <v>0</v>
      </c>
      <c r="Q230" s="9">
        <v>400000</v>
      </c>
      <c r="R230" s="9">
        <v>0</v>
      </c>
      <c r="S230" s="9">
        <v>0</v>
      </c>
    </row>
    <row r="231" spans="1:19" ht="16.149999999999999" customHeight="1" x14ac:dyDescent="0.25">
      <c r="A231" s="7" t="s">
        <v>184</v>
      </c>
      <c r="B231" s="6" t="s">
        <v>185</v>
      </c>
      <c r="C231" s="7" t="s">
        <v>16</v>
      </c>
      <c r="D231" s="7" t="s">
        <v>48</v>
      </c>
      <c r="E231" s="7" t="s">
        <v>275</v>
      </c>
      <c r="F231" s="7" t="s">
        <v>141</v>
      </c>
      <c r="G231" s="8">
        <v>2019</v>
      </c>
      <c r="H231" s="2">
        <v>43803</v>
      </c>
      <c r="I231" s="7" t="s">
        <v>13</v>
      </c>
      <c r="J231" s="9">
        <v>20000000</v>
      </c>
      <c r="K231" s="9" t="s">
        <v>17</v>
      </c>
      <c r="L231" s="10"/>
      <c r="M231" s="10" t="s">
        <v>89</v>
      </c>
      <c r="N231" s="11">
        <v>0</v>
      </c>
      <c r="O231" s="11">
        <v>0.17100000000000001</v>
      </c>
      <c r="P231" s="11">
        <v>0</v>
      </c>
      <c r="Q231" s="9">
        <v>0</v>
      </c>
      <c r="R231" s="9">
        <v>3420000.0000000005</v>
      </c>
      <c r="S231" s="9">
        <v>0</v>
      </c>
    </row>
    <row r="232" spans="1:19" ht="16.149999999999999" customHeight="1" x14ac:dyDescent="0.25">
      <c r="A232" s="7" t="s">
        <v>210</v>
      </c>
      <c r="B232" s="6" t="s">
        <v>211</v>
      </c>
      <c r="C232" s="7" t="s">
        <v>16</v>
      </c>
      <c r="D232" s="7" t="s">
        <v>36</v>
      </c>
      <c r="E232" s="7" t="s">
        <v>275</v>
      </c>
      <c r="F232" s="7" t="s">
        <v>141</v>
      </c>
      <c r="G232" s="8">
        <v>2019</v>
      </c>
      <c r="H232" s="2">
        <v>43803</v>
      </c>
      <c r="I232" s="7" t="s">
        <v>13</v>
      </c>
      <c r="J232" s="9">
        <v>10737349</v>
      </c>
      <c r="K232" s="9" t="s">
        <v>120</v>
      </c>
      <c r="L232" s="10" t="s">
        <v>123</v>
      </c>
      <c r="M232" s="10" t="s">
        <v>125</v>
      </c>
      <c r="N232" s="11">
        <v>0</v>
      </c>
      <c r="O232" s="11">
        <v>0</v>
      </c>
      <c r="P232" s="11">
        <v>0.73089999999999999</v>
      </c>
      <c r="Q232" s="9">
        <v>0</v>
      </c>
      <c r="R232" s="9">
        <v>0</v>
      </c>
      <c r="S232" s="9">
        <v>7847928.3841000004</v>
      </c>
    </row>
    <row r="233" spans="1:19" ht="16.149999999999999" customHeight="1" x14ac:dyDescent="0.25">
      <c r="A233" s="7" t="s">
        <v>212</v>
      </c>
      <c r="B233" s="6" t="s">
        <v>211</v>
      </c>
      <c r="C233" s="7" t="s">
        <v>21</v>
      </c>
      <c r="D233" s="7" t="s">
        <v>36</v>
      </c>
      <c r="E233" s="7" t="s">
        <v>275</v>
      </c>
      <c r="F233" s="7" t="s">
        <v>141</v>
      </c>
      <c r="G233" s="8">
        <v>2019</v>
      </c>
      <c r="H233" s="2">
        <v>43803</v>
      </c>
      <c r="I233" s="7" t="s">
        <v>13</v>
      </c>
      <c r="J233" s="9">
        <v>24262651</v>
      </c>
      <c r="K233" s="9" t="s">
        <v>120</v>
      </c>
      <c r="L233" s="10" t="s">
        <v>123</v>
      </c>
      <c r="M233" s="10" t="s">
        <v>125</v>
      </c>
      <c r="N233" s="11">
        <v>0</v>
      </c>
      <c r="O233" s="11">
        <v>0</v>
      </c>
      <c r="P233" s="11">
        <v>2.7199999999999998E-2</v>
      </c>
      <c r="Q233" s="9">
        <v>0</v>
      </c>
      <c r="R233" s="9">
        <v>0</v>
      </c>
      <c r="S233" s="9">
        <v>659944.10719999997</v>
      </c>
    </row>
    <row r="234" spans="1:19" ht="16.149999999999999" customHeight="1" x14ac:dyDescent="0.25">
      <c r="A234" s="7" t="s">
        <v>184</v>
      </c>
      <c r="B234" s="6" t="s">
        <v>185</v>
      </c>
      <c r="C234" s="7" t="s">
        <v>16</v>
      </c>
      <c r="D234" s="7" t="s">
        <v>48</v>
      </c>
      <c r="E234" s="7" t="s">
        <v>275</v>
      </c>
      <c r="F234" s="7" t="s">
        <v>141</v>
      </c>
      <c r="G234" s="8">
        <v>2019</v>
      </c>
      <c r="H234" s="2">
        <v>43803</v>
      </c>
      <c r="I234" s="7" t="s">
        <v>13</v>
      </c>
      <c r="J234" s="9">
        <v>20000000</v>
      </c>
      <c r="K234" s="9" t="s">
        <v>120</v>
      </c>
      <c r="L234" s="10" t="s">
        <v>121</v>
      </c>
      <c r="M234" s="10" t="s">
        <v>89</v>
      </c>
      <c r="N234" s="11">
        <v>0</v>
      </c>
      <c r="O234" s="11">
        <v>0</v>
      </c>
      <c r="P234" s="11">
        <v>0.1084</v>
      </c>
      <c r="Q234" s="9">
        <v>0</v>
      </c>
      <c r="R234" s="9">
        <v>0</v>
      </c>
      <c r="S234" s="9">
        <v>2168000</v>
      </c>
    </row>
    <row r="235" spans="1:19" ht="16.149999999999999" customHeight="1" x14ac:dyDescent="0.25">
      <c r="A235" s="7" t="s">
        <v>227</v>
      </c>
      <c r="B235" s="6" t="s">
        <v>228</v>
      </c>
      <c r="C235" s="7" t="s">
        <v>16</v>
      </c>
      <c r="D235" s="7" t="s">
        <v>38</v>
      </c>
      <c r="E235" s="7" t="s">
        <v>274</v>
      </c>
      <c r="F235" s="7" t="s">
        <v>141</v>
      </c>
      <c r="G235" s="8">
        <v>2019</v>
      </c>
      <c r="H235" s="2">
        <v>43803</v>
      </c>
      <c r="I235" s="7" t="s">
        <v>13</v>
      </c>
      <c r="J235" s="9">
        <v>250000000</v>
      </c>
      <c r="K235" s="9" t="s">
        <v>120</v>
      </c>
      <c r="L235" s="10" t="s">
        <v>121</v>
      </c>
      <c r="M235" s="10" t="s">
        <v>89</v>
      </c>
      <c r="N235" s="11">
        <v>0</v>
      </c>
      <c r="O235" s="11">
        <v>0</v>
      </c>
      <c r="P235" s="11">
        <v>0.2</v>
      </c>
      <c r="Q235" s="9">
        <v>0</v>
      </c>
      <c r="R235" s="9">
        <v>0</v>
      </c>
      <c r="S235" s="9">
        <v>50000000</v>
      </c>
    </row>
    <row r="236" spans="1:19" ht="16.149999999999999" customHeight="1" x14ac:dyDescent="0.25">
      <c r="A236" s="7" t="s">
        <v>210</v>
      </c>
      <c r="B236" s="6" t="s">
        <v>211</v>
      </c>
      <c r="C236" s="7" t="s">
        <v>16</v>
      </c>
      <c r="D236" s="7" t="s">
        <v>36</v>
      </c>
      <c r="E236" s="7" t="s">
        <v>275</v>
      </c>
      <c r="F236" s="7" t="s">
        <v>141</v>
      </c>
      <c r="G236" s="8">
        <v>2019</v>
      </c>
      <c r="H236" s="2">
        <v>43803</v>
      </c>
      <c r="I236" s="7" t="s">
        <v>13</v>
      </c>
      <c r="J236" s="9">
        <v>10737349</v>
      </c>
      <c r="K236" s="9" t="s">
        <v>14</v>
      </c>
      <c r="L236" s="10" t="s">
        <v>123</v>
      </c>
      <c r="M236" s="10"/>
      <c r="N236" s="11">
        <v>0.26910000000000001</v>
      </c>
      <c r="O236" s="11">
        <v>0</v>
      </c>
      <c r="P236" s="11">
        <v>0</v>
      </c>
      <c r="Q236" s="9">
        <v>2889420.6159000001</v>
      </c>
      <c r="R236" s="9">
        <v>0</v>
      </c>
      <c r="S236" s="9">
        <v>0</v>
      </c>
    </row>
    <row r="237" spans="1:19" ht="16.149999999999999" customHeight="1" x14ac:dyDescent="0.25">
      <c r="A237" s="7" t="s">
        <v>212</v>
      </c>
      <c r="B237" s="6" t="s">
        <v>211</v>
      </c>
      <c r="C237" s="7" t="s">
        <v>21</v>
      </c>
      <c r="D237" s="7" t="s">
        <v>36</v>
      </c>
      <c r="E237" s="7" t="s">
        <v>275</v>
      </c>
      <c r="F237" s="7" t="s">
        <v>141</v>
      </c>
      <c r="G237" s="8">
        <v>2019</v>
      </c>
      <c r="H237" s="2">
        <v>43803</v>
      </c>
      <c r="I237" s="7" t="s">
        <v>13</v>
      </c>
      <c r="J237" s="9">
        <v>24262651</v>
      </c>
      <c r="K237" s="9" t="s">
        <v>14</v>
      </c>
      <c r="L237" s="10" t="s">
        <v>123</v>
      </c>
      <c r="M237" s="10"/>
      <c r="N237" s="11">
        <v>0.9728</v>
      </c>
      <c r="O237" s="11">
        <v>0</v>
      </c>
      <c r="P237" s="11">
        <v>0</v>
      </c>
      <c r="Q237" s="9">
        <v>23602706.8928</v>
      </c>
      <c r="R237" s="9">
        <v>0</v>
      </c>
      <c r="S237" s="9">
        <v>0</v>
      </c>
    </row>
    <row r="238" spans="1:19" ht="16.149999999999999" customHeight="1" x14ac:dyDescent="0.25">
      <c r="A238" s="7" t="s">
        <v>184</v>
      </c>
      <c r="B238" s="6" t="s">
        <v>185</v>
      </c>
      <c r="C238" s="7" t="s">
        <v>16</v>
      </c>
      <c r="D238" s="7" t="s">
        <v>48</v>
      </c>
      <c r="E238" s="7" t="s">
        <v>275</v>
      </c>
      <c r="F238" s="7" t="s">
        <v>141</v>
      </c>
      <c r="G238" s="8">
        <v>2019</v>
      </c>
      <c r="H238" s="2">
        <v>43803</v>
      </c>
      <c r="I238" s="7" t="s">
        <v>13</v>
      </c>
      <c r="J238" s="9">
        <v>20000000</v>
      </c>
      <c r="K238" s="9" t="s">
        <v>14</v>
      </c>
      <c r="L238" s="10" t="s">
        <v>121</v>
      </c>
      <c r="M238" s="10"/>
      <c r="N238" s="11">
        <v>2.5899999999999999E-2</v>
      </c>
      <c r="O238" s="11">
        <v>0</v>
      </c>
      <c r="P238" s="11">
        <v>0</v>
      </c>
      <c r="Q238" s="9">
        <v>518000</v>
      </c>
      <c r="R238" s="9">
        <v>0</v>
      </c>
      <c r="S238" s="9">
        <v>0</v>
      </c>
    </row>
    <row r="239" spans="1:19" ht="16.149999999999999" customHeight="1" x14ac:dyDescent="0.25">
      <c r="A239" s="7" t="s">
        <v>270</v>
      </c>
      <c r="B239" s="6" t="s">
        <v>271</v>
      </c>
      <c r="C239" s="7" t="s">
        <v>16</v>
      </c>
      <c r="D239" s="7" t="s">
        <v>32</v>
      </c>
      <c r="E239" s="7" t="s">
        <v>282</v>
      </c>
      <c r="F239" s="7" t="s">
        <v>141</v>
      </c>
      <c r="G239" s="8">
        <v>2019</v>
      </c>
      <c r="H239" s="2">
        <v>43803</v>
      </c>
      <c r="I239" s="7" t="s">
        <v>13</v>
      </c>
      <c r="J239" s="9">
        <v>42000000</v>
      </c>
      <c r="K239" s="9" t="s">
        <v>14</v>
      </c>
      <c r="L239" s="10" t="s">
        <v>75</v>
      </c>
      <c r="M239" s="10"/>
      <c r="N239" s="11">
        <v>0.1588</v>
      </c>
      <c r="O239" s="11">
        <v>0</v>
      </c>
      <c r="P239" s="11">
        <v>0</v>
      </c>
      <c r="Q239" s="9">
        <v>6669600</v>
      </c>
      <c r="R239" s="9">
        <v>0</v>
      </c>
      <c r="S239" s="9">
        <v>0</v>
      </c>
    </row>
    <row r="240" spans="1:19" ht="16.149999999999999" customHeight="1" x14ac:dyDescent="0.25">
      <c r="A240" s="7" t="s">
        <v>341</v>
      </c>
      <c r="B240" s="6" t="s">
        <v>342</v>
      </c>
      <c r="C240" s="7" t="s">
        <v>18</v>
      </c>
      <c r="D240" s="7" t="s">
        <v>43</v>
      </c>
      <c r="E240" s="7" t="s">
        <v>277</v>
      </c>
      <c r="F240" s="7" t="s">
        <v>141</v>
      </c>
      <c r="G240" s="8">
        <v>2019</v>
      </c>
      <c r="H240" s="2">
        <v>43805</v>
      </c>
      <c r="I240" s="7" t="s">
        <v>13</v>
      </c>
      <c r="J240" s="9">
        <v>548825</v>
      </c>
      <c r="K240" s="9" t="s">
        <v>120</v>
      </c>
      <c r="L240" s="10" t="s">
        <v>121</v>
      </c>
      <c r="M240" s="10" t="s">
        <v>89</v>
      </c>
      <c r="N240" s="11">
        <v>0</v>
      </c>
      <c r="O240" s="11">
        <v>0</v>
      </c>
      <c r="P240" s="11">
        <v>0.13</v>
      </c>
      <c r="Q240" s="9">
        <v>0</v>
      </c>
      <c r="R240" s="9">
        <v>0</v>
      </c>
      <c r="S240" s="9">
        <v>71347.25</v>
      </c>
    </row>
    <row r="241" spans="1:23" ht="16.149999999999999" customHeight="1" x14ac:dyDescent="0.25">
      <c r="A241" s="7" t="s">
        <v>413</v>
      </c>
      <c r="B241" s="6" t="s">
        <v>414</v>
      </c>
      <c r="C241" s="7" t="s">
        <v>18</v>
      </c>
      <c r="D241" s="7" t="s">
        <v>30</v>
      </c>
      <c r="E241" s="7" t="s">
        <v>280</v>
      </c>
      <c r="F241" s="7" t="s">
        <v>141</v>
      </c>
      <c r="G241" s="8">
        <v>2019</v>
      </c>
      <c r="H241" s="2">
        <v>43805</v>
      </c>
      <c r="I241" s="7" t="s">
        <v>13</v>
      </c>
      <c r="J241" s="9">
        <v>400000</v>
      </c>
      <c r="K241" s="9" t="s">
        <v>14</v>
      </c>
      <c r="L241" s="10" t="s">
        <v>121</v>
      </c>
      <c r="M241" s="10"/>
      <c r="N241" s="11">
        <v>0.1</v>
      </c>
      <c r="O241" s="11">
        <v>0</v>
      </c>
      <c r="P241" s="11">
        <v>0</v>
      </c>
      <c r="Q241" s="9">
        <v>40000</v>
      </c>
      <c r="R241" s="9">
        <v>0</v>
      </c>
      <c r="S241" s="9">
        <v>0</v>
      </c>
    </row>
    <row r="242" spans="1:23" ht="16.149999999999999" customHeight="1" x14ac:dyDescent="0.25">
      <c r="A242" s="7" t="s">
        <v>341</v>
      </c>
      <c r="B242" s="6" t="s">
        <v>342</v>
      </c>
      <c r="C242" s="7" t="s">
        <v>18</v>
      </c>
      <c r="D242" s="7" t="s">
        <v>43</v>
      </c>
      <c r="E242" s="7" t="s">
        <v>277</v>
      </c>
      <c r="F242" s="7" t="s">
        <v>141</v>
      </c>
      <c r="G242" s="8">
        <v>2019</v>
      </c>
      <c r="H242" s="2">
        <v>43805</v>
      </c>
      <c r="I242" s="7" t="s">
        <v>13</v>
      </c>
      <c r="J242" s="9">
        <v>548825</v>
      </c>
      <c r="K242" s="9" t="s">
        <v>17</v>
      </c>
      <c r="L242" s="10"/>
      <c r="M242" s="10" t="s">
        <v>89</v>
      </c>
      <c r="N242" s="11">
        <v>0</v>
      </c>
      <c r="O242" s="11">
        <v>0.41909999999999997</v>
      </c>
      <c r="P242" s="11">
        <v>0</v>
      </c>
      <c r="Q242" s="9">
        <v>0</v>
      </c>
      <c r="R242" s="9">
        <v>230012.5575</v>
      </c>
      <c r="S242" s="9">
        <v>0</v>
      </c>
    </row>
    <row r="243" spans="1:23" ht="16.149999999999999" customHeight="1" x14ac:dyDescent="0.25">
      <c r="A243" s="7" t="s">
        <v>393</v>
      </c>
      <c r="B243" s="6" t="s">
        <v>394</v>
      </c>
      <c r="C243" s="7" t="s">
        <v>18</v>
      </c>
      <c r="D243" s="7" t="s">
        <v>43</v>
      </c>
      <c r="E243" s="7" t="s">
        <v>278</v>
      </c>
      <c r="F243" s="7" t="s">
        <v>141</v>
      </c>
      <c r="G243" s="8">
        <v>2019</v>
      </c>
      <c r="H243" s="2">
        <v>43808</v>
      </c>
      <c r="I243" s="7" t="s">
        <v>13</v>
      </c>
      <c r="J243" s="9">
        <v>250000</v>
      </c>
      <c r="K243" s="9" t="s">
        <v>14</v>
      </c>
      <c r="L243" s="10" t="s">
        <v>121</v>
      </c>
      <c r="M243" s="10"/>
      <c r="N243" s="11">
        <v>0.24</v>
      </c>
      <c r="O243" s="11">
        <v>0</v>
      </c>
      <c r="P243" s="11">
        <v>0</v>
      </c>
      <c r="Q243" s="9">
        <v>60000</v>
      </c>
      <c r="R243" s="9">
        <v>0</v>
      </c>
      <c r="S243" s="9">
        <v>0</v>
      </c>
    </row>
    <row r="244" spans="1:23" ht="16.149999999999999" customHeight="1" x14ac:dyDescent="0.25">
      <c r="A244" s="7" t="s">
        <v>435</v>
      </c>
      <c r="B244" s="6" t="s">
        <v>436</v>
      </c>
      <c r="C244" s="7" t="s">
        <v>18</v>
      </c>
      <c r="D244" s="7" t="s">
        <v>37</v>
      </c>
      <c r="E244" s="7" t="s">
        <v>559</v>
      </c>
      <c r="F244" s="7" t="s">
        <v>141</v>
      </c>
      <c r="G244" s="8">
        <v>2019</v>
      </c>
      <c r="H244" s="2">
        <v>43808</v>
      </c>
      <c r="I244" s="7" t="s">
        <v>13</v>
      </c>
      <c r="J244" s="9">
        <v>1300000</v>
      </c>
      <c r="K244" s="9" t="s">
        <v>14</v>
      </c>
      <c r="L244" s="10" t="s">
        <v>121</v>
      </c>
      <c r="M244" s="10"/>
      <c r="N244" s="11">
        <v>1</v>
      </c>
      <c r="O244" s="11">
        <v>0</v>
      </c>
      <c r="P244" s="11">
        <v>0</v>
      </c>
      <c r="Q244" s="9">
        <v>1300000</v>
      </c>
      <c r="R244" s="9">
        <v>0</v>
      </c>
      <c r="S244" s="9">
        <v>0</v>
      </c>
    </row>
    <row r="245" spans="1:23" ht="16.149999999999999" customHeight="1" x14ac:dyDescent="0.25">
      <c r="A245" s="7" t="s">
        <v>473</v>
      </c>
      <c r="B245" s="6" t="s">
        <v>474</v>
      </c>
      <c r="C245" s="7" t="s">
        <v>18</v>
      </c>
      <c r="D245" s="7" t="s">
        <v>41</v>
      </c>
      <c r="E245" s="7" t="s">
        <v>274</v>
      </c>
      <c r="F245" s="7" t="s">
        <v>141</v>
      </c>
      <c r="G245" s="8">
        <v>2019</v>
      </c>
      <c r="H245" s="2">
        <v>43808</v>
      </c>
      <c r="I245" s="7" t="s">
        <v>13</v>
      </c>
      <c r="J245" s="9">
        <v>200000</v>
      </c>
      <c r="K245" s="9" t="s">
        <v>14</v>
      </c>
      <c r="L245" s="10" t="s">
        <v>121</v>
      </c>
      <c r="M245" s="10"/>
      <c r="N245" s="11">
        <v>1</v>
      </c>
      <c r="O245" s="11">
        <v>0</v>
      </c>
      <c r="P245" s="11">
        <v>0</v>
      </c>
      <c r="Q245" s="9">
        <v>200000</v>
      </c>
      <c r="R245" s="9">
        <v>0</v>
      </c>
      <c r="S245" s="9">
        <v>0</v>
      </c>
    </row>
    <row r="246" spans="1:23" ht="16.149999999999999" customHeight="1" x14ac:dyDescent="0.25">
      <c r="A246" s="7" t="s">
        <v>241</v>
      </c>
      <c r="B246" s="6" t="s">
        <v>242</v>
      </c>
      <c r="C246" s="7" t="s">
        <v>16</v>
      </c>
      <c r="D246" s="7" t="s">
        <v>42</v>
      </c>
      <c r="E246" s="7" t="s">
        <v>284</v>
      </c>
      <c r="F246" s="7" t="s">
        <v>141</v>
      </c>
      <c r="G246" s="8">
        <v>2019</v>
      </c>
      <c r="H246" s="2">
        <v>43808</v>
      </c>
      <c r="I246" s="7" t="s">
        <v>13</v>
      </c>
      <c r="J246" s="9">
        <v>30000000</v>
      </c>
      <c r="K246" s="9" t="s">
        <v>14</v>
      </c>
      <c r="L246" s="10" t="s">
        <v>121</v>
      </c>
      <c r="M246" s="10"/>
      <c r="N246" s="11">
        <v>1.6799999999999999E-2</v>
      </c>
      <c r="O246" s="11">
        <v>0</v>
      </c>
      <c r="P246" s="11">
        <v>0</v>
      </c>
      <c r="Q246" s="9">
        <v>503999.99999999994</v>
      </c>
      <c r="R246" s="9">
        <v>0</v>
      </c>
      <c r="S246" s="9">
        <v>0</v>
      </c>
    </row>
    <row r="247" spans="1:23" ht="16.149999999999999" customHeight="1" x14ac:dyDescent="0.25">
      <c r="A247" s="7" t="s">
        <v>241</v>
      </c>
      <c r="B247" s="6" t="s">
        <v>242</v>
      </c>
      <c r="C247" s="7" t="s">
        <v>16</v>
      </c>
      <c r="D247" s="7" t="s">
        <v>42</v>
      </c>
      <c r="E247" s="7" t="s">
        <v>284</v>
      </c>
      <c r="F247" s="7" t="s">
        <v>141</v>
      </c>
      <c r="G247" s="8">
        <v>2019</v>
      </c>
      <c r="H247" s="2">
        <v>43808</v>
      </c>
      <c r="I247" s="7" t="s">
        <v>13</v>
      </c>
      <c r="J247" s="9">
        <v>30000000</v>
      </c>
      <c r="K247" s="9" t="s">
        <v>14</v>
      </c>
      <c r="L247" s="10" t="s">
        <v>15</v>
      </c>
      <c r="M247" s="10"/>
      <c r="N247" s="11">
        <v>0.1424</v>
      </c>
      <c r="O247" s="11">
        <v>0</v>
      </c>
      <c r="P247" s="11">
        <v>0</v>
      </c>
      <c r="Q247" s="9">
        <v>4272000</v>
      </c>
      <c r="R247" s="9">
        <v>0</v>
      </c>
      <c r="S247" s="9">
        <v>0</v>
      </c>
    </row>
    <row r="248" spans="1:23" s="12" customFormat="1" ht="16.149999999999999" customHeight="1" x14ac:dyDescent="0.25">
      <c r="A248" s="7" t="s">
        <v>241</v>
      </c>
      <c r="B248" s="6" t="s">
        <v>242</v>
      </c>
      <c r="C248" s="7" t="s">
        <v>16</v>
      </c>
      <c r="D248" s="7" t="s">
        <v>42</v>
      </c>
      <c r="E248" s="7" t="s">
        <v>284</v>
      </c>
      <c r="F248" s="7" t="s">
        <v>141</v>
      </c>
      <c r="G248" s="8">
        <v>2019</v>
      </c>
      <c r="H248" s="2">
        <v>43808</v>
      </c>
      <c r="I248" s="7" t="s">
        <v>13</v>
      </c>
      <c r="J248" s="9">
        <v>30000000</v>
      </c>
      <c r="K248" s="9" t="s">
        <v>14</v>
      </c>
      <c r="L248" s="10" t="s">
        <v>15</v>
      </c>
      <c r="M248" s="10"/>
      <c r="N248" s="11">
        <v>0.1172</v>
      </c>
      <c r="O248" s="11">
        <v>0</v>
      </c>
      <c r="P248" s="11">
        <v>0</v>
      </c>
      <c r="Q248" s="9">
        <v>3516000</v>
      </c>
      <c r="R248" s="9">
        <v>0</v>
      </c>
      <c r="S248" s="9">
        <v>0</v>
      </c>
      <c r="U248" s="6"/>
      <c r="V248" s="6"/>
      <c r="W248" s="6"/>
    </row>
    <row r="249" spans="1:23" s="12" customFormat="1" ht="16.149999999999999" customHeight="1" x14ac:dyDescent="0.25">
      <c r="A249" s="7" t="s">
        <v>505</v>
      </c>
      <c r="B249" s="6" t="s">
        <v>506</v>
      </c>
      <c r="C249" s="7" t="s">
        <v>18</v>
      </c>
      <c r="D249" s="7" t="s">
        <v>38</v>
      </c>
      <c r="E249" s="7" t="s">
        <v>274</v>
      </c>
      <c r="F249" s="7" t="s">
        <v>141</v>
      </c>
      <c r="G249" s="8">
        <v>2019</v>
      </c>
      <c r="H249" s="2">
        <v>43808</v>
      </c>
      <c r="I249" s="7" t="s">
        <v>13</v>
      </c>
      <c r="J249" s="9">
        <v>250000</v>
      </c>
      <c r="K249" s="9" t="s">
        <v>17</v>
      </c>
      <c r="L249" s="10"/>
      <c r="M249" s="10" t="s">
        <v>89</v>
      </c>
      <c r="N249" s="11">
        <v>0</v>
      </c>
      <c r="O249" s="11">
        <v>5.7700000000000001E-2</v>
      </c>
      <c r="P249" s="11">
        <v>0</v>
      </c>
      <c r="Q249" s="9">
        <v>0</v>
      </c>
      <c r="R249" s="9">
        <v>14425</v>
      </c>
      <c r="S249" s="9">
        <v>0</v>
      </c>
      <c r="U249" s="6"/>
      <c r="V249" s="6"/>
      <c r="W249" s="6"/>
    </row>
    <row r="250" spans="1:23" s="12" customFormat="1" ht="16.149999999999999" customHeight="1" x14ac:dyDescent="0.25">
      <c r="A250" s="7" t="s">
        <v>511</v>
      </c>
      <c r="B250" s="6" t="s">
        <v>512</v>
      </c>
      <c r="C250" s="7" t="s">
        <v>18</v>
      </c>
      <c r="D250" s="7" t="s">
        <v>47</v>
      </c>
      <c r="E250" s="7" t="s">
        <v>275</v>
      </c>
      <c r="F250" s="7" t="s">
        <v>141</v>
      </c>
      <c r="G250" s="8">
        <v>2019</v>
      </c>
      <c r="H250" s="2">
        <v>43808</v>
      </c>
      <c r="I250" s="7" t="s">
        <v>13</v>
      </c>
      <c r="J250" s="9">
        <v>200000</v>
      </c>
      <c r="K250" s="9" t="s">
        <v>17</v>
      </c>
      <c r="L250" s="10"/>
      <c r="M250" s="10" t="s">
        <v>89</v>
      </c>
      <c r="N250" s="11">
        <v>0</v>
      </c>
      <c r="O250" s="11">
        <v>0.125</v>
      </c>
      <c r="P250" s="11">
        <v>0</v>
      </c>
      <c r="Q250" s="9">
        <v>0</v>
      </c>
      <c r="R250" s="9">
        <v>25000</v>
      </c>
      <c r="S250" s="9">
        <v>0</v>
      </c>
      <c r="U250" s="6"/>
      <c r="V250" s="6"/>
      <c r="W250" s="6"/>
    </row>
    <row r="251" spans="1:23" s="12" customFormat="1" ht="16.149999999999999" customHeight="1" x14ac:dyDescent="0.25">
      <c r="A251" s="7" t="s">
        <v>337</v>
      </c>
      <c r="B251" s="6" t="s">
        <v>338</v>
      </c>
      <c r="C251" s="7" t="s">
        <v>18</v>
      </c>
      <c r="D251" s="7" t="s">
        <v>45</v>
      </c>
      <c r="E251" s="7" t="s">
        <v>284</v>
      </c>
      <c r="F251" s="7" t="s">
        <v>141</v>
      </c>
      <c r="G251" s="8">
        <v>2019</v>
      </c>
      <c r="H251" s="2">
        <v>43809</v>
      </c>
      <c r="I251" s="7" t="s">
        <v>13</v>
      </c>
      <c r="J251" s="9">
        <v>250000</v>
      </c>
      <c r="K251" s="9" t="s">
        <v>120</v>
      </c>
      <c r="L251" s="10" t="s">
        <v>121</v>
      </c>
      <c r="M251" s="10" t="s">
        <v>89</v>
      </c>
      <c r="N251" s="11">
        <v>0</v>
      </c>
      <c r="O251" s="11">
        <v>0</v>
      </c>
      <c r="P251" s="11">
        <v>0.56000000000000005</v>
      </c>
      <c r="Q251" s="9">
        <v>0</v>
      </c>
      <c r="R251" s="9">
        <v>0</v>
      </c>
      <c r="S251" s="9">
        <v>140000</v>
      </c>
      <c r="U251" s="6"/>
      <c r="V251" s="6"/>
      <c r="W251" s="6"/>
    </row>
    <row r="252" spans="1:23" s="12" customFormat="1" ht="16.149999999999999" customHeight="1" x14ac:dyDescent="0.25">
      <c r="A252" s="7" t="s">
        <v>337</v>
      </c>
      <c r="B252" s="6" t="s">
        <v>338</v>
      </c>
      <c r="C252" s="7" t="s">
        <v>18</v>
      </c>
      <c r="D252" s="7" t="s">
        <v>45</v>
      </c>
      <c r="E252" s="7" t="s">
        <v>284</v>
      </c>
      <c r="F252" s="7" t="s">
        <v>141</v>
      </c>
      <c r="G252" s="8">
        <v>2019</v>
      </c>
      <c r="H252" s="2">
        <v>43809</v>
      </c>
      <c r="I252" s="7" t="s">
        <v>13</v>
      </c>
      <c r="J252" s="9">
        <v>250000</v>
      </c>
      <c r="K252" s="9" t="s">
        <v>120</v>
      </c>
      <c r="L252" s="10" t="s">
        <v>121</v>
      </c>
      <c r="M252" s="10" t="s">
        <v>89</v>
      </c>
      <c r="N252" s="11">
        <v>0</v>
      </c>
      <c r="O252" s="11">
        <v>0</v>
      </c>
      <c r="P252" s="11">
        <v>0.56000000000000005</v>
      </c>
      <c r="Q252" s="9">
        <v>0</v>
      </c>
      <c r="R252" s="9">
        <v>0</v>
      </c>
      <c r="S252" s="9">
        <v>140000</v>
      </c>
      <c r="U252" s="6"/>
      <c r="V252" s="6"/>
      <c r="W252" s="6"/>
    </row>
    <row r="253" spans="1:23" s="12" customFormat="1" ht="16.149999999999999" customHeight="1" x14ac:dyDescent="0.25">
      <c r="A253" s="7" t="s">
        <v>337</v>
      </c>
      <c r="B253" s="6" t="s">
        <v>338</v>
      </c>
      <c r="C253" s="7" t="s">
        <v>18</v>
      </c>
      <c r="D253" s="7" t="s">
        <v>45</v>
      </c>
      <c r="E253" s="7" t="s">
        <v>284</v>
      </c>
      <c r="F253" s="7" t="s">
        <v>141</v>
      </c>
      <c r="G253" s="8">
        <v>2019</v>
      </c>
      <c r="H253" s="2">
        <v>43809</v>
      </c>
      <c r="I253" s="7" t="s">
        <v>13</v>
      </c>
      <c r="J253" s="9">
        <v>250000</v>
      </c>
      <c r="K253" s="9" t="s">
        <v>120</v>
      </c>
      <c r="L253" s="10" t="s">
        <v>121</v>
      </c>
      <c r="M253" s="10" t="s">
        <v>89</v>
      </c>
      <c r="N253" s="11">
        <v>0</v>
      </c>
      <c r="O253" s="11">
        <v>0</v>
      </c>
      <c r="P253" s="11">
        <v>0.56000000000000005</v>
      </c>
      <c r="Q253" s="9">
        <v>0</v>
      </c>
      <c r="R253" s="9">
        <v>0</v>
      </c>
      <c r="S253" s="9">
        <v>140000</v>
      </c>
      <c r="U253" s="6"/>
      <c r="V253" s="6"/>
      <c r="W253" s="6"/>
    </row>
    <row r="254" spans="1:23" s="12" customFormat="1" ht="16.149999999999999" customHeight="1" x14ac:dyDescent="0.25">
      <c r="A254" s="7" t="s">
        <v>337</v>
      </c>
      <c r="B254" s="6" t="s">
        <v>338</v>
      </c>
      <c r="C254" s="7" t="s">
        <v>18</v>
      </c>
      <c r="D254" s="7" t="s">
        <v>45</v>
      </c>
      <c r="E254" s="7" t="s">
        <v>284</v>
      </c>
      <c r="F254" s="7" t="s">
        <v>141</v>
      </c>
      <c r="G254" s="8">
        <v>2019</v>
      </c>
      <c r="H254" s="2">
        <v>43809</v>
      </c>
      <c r="I254" s="7" t="s">
        <v>13</v>
      </c>
      <c r="J254" s="9">
        <v>250000</v>
      </c>
      <c r="K254" s="9" t="s">
        <v>14</v>
      </c>
      <c r="L254" s="10" t="s">
        <v>121</v>
      </c>
      <c r="M254" s="10"/>
      <c r="N254" s="11">
        <v>0.44</v>
      </c>
      <c r="O254" s="11">
        <v>0</v>
      </c>
      <c r="P254" s="11">
        <v>0</v>
      </c>
      <c r="Q254" s="9">
        <v>110000</v>
      </c>
      <c r="R254" s="9">
        <v>0</v>
      </c>
      <c r="S254" s="9">
        <v>0</v>
      </c>
      <c r="U254" s="6"/>
      <c r="V254" s="6"/>
      <c r="W254" s="6"/>
    </row>
    <row r="255" spans="1:23" s="12" customFormat="1" ht="16.149999999999999" customHeight="1" x14ac:dyDescent="0.25">
      <c r="A255" s="7" t="s">
        <v>337</v>
      </c>
      <c r="B255" s="6" t="s">
        <v>338</v>
      </c>
      <c r="C255" s="7" t="s">
        <v>18</v>
      </c>
      <c r="D255" s="7" t="s">
        <v>45</v>
      </c>
      <c r="E255" s="7" t="s">
        <v>284</v>
      </c>
      <c r="F255" s="7" t="s">
        <v>141</v>
      </c>
      <c r="G255" s="8">
        <v>2019</v>
      </c>
      <c r="H255" s="2">
        <v>43809</v>
      </c>
      <c r="I255" s="7" t="s">
        <v>13</v>
      </c>
      <c r="J255" s="9">
        <v>250000</v>
      </c>
      <c r="K255" s="9" t="s">
        <v>14</v>
      </c>
      <c r="L255" s="10" t="s">
        <v>121</v>
      </c>
      <c r="M255" s="10"/>
      <c r="N255" s="11">
        <v>0.44</v>
      </c>
      <c r="O255" s="11">
        <v>0</v>
      </c>
      <c r="P255" s="11">
        <v>0</v>
      </c>
      <c r="Q255" s="9">
        <v>110000</v>
      </c>
      <c r="R255" s="9">
        <v>0</v>
      </c>
      <c r="S255" s="9">
        <v>0</v>
      </c>
      <c r="U255" s="6"/>
      <c r="V255" s="6"/>
      <c r="W255" s="6"/>
    </row>
    <row r="256" spans="1:23" s="12" customFormat="1" ht="16.149999999999999" customHeight="1" x14ac:dyDescent="0.25">
      <c r="A256" s="7" t="s">
        <v>337</v>
      </c>
      <c r="B256" s="6" t="s">
        <v>338</v>
      </c>
      <c r="C256" s="7" t="s">
        <v>18</v>
      </c>
      <c r="D256" s="7" t="s">
        <v>45</v>
      </c>
      <c r="E256" s="7" t="s">
        <v>284</v>
      </c>
      <c r="F256" s="7" t="s">
        <v>141</v>
      </c>
      <c r="G256" s="8">
        <v>2019</v>
      </c>
      <c r="H256" s="2">
        <v>43809</v>
      </c>
      <c r="I256" s="7" t="s">
        <v>13</v>
      </c>
      <c r="J256" s="9">
        <v>250000</v>
      </c>
      <c r="K256" s="9" t="s">
        <v>14</v>
      </c>
      <c r="L256" s="10" t="s">
        <v>121</v>
      </c>
      <c r="M256" s="10"/>
      <c r="N256" s="11">
        <v>0.44</v>
      </c>
      <c r="O256" s="11">
        <v>0</v>
      </c>
      <c r="P256" s="11">
        <v>0</v>
      </c>
      <c r="Q256" s="9">
        <v>110000</v>
      </c>
      <c r="R256" s="9">
        <v>0</v>
      </c>
      <c r="S256" s="9">
        <v>0</v>
      </c>
      <c r="U256" s="6"/>
      <c r="V256" s="6"/>
      <c r="W256" s="6"/>
    </row>
    <row r="257" spans="1:23" s="12" customFormat="1" ht="16.149999999999999" customHeight="1" x14ac:dyDescent="0.25">
      <c r="A257" s="7" t="s">
        <v>316</v>
      </c>
      <c r="B257" s="6" t="s">
        <v>317</v>
      </c>
      <c r="C257" s="7" t="s">
        <v>18</v>
      </c>
      <c r="D257" s="7" t="s">
        <v>46</v>
      </c>
      <c r="E257" s="7" t="s">
        <v>25</v>
      </c>
      <c r="F257" s="7" t="s">
        <v>142</v>
      </c>
      <c r="G257" s="8">
        <v>2019</v>
      </c>
      <c r="H257" s="2">
        <v>43809</v>
      </c>
      <c r="I257" s="7" t="s">
        <v>13</v>
      </c>
      <c r="J257" s="9">
        <v>1750000</v>
      </c>
      <c r="K257" s="9" t="s">
        <v>14</v>
      </c>
      <c r="L257" s="10" t="s">
        <v>19</v>
      </c>
      <c r="M257" s="10"/>
      <c r="N257" s="11">
        <v>1</v>
      </c>
      <c r="O257" s="11">
        <v>0</v>
      </c>
      <c r="P257" s="11">
        <v>0</v>
      </c>
      <c r="Q257" s="9">
        <v>1750000</v>
      </c>
      <c r="R257" s="9">
        <v>0</v>
      </c>
      <c r="S257" s="9">
        <v>0</v>
      </c>
      <c r="U257" s="6"/>
      <c r="V257" s="6"/>
      <c r="W257" s="6"/>
    </row>
    <row r="258" spans="1:23" s="12" customFormat="1" ht="16.149999999999999" customHeight="1" x14ac:dyDescent="0.25">
      <c r="A258" s="7" t="s">
        <v>145</v>
      </c>
      <c r="B258" s="6" t="s">
        <v>146</v>
      </c>
      <c r="C258" s="7" t="s">
        <v>16</v>
      </c>
      <c r="D258" s="7" t="s">
        <v>36</v>
      </c>
      <c r="E258" s="7" t="s">
        <v>274</v>
      </c>
      <c r="F258" s="7" t="s">
        <v>141</v>
      </c>
      <c r="G258" s="8">
        <v>2019</v>
      </c>
      <c r="H258" s="2">
        <v>43810</v>
      </c>
      <c r="I258" s="7" t="s">
        <v>13</v>
      </c>
      <c r="J258" s="9">
        <v>21100000</v>
      </c>
      <c r="K258" s="9" t="s">
        <v>17</v>
      </c>
      <c r="L258" s="10"/>
      <c r="M258" s="10" t="s">
        <v>125</v>
      </c>
      <c r="N258" s="11">
        <v>0</v>
      </c>
      <c r="O258" s="11">
        <v>3.8199999999999998E-2</v>
      </c>
      <c r="P258" s="11">
        <v>0</v>
      </c>
      <c r="Q258" s="9">
        <v>0</v>
      </c>
      <c r="R258" s="9">
        <v>806020</v>
      </c>
      <c r="S258" s="9">
        <v>0</v>
      </c>
      <c r="U258" s="6"/>
      <c r="V258" s="6"/>
      <c r="W258" s="6"/>
    </row>
    <row r="259" spans="1:23" s="12" customFormat="1" ht="16.149999999999999" customHeight="1" x14ac:dyDescent="0.25">
      <c r="A259" s="7" t="s">
        <v>147</v>
      </c>
      <c r="B259" s="6" t="s">
        <v>146</v>
      </c>
      <c r="C259" s="7" t="s">
        <v>16</v>
      </c>
      <c r="D259" s="7" t="s">
        <v>36</v>
      </c>
      <c r="E259" s="7" t="s">
        <v>274</v>
      </c>
      <c r="F259" s="7" t="s">
        <v>141</v>
      </c>
      <c r="G259" s="8">
        <v>2019</v>
      </c>
      <c r="H259" s="2">
        <v>43810</v>
      </c>
      <c r="I259" s="7" t="s">
        <v>13</v>
      </c>
      <c r="J259" s="9">
        <v>33900000</v>
      </c>
      <c r="K259" s="9" t="s">
        <v>17</v>
      </c>
      <c r="L259" s="10"/>
      <c r="M259" s="10" t="s">
        <v>125</v>
      </c>
      <c r="N259" s="11">
        <v>0</v>
      </c>
      <c r="O259" s="11">
        <v>3.8199999999999998E-2</v>
      </c>
      <c r="P259" s="11">
        <v>0</v>
      </c>
      <c r="Q259" s="9">
        <v>0</v>
      </c>
      <c r="R259" s="9">
        <v>1294980</v>
      </c>
      <c r="S259" s="9">
        <v>0</v>
      </c>
      <c r="U259" s="6"/>
      <c r="V259" s="6"/>
      <c r="W259" s="6"/>
    </row>
    <row r="260" spans="1:23" s="12" customFormat="1" ht="16.149999999999999" customHeight="1" x14ac:dyDescent="0.25">
      <c r="A260" s="7" t="s">
        <v>166</v>
      </c>
      <c r="B260" s="6" t="s">
        <v>167</v>
      </c>
      <c r="C260" s="7" t="s">
        <v>16</v>
      </c>
      <c r="D260" s="7" t="s">
        <v>47</v>
      </c>
      <c r="E260" s="7" t="s">
        <v>277</v>
      </c>
      <c r="F260" s="7" t="s">
        <v>141</v>
      </c>
      <c r="G260" s="8">
        <v>2019</v>
      </c>
      <c r="H260" s="2">
        <v>43810</v>
      </c>
      <c r="I260" s="7" t="s">
        <v>13</v>
      </c>
      <c r="J260" s="9">
        <v>100000000</v>
      </c>
      <c r="K260" s="9" t="s">
        <v>17</v>
      </c>
      <c r="L260" s="10"/>
      <c r="M260" s="10" t="s">
        <v>124</v>
      </c>
      <c r="N260" s="11">
        <v>0</v>
      </c>
      <c r="O260" s="11">
        <v>1.35E-2</v>
      </c>
      <c r="P260" s="11">
        <v>0</v>
      </c>
      <c r="Q260" s="9">
        <v>0</v>
      </c>
      <c r="R260" s="9">
        <v>1350000</v>
      </c>
      <c r="S260" s="9">
        <v>0</v>
      </c>
      <c r="U260" s="6"/>
      <c r="V260" s="6"/>
      <c r="W260" s="6"/>
    </row>
    <row r="261" spans="1:23" s="12" customFormat="1" ht="16" customHeight="1" x14ac:dyDescent="0.25">
      <c r="A261" s="7" t="s">
        <v>170</v>
      </c>
      <c r="B261" s="6" t="s">
        <v>171</v>
      </c>
      <c r="C261" s="7" t="s">
        <v>16</v>
      </c>
      <c r="D261" s="7" t="s">
        <v>41</v>
      </c>
      <c r="E261" s="7" t="s">
        <v>278</v>
      </c>
      <c r="F261" s="7" t="s">
        <v>141</v>
      </c>
      <c r="G261" s="8">
        <v>2019</v>
      </c>
      <c r="H261" s="2">
        <v>43810</v>
      </c>
      <c r="I261" s="7" t="s">
        <v>13</v>
      </c>
      <c r="J261" s="9">
        <v>128200000</v>
      </c>
      <c r="K261" s="9" t="s">
        <v>17</v>
      </c>
      <c r="L261" s="10"/>
      <c r="M261" s="10" t="s">
        <v>124</v>
      </c>
      <c r="N261" s="11">
        <v>0</v>
      </c>
      <c r="O261" s="11">
        <v>0.31480000000000002</v>
      </c>
      <c r="P261" s="11">
        <v>0</v>
      </c>
      <c r="Q261" s="9">
        <v>0</v>
      </c>
      <c r="R261" s="9">
        <v>40357360</v>
      </c>
      <c r="S261" s="9">
        <v>0</v>
      </c>
      <c r="U261" s="6"/>
      <c r="V261" s="6"/>
      <c r="W261" s="6"/>
    </row>
    <row r="262" spans="1:23" s="12" customFormat="1" ht="16.149999999999999" customHeight="1" x14ac:dyDescent="0.25">
      <c r="A262" s="7" t="s">
        <v>176</v>
      </c>
      <c r="B262" s="6" t="s">
        <v>177</v>
      </c>
      <c r="C262" s="7" t="s">
        <v>16</v>
      </c>
      <c r="D262" s="7" t="s">
        <v>28</v>
      </c>
      <c r="E262" s="7" t="s">
        <v>278</v>
      </c>
      <c r="F262" s="7" t="s">
        <v>141</v>
      </c>
      <c r="G262" s="8">
        <v>2019</v>
      </c>
      <c r="H262" s="2">
        <v>43810</v>
      </c>
      <c r="I262" s="7" t="s">
        <v>13</v>
      </c>
      <c r="J262" s="9">
        <v>216800000</v>
      </c>
      <c r="K262" s="9" t="s">
        <v>17</v>
      </c>
      <c r="L262" s="10"/>
      <c r="M262" s="10" t="s">
        <v>124</v>
      </c>
      <c r="N262" s="11">
        <v>0</v>
      </c>
      <c r="O262" s="11">
        <v>1.5900000000000001E-2</v>
      </c>
      <c r="P262" s="11">
        <v>0</v>
      </c>
      <c r="Q262" s="9">
        <v>0</v>
      </c>
      <c r="R262" s="9">
        <v>3447120</v>
      </c>
      <c r="S262" s="9">
        <v>0</v>
      </c>
      <c r="U262" s="6"/>
      <c r="V262" s="6"/>
      <c r="W262" s="6"/>
    </row>
    <row r="263" spans="1:23" s="12" customFormat="1" ht="16.149999999999999" customHeight="1" x14ac:dyDescent="0.25">
      <c r="A263" s="7" t="s">
        <v>204</v>
      </c>
      <c r="B263" s="6" t="s">
        <v>205</v>
      </c>
      <c r="C263" s="7" t="s">
        <v>16</v>
      </c>
      <c r="D263" s="7" t="s">
        <v>40</v>
      </c>
      <c r="E263" s="7" t="s">
        <v>281</v>
      </c>
      <c r="F263" s="7" t="s">
        <v>141</v>
      </c>
      <c r="G263" s="8">
        <v>2019</v>
      </c>
      <c r="H263" s="2">
        <v>43810</v>
      </c>
      <c r="I263" s="7" t="s">
        <v>13</v>
      </c>
      <c r="J263" s="9">
        <v>100000000</v>
      </c>
      <c r="K263" s="9" t="s">
        <v>17</v>
      </c>
      <c r="L263" s="10"/>
      <c r="M263" s="10" t="s">
        <v>22</v>
      </c>
      <c r="N263" s="11">
        <v>0</v>
      </c>
      <c r="O263" s="11">
        <v>1</v>
      </c>
      <c r="P263" s="11">
        <v>0</v>
      </c>
      <c r="Q263" s="9">
        <v>0</v>
      </c>
      <c r="R263" s="9">
        <v>100000000</v>
      </c>
      <c r="S263" s="9">
        <v>0</v>
      </c>
      <c r="U263" s="6"/>
      <c r="V263" s="6"/>
      <c r="W263" s="6"/>
    </row>
    <row r="264" spans="1:23" s="12" customFormat="1" ht="16.149999999999999" customHeight="1" x14ac:dyDescent="0.25">
      <c r="A264" s="7" t="s">
        <v>145</v>
      </c>
      <c r="B264" s="6" t="s">
        <v>146</v>
      </c>
      <c r="C264" s="7" t="s">
        <v>16</v>
      </c>
      <c r="D264" s="7" t="s">
        <v>36</v>
      </c>
      <c r="E264" s="7" t="s">
        <v>274</v>
      </c>
      <c r="F264" s="7" t="s">
        <v>141</v>
      </c>
      <c r="G264" s="8">
        <v>2019</v>
      </c>
      <c r="H264" s="2">
        <v>43810</v>
      </c>
      <c r="I264" s="7" t="s">
        <v>13</v>
      </c>
      <c r="J264" s="9">
        <v>21100000</v>
      </c>
      <c r="K264" s="9" t="s">
        <v>120</v>
      </c>
      <c r="L264" s="10" t="s">
        <v>123</v>
      </c>
      <c r="M264" s="10" t="s">
        <v>125</v>
      </c>
      <c r="N264" s="11">
        <v>0</v>
      </c>
      <c r="O264" s="11">
        <v>0</v>
      </c>
      <c r="P264" s="11">
        <v>0.96179999999999999</v>
      </c>
      <c r="Q264" s="9">
        <v>0</v>
      </c>
      <c r="R264" s="9">
        <v>0</v>
      </c>
      <c r="S264" s="9">
        <v>20293980</v>
      </c>
      <c r="U264" s="6"/>
      <c r="V264" s="6"/>
      <c r="W264" s="6"/>
    </row>
    <row r="265" spans="1:23" s="12" customFormat="1" ht="16.149999999999999" customHeight="1" x14ac:dyDescent="0.25">
      <c r="A265" s="7" t="s">
        <v>147</v>
      </c>
      <c r="B265" s="6" t="s">
        <v>146</v>
      </c>
      <c r="C265" s="7" t="s">
        <v>16</v>
      </c>
      <c r="D265" s="7" t="s">
        <v>36</v>
      </c>
      <c r="E265" s="7" t="s">
        <v>274</v>
      </c>
      <c r="F265" s="7" t="s">
        <v>141</v>
      </c>
      <c r="G265" s="8">
        <v>2019</v>
      </c>
      <c r="H265" s="2">
        <v>43810</v>
      </c>
      <c r="I265" s="7" t="s">
        <v>13</v>
      </c>
      <c r="J265" s="9">
        <v>33900000</v>
      </c>
      <c r="K265" s="9" t="s">
        <v>120</v>
      </c>
      <c r="L265" s="10" t="s">
        <v>123</v>
      </c>
      <c r="M265" s="10" t="s">
        <v>125</v>
      </c>
      <c r="N265" s="11">
        <v>0</v>
      </c>
      <c r="O265" s="11">
        <v>0</v>
      </c>
      <c r="P265" s="11">
        <v>0.96179999999999999</v>
      </c>
      <c r="Q265" s="9">
        <v>0</v>
      </c>
      <c r="R265" s="9">
        <v>0</v>
      </c>
      <c r="S265" s="9">
        <v>32605020</v>
      </c>
      <c r="U265" s="6"/>
      <c r="V265" s="6"/>
      <c r="W265" s="6"/>
    </row>
    <row r="266" spans="1:23" s="12" customFormat="1" ht="16.149999999999999" customHeight="1" x14ac:dyDescent="0.25">
      <c r="A266" s="7" t="s">
        <v>166</v>
      </c>
      <c r="B266" s="6" t="s">
        <v>167</v>
      </c>
      <c r="C266" s="7" t="s">
        <v>16</v>
      </c>
      <c r="D266" s="7" t="s">
        <v>47</v>
      </c>
      <c r="E266" s="7" t="s">
        <v>277</v>
      </c>
      <c r="F266" s="7" t="s">
        <v>141</v>
      </c>
      <c r="G266" s="8">
        <v>2019</v>
      </c>
      <c r="H266" s="2">
        <v>43810</v>
      </c>
      <c r="I266" s="7" t="s">
        <v>13</v>
      </c>
      <c r="J266" s="9">
        <v>100000000</v>
      </c>
      <c r="K266" s="9" t="s">
        <v>120</v>
      </c>
      <c r="L266" s="10" t="s">
        <v>121</v>
      </c>
      <c r="M266" s="10" t="s">
        <v>89</v>
      </c>
      <c r="N266" s="11">
        <v>0</v>
      </c>
      <c r="O266" s="11">
        <v>0</v>
      </c>
      <c r="P266" s="11">
        <v>2.4E-2</v>
      </c>
      <c r="Q266" s="9">
        <v>0</v>
      </c>
      <c r="R266" s="9">
        <v>0</v>
      </c>
      <c r="S266" s="9">
        <v>2400000</v>
      </c>
      <c r="U266" s="6"/>
      <c r="V266" s="6"/>
      <c r="W266" s="6"/>
    </row>
    <row r="267" spans="1:23" s="12" customFormat="1" ht="16.149999999999999" customHeight="1" x14ac:dyDescent="0.25">
      <c r="A267" s="7" t="s">
        <v>247</v>
      </c>
      <c r="B267" s="6" t="s">
        <v>248</v>
      </c>
      <c r="C267" s="7" t="s">
        <v>16</v>
      </c>
      <c r="D267" s="7" t="s">
        <v>30</v>
      </c>
      <c r="E267" s="7" t="s">
        <v>274</v>
      </c>
      <c r="F267" s="7" t="s">
        <v>141</v>
      </c>
      <c r="G267" s="8">
        <v>2019</v>
      </c>
      <c r="H267" s="2">
        <v>43810</v>
      </c>
      <c r="I267" s="7" t="s">
        <v>13</v>
      </c>
      <c r="J267" s="9">
        <v>60000000</v>
      </c>
      <c r="K267" s="9" t="s">
        <v>14</v>
      </c>
      <c r="L267" s="10" t="s">
        <v>121</v>
      </c>
      <c r="M267" s="10"/>
      <c r="N267" s="11">
        <v>0.33329999999999999</v>
      </c>
      <c r="O267" s="11">
        <v>0</v>
      </c>
      <c r="P267" s="11">
        <v>0</v>
      </c>
      <c r="Q267" s="9">
        <v>19998000</v>
      </c>
      <c r="R267" s="9">
        <v>0</v>
      </c>
      <c r="S267" s="9">
        <v>0</v>
      </c>
      <c r="U267" s="6"/>
      <c r="V267" s="6"/>
      <c r="W267" s="6"/>
    </row>
    <row r="268" spans="1:23" s="12" customFormat="1" ht="16.149999999999999" customHeight="1" x14ac:dyDescent="0.25">
      <c r="A268" s="7" t="s">
        <v>166</v>
      </c>
      <c r="B268" s="6" t="s">
        <v>167</v>
      </c>
      <c r="C268" s="7" t="s">
        <v>16</v>
      </c>
      <c r="D268" s="7" t="s">
        <v>47</v>
      </c>
      <c r="E268" s="7" t="s">
        <v>277</v>
      </c>
      <c r="F268" s="7" t="s">
        <v>141</v>
      </c>
      <c r="G268" s="8">
        <v>2019</v>
      </c>
      <c r="H268" s="2">
        <v>43810</v>
      </c>
      <c r="I268" s="7" t="s">
        <v>13</v>
      </c>
      <c r="J268" s="9">
        <v>100000000</v>
      </c>
      <c r="K268" s="9" t="s">
        <v>14</v>
      </c>
      <c r="L268" s="10" t="s">
        <v>20</v>
      </c>
      <c r="M268" s="10"/>
      <c r="N268" s="11">
        <v>0.18329999999999999</v>
      </c>
      <c r="O268" s="11">
        <v>0</v>
      </c>
      <c r="P268" s="11">
        <v>0</v>
      </c>
      <c r="Q268" s="9">
        <v>18330000</v>
      </c>
      <c r="R268" s="9">
        <v>0</v>
      </c>
      <c r="S268" s="9">
        <v>0</v>
      </c>
      <c r="U268" s="6"/>
      <c r="V268" s="6"/>
      <c r="W268" s="6"/>
    </row>
    <row r="269" spans="1:23" s="12" customFormat="1" ht="16.149999999999999" customHeight="1" x14ac:dyDescent="0.25">
      <c r="A269" s="7" t="s">
        <v>272</v>
      </c>
      <c r="B269" s="6" t="s">
        <v>273</v>
      </c>
      <c r="C269" s="7" t="s">
        <v>16</v>
      </c>
      <c r="D269" s="7" t="s">
        <v>36</v>
      </c>
      <c r="E269" s="7" t="s">
        <v>282</v>
      </c>
      <c r="F269" s="7" t="s">
        <v>141</v>
      </c>
      <c r="G269" s="8">
        <v>2019</v>
      </c>
      <c r="H269" s="2">
        <v>43810</v>
      </c>
      <c r="I269" s="7" t="s">
        <v>13</v>
      </c>
      <c r="J269" s="9">
        <v>44700000</v>
      </c>
      <c r="K269" s="9" t="s">
        <v>14</v>
      </c>
      <c r="L269" s="10" t="s">
        <v>75</v>
      </c>
      <c r="M269" s="10"/>
      <c r="N269" s="11">
        <v>9.0899999999999995E-2</v>
      </c>
      <c r="O269" s="11">
        <v>0</v>
      </c>
      <c r="P269" s="11">
        <v>0</v>
      </c>
      <c r="Q269" s="9">
        <v>4063229.9999999995</v>
      </c>
      <c r="R269" s="9">
        <v>0</v>
      </c>
      <c r="S269" s="9">
        <v>0</v>
      </c>
      <c r="U269" s="6"/>
      <c r="V269" s="6"/>
      <c r="W269" s="6"/>
    </row>
    <row r="270" spans="1:23" s="12" customFormat="1" ht="16.149999999999999" customHeight="1" x14ac:dyDescent="0.25">
      <c r="A270" s="7" t="s">
        <v>166</v>
      </c>
      <c r="B270" s="6" t="s">
        <v>167</v>
      </c>
      <c r="C270" s="7" t="s">
        <v>16</v>
      </c>
      <c r="D270" s="7" t="s">
        <v>47</v>
      </c>
      <c r="E270" s="7" t="s">
        <v>277</v>
      </c>
      <c r="F270" s="7" t="s">
        <v>141</v>
      </c>
      <c r="G270" s="8">
        <v>2019</v>
      </c>
      <c r="H270" s="2">
        <v>43810</v>
      </c>
      <c r="I270" s="7" t="s">
        <v>13</v>
      </c>
      <c r="J270" s="9">
        <v>100000000</v>
      </c>
      <c r="K270" s="9" t="s">
        <v>14</v>
      </c>
      <c r="L270" s="10" t="s">
        <v>75</v>
      </c>
      <c r="M270" s="10"/>
      <c r="N270" s="11">
        <v>2.5000000000000001E-2</v>
      </c>
      <c r="O270" s="11">
        <v>0</v>
      </c>
      <c r="P270" s="11">
        <v>0</v>
      </c>
      <c r="Q270" s="9">
        <v>2500000</v>
      </c>
      <c r="R270" s="9">
        <v>0</v>
      </c>
      <c r="S270" s="9">
        <v>0</v>
      </c>
      <c r="U270" s="6"/>
      <c r="V270" s="6"/>
      <c r="W270" s="6"/>
    </row>
    <row r="271" spans="1:23" s="12" customFormat="1" ht="16.149999999999999" customHeight="1" x14ac:dyDescent="0.25">
      <c r="A271" s="7" t="s">
        <v>166</v>
      </c>
      <c r="B271" s="6" t="s">
        <v>167</v>
      </c>
      <c r="C271" s="7" t="s">
        <v>16</v>
      </c>
      <c r="D271" s="7" t="s">
        <v>47</v>
      </c>
      <c r="E271" s="7" t="s">
        <v>277</v>
      </c>
      <c r="F271" s="7" t="s">
        <v>141</v>
      </c>
      <c r="G271" s="8">
        <v>2019</v>
      </c>
      <c r="H271" s="2">
        <v>43810</v>
      </c>
      <c r="I271" s="7" t="s">
        <v>13</v>
      </c>
      <c r="J271" s="9">
        <v>100000000</v>
      </c>
      <c r="K271" s="9" t="s">
        <v>14</v>
      </c>
      <c r="L271" s="10" t="s">
        <v>75</v>
      </c>
      <c r="M271" s="10"/>
      <c r="N271" s="11">
        <v>4.3499999999999997E-2</v>
      </c>
      <c r="O271" s="11">
        <v>0</v>
      </c>
      <c r="P271" s="11">
        <v>0</v>
      </c>
      <c r="Q271" s="9">
        <v>4350000</v>
      </c>
      <c r="R271" s="9">
        <v>0</v>
      </c>
      <c r="S271" s="9">
        <v>0</v>
      </c>
      <c r="U271" s="6"/>
      <c r="V271" s="6"/>
      <c r="W271" s="6"/>
    </row>
    <row r="272" spans="1:23" s="12" customFormat="1" ht="16.149999999999999" customHeight="1" x14ac:dyDescent="0.25">
      <c r="A272" s="7" t="s">
        <v>166</v>
      </c>
      <c r="B272" s="6" t="s">
        <v>167</v>
      </c>
      <c r="C272" s="7" t="s">
        <v>16</v>
      </c>
      <c r="D272" s="7" t="s">
        <v>47</v>
      </c>
      <c r="E272" s="7" t="s">
        <v>277</v>
      </c>
      <c r="F272" s="7" t="s">
        <v>141</v>
      </c>
      <c r="G272" s="8">
        <v>2019</v>
      </c>
      <c r="H272" s="2">
        <v>43810</v>
      </c>
      <c r="I272" s="7" t="s">
        <v>13</v>
      </c>
      <c r="J272" s="9">
        <v>100000000</v>
      </c>
      <c r="K272" s="9" t="s">
        <v>14</v>
      </c>
      <c r="L272" s="10" t="s">
        <v>23</v>
      </c>
      <c r="M272" s="10"/>
      <c r="N272" s="11">
        <v>0.10199999999999999</v>
      </c>
      <c r="O272" s="11">
        <v>0</v>
      </c>
      <c r="P272" s="11">
        <v>0</v>
      </c>
      <c r="Q272" s="9">
        <v>10200000</v>
      </c>
      <c r="R272" s="9">
        <v>0</v>
      </c>
      <c r="S272" s="9">
        <v>0</v>
      </c>
      <c r="U272" s="6"/>
      <c r="V272" s="6"/>
      <c r="W272" s="6"/>
    </row>
    <row r="273" spans="1:23" s="12" customFormat="1" ht="16.149999999999999" customHeight="1" x14ac:dyDescent="0.25">
      <c r="A273" s="7" t="s">
        <v>299</v>
      </c>
      <c r="B273" s="6" t="s">
        <v>300</v>
      </c>
      <c r="C273" s="7" t="s">
        <v>18</v>
      </c>
      <c r="D273" s="7" t="s">
        <v>41</v>
      </c>
      <c r="E273" s="7" t="s">
        <v>25</v>
      </c>
      <c r="F273" s="7" t="s">
        <v>142</v>
      </c>
      <c r="G273" s="8">
        <v>2019</v>
      </c>
      <c r="H273" s="2">
        <v>43810</v>
      </c>
      <c r="I273" s="7" t="s">
        <v>13</v>
      </c>
      <c r="J273" s="9">
        <v>1384000</v>
      </c>
      <c r="K273" s="9" t="s">
        <v>17</v>
      </c>
      <c r="L273" s="10"/>
      <c r="M273" s="10" t="s">
        <v>89</v>
      </c>
      <c r="N273" s="11">
        <v>0</v>
      </c>
      <c r="O273" s="11">
        <v>1</v>
      </c>
      <c r="P273" s="11">
        <v>0</v>
      </c>
      <c r="Q273" s="9">
        <v>0</v>
      </c>
      <c r="R273" s="9">
        <v>1384000</v>
      </c>
      <c r="S273" s="9">
        <v>0</v>
      </c>
      <c r="U273" s="6"/>
      <c r="V273" s="6"/>
      <c r="W273" s="6"/>
    </row>
    <row r="274" spans="1:23" s="12" customFormat="1" ht="16.149999999999999" customHeight="1" x14ac:dyDescent="0.25">
      <c r="A274" s="7" t="s">
        <v>363</v>
      </c>
      <c r="B274" s="6" t="s">
        <v>364</v>
      </c>
      <c r="C274" s="7" t="s">
        <v>18</v>
      </c>
      <c r="D274" s="7" t="s">
        <v>41</v>
      </c>
      <c r="E274" s="7" t="s">
        <v>559</v>
      </c>
      <c r="F274" s="7" t="s">
        <v>141</v>
      </c>
      <c r="G274" s="8">
        <v>2019</v>
      </c>
      <c r="H274" s="2">
        <v>43811</v>
      </c>
      <c r="I274" s="7" t="s">
        <v>13</v>
      </c>
      <c r="J274" s="9">
        <v>600000</v>
      </c>
      <c r="K274" s="9" t="s">
        <v>120</v>
      </c>
      <c r="L274" s="10" t="s">
        <v>121</v>
      </c>
      <c r="M274" s="10" t="s">
        <v>89</v>
      </c>
      <c r="N274" s="11">
        <v>0</v>
      </c>
      <c r="O274" s="11">
        <v>0</v>
      </c>
      <c r="P274" s="11">
        <v>1</v>
      </c>
      <c r="Q274" s="9">
        <v>0</v>
      </c>
      <c r="R274" s="9">
        <v>0</v>
      </c>
      <c r="S274" s="9">
        <v>600000</v>
      </c>
      <c r="U274" s="6"/>
      <c r="V274" s="6"/>
      <c r="W274" s="6"/>
    </row>
    <row r="275" spans="1:23" s="12" customFormat="1" ht="16.149999999999999" customHeight="1" x14ac:dyDescent="0.25">
      <c r="A275" s="7" t="s">
        <v>391</v>
      </c>
      <c r="B275" s="6" t="s">
        <v>392</v>
      </c>
      <c r="C275" s="7" t="s">
        <v>18</v>
      </c>
      <c r="D275" s="7" t="s">
        <v>43</v>
      </c>
      <c r="E275" s="7" t="s">
        <v>284</v>
      </c>
      <c r="F275" s="7" t="s">
        <v>141</v>
      </c>
      <c r="G275" s="8">
        <v>2019</v>
      </c>
      <c r="H275" s="2">
        <v>43812</v>
      </c>
      <c r="I275" s="7" t="s">
        <v>13</v>
      </c>
      <c r="J275" s="9">
        <v>300002</v>
      </c>
      <c r="K275" s="9" t="s">
        <v>14</v>
      </c>
      <c r="L275" s="10" t="s">
        <v>121</v>
      </c>
      <c r="M275" s="10"/>
      <c r="N275" s="11">
        <v>0.5</v>
      </c>
      <c r="O275" s="11">
        <v>0</v>
      </c>
      <c r="P275" s="11">
        <v>0</v>
      </c>
      <c r="Q275" s="9">
        <v>150001</v>
      </c>
      <c r="R275" s="9">
        <v>0</v>
      </c>
      <c r="S275" s="9">
        <v>0</v>
      </c>
      <c r="U275" s="6"/>
      <c r="V275" s="6"/>
      <c r="W275" s="6"/>
    </row>
    <row r="276" spans="1:23" s="12" customFormat="1" ht="16.149999999999999" customHeight="1" x14ac:dyDescent="0.25">
      <c r="A276" s="7" t="s">
        <v>331</v>
      </c>
      <c r="B276" s="6" t="s">
        <v>332</v>
      </c>
      <c r="C276" s="7" t="s">
        <v>18</v>
      </c>
      <c r="D276" s="7" t="s">
        <v>49</v>
      </c>
      <c r="E276" s="7" t="s">
        <v>25</v>
      </c>
      <c r="F276" s="7" t="s">
        <v>142</v>
      </c>
      <c r="G276" s="8">
        <v>2019</v>
      </c>
      <c r="H276" s="2">
        <v>43815</v>
      </c>
      <c r="I276" s="7" t="s">
        <v>13</v>
      </c>
      <c r="J276" s="9">
        <v>1000000</v>
      </c>
      <c r="K276" s="9" t="s">
        <v>14</v>
      </c>
      <c r="L276" s="10" t="s">
        <v>19</v>
      </c>
      <c r="M276" s="10"/>
      <c r="N276" s="11">
        <v>1</v>
      </c>
      <c r="O276" s="11">
        <v>0</v>
      </c>
      <c r="P276" s="11">
        <v>0</v>
      </c>
      <c r="Q276" s="9">
        <v>1000000</v>
      </c>
      <c r="R276" s="9">
        <v>0</v>
      </c>
      <c r="S276" s="9">
        <v>0</v>
      </c>
      <c r="U276" s="6"/>
      <c r="V276" s="6"/>
      <c r="W276" s="6"/>
    </row>
    <row r="277" spans="1:23" s="12" customFormat="1" ht="16.149999999999999" customHeight="1" x14ac:dyDescent="0.25">
      <c r="A277" s="7" t="s">
        <v>469</v>
      </c>
      <c r="B277" s="6" t="s">
        <v>470</v>
      </c>
      <c r="C277" s="7" t="s">
        <v>18</v>
      </c>
      <c r="D277" s="7" t="s">
        <v>41</v>
      </c>
      <c r="E277" s="7" t="s">
        <v>281</v>
      </c>
      <c r="F277" s="7" t="s">
        <v>141</v>
      </c>
      <c r="G277" s="8">
        <v>2019</v>
      </c>
      <c r="H277" s="2">
        <v>43816</v>
      </c>
      <c r="I277" s="7" t="s">
        <v>13</v>
      </c>
      <c r="J277" s="9">
        <v>1150000</v>
      </c>
      <c r="K277" s="9" t="s">
        <v>14</v>
      </c>
      <c r="L277" s="10" t="s">
        <v>121</v>
      </c>
      <c r="M277" s="10"/>
      <c r="N277" s="11">
        <v>0.1</v>
      </c>
      <c r="O277" s="11">
        <v>0</v>
      </c>
      <c r="P277" s="11">
        <v>0</v>
      </c>
      <c r="Q277" s="9">
        <v>115000</v>
      </c>
      <c r="R277" s="9">
        <v>0</v>
      </c>
      <c r="S277" s="9">
        <v>0</v>
      </c>
      <c r="U277" s="6"/>
      <c r="V277" s="6"/>
      <c r="W277" s="6"/>
    </row>
    <row r="278" spans="1:23" s="12" customFormat="1" ht="16.149999999999999" customHeight="1" x14ac:dyDescent="0.25">
      <c r="A278" s="7" t="s">
        <v>469</v>
      </c>
      <c r="B278" s="6" t="s">
        <v>470</v>
      </c>
      <c r="C278" s="7" t="s">
        <v>18</v>
      </c>
      <c r="D278" s="7" t="s">
        <v>41</v>
      </c>
      <c r="E278" s="7" t="s">
        <v>281</v>
      </c>
      <c r="F278" s="7" t="s">
        <v>141</v>
      </c>
      <c r="G278" s="8">
        <v>2019</v>
      </c>
      <c r="H278" s="2">
        <v>43816</v>
      </c>
      <c r="I278" s="7" t="s">
        <v>13</v>
      </c>
      <c r="J278" s="9">
        <v>350000</v>
      </c>
      <c r="K278" s="9" t="s">
        <v>14</v>
      </c>
      <c r="L278" s="10" t="s">
        <v>121</v>
      </c>
      <c r="M278" s="10"/>
      <c r="N278" s="11">
        <v>0.1</v>
      </c>
      <c r="O278" s="11">
        <v>0</v>
      </c>
      <c r="P278" s="11">
        <v>0</v>
      </c>
      <c r="Q278" s="9">
        <v>35000</v>
      </c>
      <c r="R278" s="9">
        <v>0</v>
      </c>
      <c r="S278" s="9">
        <v>0</v>
      </c>
      <c r="U278" s="6"/>
      <c r="V278" s="6"/>
      <c r="W278" s="6"/>
    </row>
    <row r="279" spans="1:23" s="12" customFormat="1" ht="16.149999999999999" customHeight="1" x14ac:dyDescent="0.25">
      <c r="A279" s="7" t="s">
        <v>192</v>
      </c>
      <c r="B279" s="6" t="s">
        <v>193</v>
      </c>
      <c r="C279" s="7" t="s">
        <v>16</v>
      </c>
      <c r="D279" s="7" t="s">
        <v>38</v>
      </c>
      <c r="E279" s="7" t="s">
        <v>277</v>
      </c>
      <c r="F279" s="7" t="s">
        <v>141</v>
      </c>
      <c r="G279" s="8">
        <v>2019</v>
      </c>
      <c r="H279" s="2">
        <v>43817</v>
      </c>
      <c r="I279" s="7" t="s">
        <v>13</v>
      </c>
      <c r="J279" s="9">
        <v>600000000</v>
      </c>
      <c r="K279" s="9" t="s">
        <v>17</v>
      </c>
      <c r="L279" s="10"/>
      <c r="M279" s="10" t="s">
        <v>89</v>
      </c>
      <c r="N279" s="11">
        <v>0</v>
      </c>
      <c r="O279" s="11">
        <v>8.8200000000000001E-2</v>
      </c>
      <c r="P279" s="11">
        <v>0</v>
      </c>
      <c r="Q279" s="9">
        <v>0</v>
      </c>
      <c r="R279" s="9">
        <v>52920000</v>
      </c>
      <c r="S279" s="9">
        <v>0</v>
      </c>
      <c r="U279" s="6"/>
      <c r="V279" s="6"/>
      <c r="W279" s="6"/>
    </row>
    <row r="280" spans="1:23" s="12" customFormat="1" ht="16.149999999999999" customHeight="1" x14ac:dyDescent="0.25">
      <c r="A280" s="7" t="s">
        <v>200</v>
      </c>
      <c r="B280" s="6" t="s">
        <v>201</v>
      </c>
      <c r="C280" s="7" t="s">
        <v>16</v>
      </c>
      <c r="D280" s="7" t="s">
        <v>28</v>
      </c>
      <c r="E280" s="7" t="s">
        <v>281</v>
      </c>
      <c r="F280" s="7" t="s">
        <v>141</v>
      </c>
      <c r="G280" s="8">
        <v>2019</v>
      </c>
      <c r="H280" s="2">
        <v>43817</v>
      </c>
      <c r="I280" s="7" t="s">
        <v>13</v>
      </c>
      <c r="J280" s="9">
        <v>79866302</v>
      </c>
      <c r="K280" s="9" t="s">
        <v>17</v>
      </c>
      <c r="L280" s="10"/>
      <c r="M280" s="10" t="s">
        <v>22</v>
      </c>
      <c r="N280" s="11">
        <v>0</v>
      </c>
      <c r="O280" s="11">
        <v>0.1227</v>
      </c>
      <c r="P280" s="11">
        <v>0</v>
      </c>
      <c r="Q280" s="9">
        <v>0</v>
      </c>
      <c r="R280" s="9">
        <v>9799595.2554000001</v>
      </c>
      <c r="S280" s="9">
        <v>0</v>
      </c>
      <c r="U280" s="6"/>
      <c r="V280" s="6"/>
      <c r="W280" s="6"/>
    </row>
    <row r="281" spans="1:23" s="12" customFormat="1" ht="16.149999999999999" customHeight="1" x14ac:dyDescent="0.25">
      <c r="A281" s="7" t="s">
        <v>217</v>
      </c>
      <c r="B281" s="6" t="s">
        <v>218</v>
      </c>
      <c r="C281" s="7" t="s">
        <v>16</v>
      </c>
      <c r="D281" s="7" t="s">
        <v>29</v>
      </c>
      <c r="E281" s="7" t="s">
        <v>280</v>
      </c>
      <c r="F281" s="7" t="s">
        <v>141</v>
      </c>
      <c r="G281" s="8">
        <v>2019</v>
      </c>
      <c r="H281" s="2">
        <v>43817</v>
      </c>
      <c r="I281" s="7" t="s">
        <v>13</v>
      </c>
      <c r="J281" s="9">
        <v>50000000</v>
      </c>
      <c r="K281" s="9" t="s">
        <v>120</v>
      </c>
      <c r="L281" s="10" t="s">
        <v>121</v>
      </c>
      <c r="M281" s="10" t="s">
        <v>89</v>
      </c>
      <c r="N281" s="11">
        <v>0</v>
      </c>
      <c r="O281" s="11">
        <v>0</v>
      </c>
      <c r="P281" s="11">
        <v>7.6899999999999996E-2</v>
      </c>
      <c r="Q281" s="9">
        <v>0</v>
      </c>
      <c r="R281" s="9">
        <v>0</v>
      </c>
      <c r="S281" s="9">
        <v>3845000</v>
      </c>
      <c r="U281" s="6"/>
      <c r="V281" s="6"/>
      <c r="W281" s="6"/>
    </row>
    <row r="282" spans="1:23" s="12" customFormat="1" ht="16.149999999999999" customHeight="1" x14ac:dyDescent="0.25">
      <c r="A282" s="7" t="s">
        <v>192</v>
      </c>
      <c r="B282" s="6" t="s">
        <v>193</v>
      </c>
      <c r="C282" s="7" t="s">
        <v>16</v>
      </c>
      <c r="D282" s="7" t="s">
        <v>38</v>
      </c>
      <c r="E282" s="7" t="s">
        <v>277</v>
      </c>
      <c r="F282" s="7" t="s">
        <v>141</v>
      </c>
      <c r="G282" s="8">
        <v>2019</v>
      </c>
      <c r="H282" s="2">
        <v>43817</v>
      </c>
      <c r="I282" s="7" t="s">
        <v>13</v>
      </c>
      <c r="J282" s="9">
        <v>600000000</v>
      </c>
      <c r="K282" s="9" t="s">
        <v>120</v>
      </c>
      <c r="L282" s="10" t="s">
        <v>121</v>
      </c>
      <c r="M282" s="10" t="s">
        <v>89</v>
      </c>
      <c r="N282" s="11">
        <v>0</v>
      </c>
      <c r="O282" s="11">
        <v>0</v>
      </c>
      <c r="P282" s="11">
        <v>0.70589999999999997</v>
      </c>
      <c r="Q282" s="9">
        <v>0</v>
      </c>
      <c r="R282" s="9">
        <v>0</v>
      </c>
      <c r="S282" s="9">
        <v>423540000</v>
      </c>
      <c r="U282" s="6"/>
      <c r="V282" s="6"/>
      <c r="W282" s="6"/>
    </row>
    <row r="283" spans="1:23" s="12" customFormat="1" ht="16.149999999999999" customHeight="1" x14ac:dyDescent="0.25">
      <c r="A283" s="7" t="s">
        <v>245</v>
      </c>
      <c r="B283" s="6" t="s">
        <v>246</v>
      </c>
      <c r="C283" s="7" t="s">
        <v>16</v>
      </c>
      <c r="D283" s="7" t="s">
        <v>40</v>
      </c>
      <c r="E283" s="7" t="s">
        <v>280</v>
      </c>
      <c r="F283" s="7" t="s">
        <v>141</v>
      </c>
      <c r="G283" s="8">
        <v>2019</v>
      </c>
      <c r="H283" s="2">
        <v>43817</v>
      </c>
      <c r="I283" s="7" t="s">
        <v>13</v>
      </c>
      <c r="J283" s="9">
        <v>50000000</v>
      </c>
      <c r="K283" s="9" t="s">
        <v>14</v>
      </c>
      <c r="L283" s="10" t="s">
        <v>121</v>
      </c>
      <c r="M283" s="10"/>
      <c r="N283" s="11">
        <v>0.08</v>
      </c>
      <c r="O283" s="11">
        <v>0</v>
      </c>
      <c r="P283" s="11">
        <v>0</v>
      </c>
      <c r="Q283" s="9">
        <v>4000000</v>
      </c>
      <c r="R283" s="9">
        <v>0</v>
      </c>
      <c r="S283" s="9">
        <v>0</v>
      </c>
      <c r="U283" s="6"/>
      <c r="V283" s="6"/>
      <c r="W283" s="6"/>
    </row>
    <row r="284" spans="1:23" s="12" customFormat="1" ht="16.149999999999999" customHeight="1" x14ac:dyDescent="0.25">
      <c r="A284" s="7" t="s">
        <v>249</v>
      </c>
      <c r="B284" s="6" t="s">
        <v>250</v>
      </c>
      <c r="C284" s="7" t="s">
        <v>16</v>
      </c>
      <c r="D284" s="7" t="s">
        <v>28</v>
      </c>
      <c r="E284" s="7" t="s">
        <v>278</v>
      </c>
      <c r="F284" s="7" t="s">
        <v>141</v>
      </c>
      <c r="G284" s="8">
        <v>2019</v>
      </c>
      <c r="H284" s="2">
        <v>43817</v>
      </c>
      <c r="I284" s="7" t="s">
        <v>13</v>
      </c>
      <c r="J284" s="9">
        <v>106700000</v>
      </c>
      <c r="K284" s="9" t="s">
        <v>14</v>
      </c>
      <c r="L284" s="10" t="s">
        <v>121</v>
      </c>
      <c r="M284" s="10"/>
      <c r="N284" s="11">
        <v>5.62E-2</v>
      </c>
      <c r="O284" s="11">
        <v>0</v>
      </c>
      <c r="P284" s="11">
        <v>0</v>
      </c>
      <c r="Q284" s="9">
        <v>5996540</v>
      </c>
      <c r="R284" s="9">
        <v>0</v>
      </c>
      <c r="S284" s="9">
        <v>0</v>
      </c>
      <c r="U284" s="6"/>
      <c r="V284" s="6"/>
      <c r="W284" s="6"/>
    </row>
    <row r="285" spans="1:23" s="12" customFormat="1" ht="16.149999999999999" customHeight="1" x14ac:dyDescent="0.25">
      <c r="A285" s="7" t="s">
        <v>192</v>
      </c>
      <c r="B285" s="6" t="s">
        <v>193</v>
      </c>
      <c r="C285" s="7" t="s">
        <v>16</v>
      </c>
      <c r="D285" s="7" t="s">
        <v>38</v>
      </c>
      <c r="E285" s="7" t="s">
        <v>277</v>
      </c>
      <c r="F285" s="7" t="s">
        <v>141</v>
      </c>
      <c r="G285" s="8">
        <v>2019</v>
      </c>
      <c r="H285" s="2">
        <v>43817</v>
      </c>
      <c r="I285" s="7" t="s">
        <v>13</v>
      </c>
      <c r="J285" s="9">
        <v>600000000</v>
      </c>
      <c r="K285" s="9" t="s">
        <v>14</v>
      </c>
      <c r="L285" s="10" t="s">
        <v>121</v>
      </c>
      <c r="M285" s="10"/>
      <c r="N285" s="11">
        <v>5.8799999999999998E-2</v>
      </c>
      <c r="O285" s="11">
        <v>0</v>
      </c>
      <c r="P285" s="11">
        <v>0</v>
      </c>
      <c r="Q285" s="9">
        <v>35280000</v>
      </c>
      <c r="R285" s="9">
        <v>0</v>
      </c>
      <c r="S285" s="9">
        <v>0</v>
      </c>
      <c r="U285" s="6"/>
      <c r="V285" s="6"/>
      <c r="W285" s="6"/>
    </row>
    <row r="286" spans="1:23" s="12" customFormat="1" ht="16.149999999999999" customHeight="1" x14ac:dyDescent="0.25">
      <c r="A286" s="7" t="s">
        <v>257</v>
      </c>
      <c r="B286" s="6" t="s">
        <v>258</v>
      </c>
      <c r="C286" s="7" t="s">
        <v>16</v>
      </c>
      <c r="D286" s="7" t="s">
        <v>31</v>
      </c>
      <c r="E286" s="7" t="s">
        <v>284</v>
      </c>
      <c r="F286" s="7" t="s">
        <v>141</v>
      </c>
      <c r="G286" s="8">
        <v>2019</v>
      </c>
      <c r="H286" s="2">
        <v>43817</v>
      </c>
      <c r="I286" s="7" t="s">
        <v>13</v>
      </c>
      <c r="J286" s="9">
        <v>39000000</v>
      </c>
      <c r="K286" s="9" t="s">
        <v>14</v>
      </c>
      <c r="L286" s="10" t="s">
        <v>20</v>
      </c>
      <c r="M286" s="10"/>
      <c r="N286" s="11">
        <v>1</v>
      </c>
      <c r="O286" s="11">
        <v>0</v>
      </c>
      <c r="P286" s="11">
        <v>0</v>
      </c>
      <c r="Q286" s="9">
        <v>39000000</v>
      </c>
      <c r="R286" s="9">
        <v>0</v>
      </c>
      <c r="S286" s="9">
        <v>0</v>
      </c>
      <c r="U286" s="6"/>
      <c r="V286" s="6"/>
      <c r="W286" s="6"/>
    </row>
    <row r="287" spans="1:23" s="12" customFormat="1" ht="16.149999999999999" customHeight="1" x14ac:dyDescent="0.25">
      <c r="A287" s="7" t="s">
        <v>492</v>
      </c>
      <c r="B287" s="6" t="s">
        <v>482</v>
      </c>
      <c r="C287" s="7" t="s">
        <v>122</v>
      </c>
      <c r="D287" s="7" t="s">
        <v>32</v>
      </c>
      <c r="E287" s="7" t="s">
        <v>274</v>
      </c>
      <c r="F287" s="7" t="s">
        <v>141</v>
      </c>
      <c r="G287" s="8">
        <v>2019</v>
      </c>
      <c r="H287" s="2">
        <v>43817</v>
      </c>
      <c r="I287" s="7" t="s">
        <v>13</v>
      </c>
      <c r="J287" s="9">
        <v>140000000</v>
      </c>
      <c r="K287" s="9" t="s">
        <v>17</v>
      </c>
      <c r="L287" s="10"/>
      <c r="M287" s="10" t="s">
        <v>89</v>
      </c>
      <c r="N287" s="11">
        <v>0</v>
      </c>
      <c r="O287" s="11">
        <v>1</v>
      </c>
      <c r="P287" s="11">
        <v>0</v>
      </c>
      <c r="Q287" s="9">
        <v>0</v>
      </c>
      <c r="R287" s="9">
        <v>140000000</v>
      </c>
      <c r="S287" s="9">
        <v>0</v>
      </c>
      <c r="U287" s="6"/>
      <c r="V287" s="6"/>
      <c r="W287" s="6"/>
    </row>
    <row r="288" spans="1:23" s="12" customFormat="1" ht="16.149999999999999" customHeight="1" x14ac:dyDescent="0.25">
      <c r="A288" s="7" t="s">
        <v>249</v>
      </c>
      <c r="B288" s="6" t="s">
        <v>250</v>
      </c>
      <c r="C288" s="7" t="s">
        <v>16</v>
      </c>
      <c r="D288" s="7" t="s">
        <v>28</v>
      </c>
      <c r="E288" s="7" t="s">
        <v>278</v>
      </c>
      <c r="F288" s="7" t="s">
        <v>141</v>
      </c>
      <c r="G288" s="8">
        <v>2019</v>
      </c>
      <c r="H288" s="2">
        <v>43817</v>
      </c>
      <c r="I288" s="7" t="s">
        <v>13</v>
      </c>
      <c r="J288" s="9">
        <v>106700000</v>
      </c>
      <c r="K288" s="9" t="s">
        <v>14</v>
      </c>
      <c r="L288" s="10" t="s">
        <v>75</v>
      </c>
      <c r="M288" s="10"/>
      <c r="N288" s="11">
        <v>0.77039999999999997</v>
      </c>
      <c r="O288" s="11">
        <v>0</v>
      </c>
      <c r="P288" s="11">
        <v>0</v>
      </c>
      <c r="Q288" s="9">
        <v>82201680</v>
      </c>
      <c r="R288" s="9">
        <v>0</v>
      </c>
      <c r="S288" s="9">
        <v>0</v>
      </c>
      <c r="U288" s="6"/>
      <c r="V288" s="6"/>
      <c r="W288" s="6"/>
    </row>
    <row r="289" spans="1:23" s="12" customFormat="1" ht="16.149999999999999" customHeight="1" x14ac:dyDescent="0.25">
      <c r="A289" s="7" t="s">
        <v>521</v>
      </c>
      <c r="B289" s="6" t="s">
        <v>522</v>
      </c>
      <c r="C289" s="7" t="s">
        <v>18</v>
      </c>
      <c r="D289" s="7" t="s">
        <v>41</v>
      </c>
      <c r="E289" s="7" t="s">
        <v>281</v>
      </c>
      <c r="F289" s="7" t="s">
        <v>141</v>
      </c>
      <c r="G289" s="8">
        <v>2019</v>
      </c>
      <c r="H289" s="2">
        <v>43817</v>
      </c>
      <c r="I289" s="7" t="s">
        <v>13</v>
      </c>
      <c r="J289" s="9">
        <v>8545838</v>
      </c>
      <c r="K289" s="9" t="s">
        <v>17</v>
      </c>
      <c r="L289" s="10"/>
      <c r="M289" s="10" t="s">
        <v>89</v>
      </c>
      <c r="N289" s="11">
        <v>0</v>
      </c>
      <c r="O289" s="11">
        <v>1</v>
      </c>
      <c r="P289" s="11">
        <v>0</v>
      </c>
      <c r="Q289" s="9">
        <v>0</v>
      </c>
      <c r="R289" s="9">
        <v>8545838</v>
      </c>
      <c r="S289" s="9">
        <v>0</v>
      </c>
      <c r="U289" s="6"/>
      <c r="V289" s="6"/>
      <c r="W289" s="6"/>
    </row>
    <row r="290" spans="1:23" s="12" customFormat="1" ht="16.149999999999999" customHeight="1" x14ac:dyDescent="0.25">
      <c r="A290" s="7" t="s">
        <v>541</v>
      </c>
      <c r="B290" s="6" t="s">
        <v>542</v>
      </c>
      <c r="C290" s="7" t="s">
        <v>18</v>
      </c>
      <c r="D290" s="7" t="s">
        <v>41</v>
      </c>
      <c r="E290" s="7" t="s">
        <v>275</v>
      </c>
      <c r="F290" s="7" t="s">
        <v>141</v>
      </c>
      <c r="G290" s="8">
        <v>2019</v>
      </c>
      <c r="H290" s="2">
        <v>43817</v>
      </c>
      <c r="I290" s="7" t="s">
        <v>13</v>
      </c>
      <c r="J290" s="9">
        <v>1500000</v>
      </c>
      <c r="K290" s="9" t="s">
        <v>17</v>
      </c>
      <c r="L290" s="10"/>
      <c r="M290" s="10" t="s">
        <v>89</v>
      </c>
      <c r="N290" s="11">
        <v>0</v>
      </c>
      <c r="O290" s="11">
        <v>1</v>
      </c>
      <c r="P290" s="11">
        <v>0</v>
      </c>
      <c r="Q290" s="9">
        <v>0</v>
      </c>
      <c r="R290" s="9">
        <v>1500000</v>
      </c>
      <c r="S290" s="9">
        <v>0</v>
      </c>
      <c r="U290" s="6"/>
      <c r="V290" s="6"/>
      <c r="W290" s="6"/>
    </row>
    <row r="291" spans="1:23" s="12" customFormat="1" ht="16.149999999999999" customHeight="1" x14ac:dyDescent="0.25">
      <c r="A291" s="7" t="s">
        <v>200</v>
      </c>
      <c r="B291" s="6" t="s">
        <v>201</v>
      </c>
      <c r="C291" s="7" t="s">
        <v>16</v>
      </c>
      <c r="D291" s="7" t="s">
        <v>28</v>
      </c>
      <c r="E291" s="7" t="s">
        <v>281</v>
      </c>
      <c r="F291" s="7" t="s">
        <v>141</v>
      </c>
      <c r="G291" s="8">
        <v>2019</v>
      </c>
      <c r="H291" s="2">
        <v>43817</v>
      </c>
      <c r="I291" s="7" t="s">
        <v>13</v>
      </c>
      <c r="J291" s="9">
        <v>79866302</v>
      </c>
      <c r="K291" s="9" t="s">
        <v>14</v>
      </c>
      <c r="L291" s="10" t="s">
        <v>23</v>
      </c>
      <c r="M291" s="10"/>
      <c r="N291" s="11">
        <v>0.87729999999999997</v>
      </c>
      <c r="O291" s="11">
        <v>0</v>
      </c>
      <c r="P291" s="11">
        <v>0</v>
      </c>
      <c r="Q291" s="9">
        <v>70066706.744599998</v>
      </c>
      <c r="R291" s="9">
        <v>0</v>
      </c>
      <c r="S291" s="9">
        <v>0</v>
      </c>
      <c r="U291" s="6"/>
      <c r="V291" s="6"/>
      <c r="W291" s="6"/>
    </row>
    <row r="292" spans="1:23" s="12" customFormat="1" ht="16.149999999999999" customHeight="1" x14ac:dyDescent="0.25">
      <c r="A292" s="7" t="s">
        <v>316</v>
      </c>
      <c r="B292" s="6" t="s">
        <v>317</v>
      </c>
      <c r="C292" s="7" t="s">
        <v>18</v>
      </c>
      <c r="D292" s="7" t="s">
        <v>46</v>
      </c>
      <c r="E292" s="7" t="s">
        <v>25</v>
      </c>
      <c r="F292" s="7" t="s">
        <v>142</v>
      </c>
      <c r="G292" s="8">
        <v>2019</v>
      </c>
      <c r="H292" s="2">
        <v>43818</v>
      </c>
      <c r="I292" s="7" t="s">
        <v>13</v>
      </c>
      <c r="J292" s="9">
        <v>1500000</v>
      </c>
      <c r="K292" s="9" t="s">
        <v>14</v>
      </c>
      <c r="L292" s="10" t="s">
        <v>19</v>
      </c>
      <c r="M292" s="10"/>
      <c r="N292" s="11">
        <v>1</v>
      </c>
      <c r="O292" s="11">
        <v>0</v>
      </c>
      <c r="P292" s="11">
        <v>0</v>
      </c>
      <c r="Q292" s="9">
        <v>1500000</v>
      </c>
      <c r="R292" s="9">
        <v>0</v>
      </c>
      <c r="S292" s="9">
        <v>0</v>
      </c>
      <c r="U292" s="6"/>
      <c r="V292" s="6"/>
      <c r="W292" s="6"/>
    </row>
    <row r="293" spans="1:23" s="82" customFormat="1" ht="16.149999999999999" customHeight="1" x14ac:dyDescent="0.25">
      <c r="A293" s="54"/>
      <c r="B293" s="54"/>
      <c r="C293" s="54"/>
      <c r="G293" s="54"/>
      <c r="H293" s="54"/>
      <c r="I293" s="54"/>
      <c r="J293" s="55"/>
      <c r="K293" s="55"/>
      <c r="L293" s="55"/>
      <c r="M293" s="55"/>
      <c r="N293" s="54"/>
      <c r="O293" s="54"/>
      <c r="P293" s="54"/>
      <c r="Q293" s="83">
        <f>SUBTOTAL(109,Table133[US$ Mitigation])</f>
        <v>1733452085.2751002</v>
      </c>
      <c r="R293" s="83">
        <f>SUBTOTAL(109,Table133[US$ Adaptation])</f>
        <v>1242744668.4287</v>
      </c>
      <c r="S293" s="83">
        <f>SUBTOTAL(109,Table133[US$ Dual-use])</f>
        <v>652086218.04130006</v>
      </c>
      <c r="U293" s="6"/>
      <c r="V293" s="6"/>
      <c r="W293" s="6"/>
    </row>
    <row r="295" spans="1:23" ht="16.149999999999999" customHeight="1" x14ac:dyDescent="0.25">
      <c r="A295" s="52" t="s">
        <v>563</v>
      </c>
    </row>
    <row r="296" spans="1:23" ht="16.149999999999999" customHeight="1" x14ac:dyDescent="0.25">
      <c r="A296" s="52" t="s">
        <v>565</v>
      </c>
    </row>
    <row r="300" spans="1:23" ht="16.149999999999999" customHeight="1" x14ac:dyDescent="0.25">
      <c r="L300" s="14"/>
    </row>
    <row r="302" spans="1:23" ht="16.149999999999999" customHeight="1" x14ac:dyDescent="0.25">
      <c r="L302" s="14"/>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1018-9AB2-44B8-8A6E-09523E2CA9CA}">
  <sheetPr codeName="Sheet5"/>
  <dimension ref="A1:D90"/>
  <sheetViews>
    <sheetView showGridLines="0" topLeftCell="A34" zoomScale="80" zoomScaleNormal="80" workbookViewId="0">
      <selection activeCell="B81" sqref="B81"/>
    </sheetView>
  </sheetViews>
  <sheetFormatPr defaultColWidth="28.26953125" defaultRowHeight="16.899999999999999" customHeight="1" x14ac:dyDescent="0.25"/>
  <cols>
    <col min="1" max="16384" width="28.26953125" style="25"/>
  </cols>
  <sheetData>
    <row r="1" spans="1:4" s="24" customFormat="1" ht="13" x14ac:dyDescent="0.25">
      <c r="A1" s="20"/>
      <c r="B1" s="20" t="s">
        <v>69</v>
      </c>
      <c r="C1" s="20" t="s">
        <v>68</v>
      </c>
      <c r="D1" s="20"/>
    </row>
    <row r="2" spans="1:4" ht="16.899999999999999" customHeight="1" x14ac:dyDescent="0.25">
      <c r="A2" s="19" t="s">
        <v>67</v>
      </c>
      <c r="B2" s="21">
        <f>100%-C2</f>
        <v>0.85</v>
      </c>
      <c r="C2" s="21">
        <v>0.15</v>
      </c>
      <c r="D2" s="22"/>
    </row>
    <row r="3" spans="1:4" ht="16.899999999999999" customHeight="1" x14ac:dyDescent="0.25">
      <c r="A3" s="19">
        <v>2015</v>
      </c>
      <c r="B3" s="21">
        <f t="shared" ref="B3:B5" si="0">100%-C3</f>
        <v>0.838608180640385</v>
      </c>
      <c r="C3" s="21">
        <v>0.16139181935961502</v>
      </c>
      <c r="D3" s="22"/>
    </row>
    <row r="4" spans="1:4" ht="16.899999999999999" customHeight="1" x14ac:dyDescent="0.25">
      <c r="A4" s="19">
        <v>2016</v>
      </c>
      <c r="B4" s="21">
        <f t="shared" si="0"/>
        <v>0.78043950691039599</v>
      </c>
      <c r="C4" s="21">
        <v>0.21956049308960396</v>
      </c>
      <c r="D4" s="22"/>
    </row>
    <row r="5" spans="1:4" ht="16.899999999999999" customHeight="1" x14ac:dyDescent="0.25">
      <c r="A5" s="19">
        <v>2017</v>
      </c>
      <c r="B5" s="21">
        <f t="shared" si="0"/>
        <v>0.71498412963837177</v>
      </c>
      <c r="C5" s="21">
        <v>0.28501587036162823</v>
      </c>
      <c r="D5" s="22"/>
    </row>
    <row r="6" spans="1:4" ht="16.899999999999999" customHeight="1" x14ac:dyDescent="0.25">
      <c r="A6" s="19">
        <v>2018</v>
      </c>
      <c r="B6" s="21">
        <f t="shared" ref="B6" si="1">100%-C6</f>
        <v>0.73</v>
      </c>
      <c r="C6" s="21">
        <v>0.27</v>
      </c>
    </row>
    <row r="7" spans="1:4" ht="16.899999999999999" customHeight="1" x14ac:dyDescent="0.25">
      <c r="A7" s="19">
        <v>2019</v>
      </c>
      <c r="B7" s="21">
        <f t="shared" ref="B7" si="2">100%-C7</f>
        <v>0.71</v>
      </c>
      <c r="C7" s="21">
        <v>0.28999999999999998</v>
      </c>
    </row>
    <row r="9" spans="1:4" ht="16.899999999999999" customHeight="1" x14ac:dyDescent="0.25">
      <c r="A9" s="107" t="s">
        <v>77</v>
      </c>
      <c r="B9" s="107"/>
    </row>
    <row r="10" spans="1:4" ht="16.899999999999999" customHeight="1" x14ac:dyDescent="0.25">
      <c r="A10" s="19">
        <v>1</v>
      </c>
      <c r="B10" s="25" t="s">
        <v>74</v>
      </c>
    </row>
    <row r="11" spans="1:4" ht="16.899999999999999" customHeight="1" x14ac:dyDescent="0.25">
      <c r="A11" s="19">
        <v>2</v>
      </c>
      <c r="B11" s="25" t="s">
        <v>26</v>
      </c>
    </row>
    <row r="12" spans="1:4" ht="16.899999999999999" customHeight="1" x14ac:dyDescent="0.25">
      <c r="A12" s="19">
        <v>3</v>
      </c>
      <c r="B12" s="25" t="s">
        <v>45</v>
      </c>
    </row>
    <row r="13" spans="1:4" ht="16.899999999999999" customHeight="1" x14ac:dyDescent="0.25">
      <c r="A13" s="19">
        <v>4</v>
      </c>
      <c r="B13" s="25" t="s">
        <v>44</v>
      </c>
    </row>
    <row r="14" spans="1:4" ht="16.899999999999999" customHeight="1" x14ac:dyDescent="0.25">
      <c r="A14" s="19">
        <v>5</v>
      </c>
      <c r="B14" s="25" t="s">
        <v>27</v>
      </c>
    </row>
    <row r="15" spans="1:4" ht="16.899999999999999" customHeight="1" x14ac:dyDescent="0.25">
      <c r="A15" s="19">
        <v>6</v>
      </c>
      <c r="B15" s="25" t="s">
        <v>43</v>
      </c>
    </row>
    <row r="16" spans="1:4" ht="16.899999999999999" customHeight="1" x14ac:dyDescent="0.25">
      <c r="A16" s="19">
        <v>7</v>
      </c>
      <c r="B16" s="25" t="s">
        <v>28</v>
      </c>
    </row>
    <row r="17" spans="1:2" ht="16.899999999999999" customHeight="1" x14ac:dyDescent="0.25">
      <c r="A17" s="19">
        <v>8</v>
      </c>
      <c r="B17" s="25" t="s">
        <v>29</v>
      </c>
    </row>
    <row r="18" spans="1:2" ht="16.899999999999999" customHeight="1" x14ac:dyDescent="0.25">
      <c r="A18" s="19">
        <v>9</v>
      </c>
      <c r="B18" s="25" t="s">
        <v>30</v>
      </c>
    </row>
    <row r="19" spans="1:2" ht="16.899999999999999" customHeight="1" x14ac:dyDescent="0.25">
      <c r="A19" s="19">
        <v>10</v>
      </c>
      <c r="B19" s="25" t="s">
        <v>72</v>
      </c>
    </row>
    <row r="20" spans="1:2" ht="16.899999999999999" customHeight="1" x14ac:dyDescent="0.25">
      <c r="A20" s="19">
        <v>11</v>
      </c>
      <c r="B20" s="25" t="s">
        <v>31</v>
      </c>
    </row>
    <row r="21" spans="1:2" ht="16.899999999999999" customHeight="1" x14ac:dyDescent="0.25">
      <c r="A21" s="19">
        <v>12</v>
      </c>
      <c r="B21" s="25" t="s">
        <v>32</v>
      </c>
    </row>
    <row r="22" spans="1:2" ht="16.899999999999999" customHeight="1" x14ac:dyDescent="0.25">
      <c r="A22" s="19">
        <v>13</v>
      </c>
      <c r="B22" s="25" t="s">
        <v>33</v>
      </c>
    </row>
    <row r="23" spans="1:2" ht="16.899999999999999" customHeight="1" x14ac:dyDescent="0.25">
      <c r="A23" s="19">
        <v>14</v>
      </c>
      <c r="B23" s="25" t="s">
        <v>46</v>
      </c>
    </row>
    <row r="24" spans="1:2" ht="16.899999999999999" customHeight="1" x14ac:dyDescent="0.25">
      <c r="A24" s="19">
        <v>15</v>
      </c>
      <c r="B24" s="25" t="s">
        <v>34</v>
      </c>
    </row>
    <row r="25" spans="1:2" ht="16.899999999999999" customHeight="1" x14ac:dyDescent="0.25">
      <c r="A25" s="19">
        <v>16</v>
      </c>
      <c r="B25" s="25" t="s">
        <v>35</v>
      </c>
    </row>
    <row r="26" spans="1:2" ht="16.899999999999999" customHeight="1" x14ac:dyDescent="0.25">
      <c r="A26" s="19">
        <v>17</v>
      </c>
      <c r="B26" s="25" t="s">
        <v>36</v>
      </c>
    </row>
    <row r="27" spans="1:2" ht="16.899999999999999" customHeight="1" x14ac:dyDescent="0.25">
      <c r="A27" s="19">
        <v>18</v>
      </c>
      <c r="B27" s="25" t="s">
        <v>37</v>
      </c>
    </row>
    <row r="28" spans="1:2" ht="16.899999999999999" customHeight="1" x14ac:dyDescent="0.25">
      <c r="A28" s="19">
        <v>19</v>
      </c>
      <c r="B28" s="25" t="s">
        <v>38</v>
      </c>
    </row>
    <row r="29" spans="1:2" ht="16.899999999999999" customHeight="1" x14ac:dyDescent="0.25">
      <c r="A29" s="19">
        <v>20</v>
      </c>
      <c r="B29" s="25" t="s">
        <v>39</v>
      </c>
    </row>
    <row r="30" spans="1:2" ht="16.899999999999999" customHeight="1" x14ac:dyDescent="0.25">
      <c r="A30" s="19">
        <v>21</v>
      </c>
      <c r="B30" s="25" t="s">
        <v>47</v>
      </c>
    </row>
    <row r="31" spans="1:2" ht="16.899999999999999" customHeight="1" x14ac:dyDescent="0.25">
      <c r="A31" s="19">
        <v>22</v>
      </c>
      <c r="B31" s="25" t="s">
        <v>48</v>
      </c>
    </row>
    <row r="32" spans="1:2" ht="16.899999999999999" customHeight="1" x14ac:dyDescent="0.25">
      <c r="A32" s="19">
        <v>23</v>
      </c>
      <c r="B32" s="25" t="s">
        <v>40</v>
      </c>
    </row>
    <row r="33" spans="1:2" ht="16.899999999999999" customHeight="1" x14ac:dyDescent="0.25">
      <c r="A33" s="19">
        <v>24</v>
      </c>
      <c r="B33" s="25" t="s">
        <v>41</v>
      </c>
    </row>
    <row r="34" spans="1:2" ht="16.899999999999999" customHeight="1" x14ac:dyDescent="0.25">
      <c r="A34" s="19">
        <v>25</v>
      </c>
      <c r="B34" s="25" t="s">
        <v>42</v>
      </c>
    </row>
    <row r="35" spans="1:2" ht="16.899999999999999" customHeight="1" x14ac:dyDescent="0.25">
      <c r="A35" s="19">
        <v>26</v>
      </c>
      <c r="B35" s="25" t="s">
        <v>71</v>
      </c>
    </row>
    <row r="36" spans="1:2" ht="16.899999999999999" customHeight="1" x14ac:dyDescent="0.25">
      <c r="A36" s="19">
        <v>27</v>
      </c>
      <c r="B36" s="25" t="s">
        <v>49</v>
      </c>
    </row>
    <row r="37" spans="1:2" ht="16.899999999999999" customHeight="1" x14ac:dyDescent="0.25">
      <c r="A37" s="19">
        <v>28</v>
      </c>
      <c r="B37" s="25" t="s">
        <v>70</v>
      </c>
    </row>
    <row r="39" spans="1:2" ht="16.899999999999999" customHeight="1" x14ac:dyDescent="0.25">
      <c r="A39" s="107" t="s">
        <v>90</v>
      </c>
      <c r="B39" s="107"/>
    </row>
    <row r="40" spans="1:2" ht="16.899999999999999" customHeight="1" x14ac:dyDescent="0.25">
      <c r="A40" s="19">
        <v>1</v>
      </c>
      <c r="B40" s="25" t="s">
        <v>26</v>
      </c>
    </row>
    <row r="41" spans="1:2" ht="16.899999999999999" customHeight="1" x14ac:dyDescent="0.25">
      <c r="A41" s="19">
        <v>2</v>
      </c>
      <c r="B41" s="25" t="s">
        <v>45</v>
      </c>
    </row>
    <row r="42" spans="1:2" ht="16.899999999999999" customHeight="1" x14ac:dyDescent="0.25">
      <c r="A42" s="19">
        <v>3</v>
      </c>
      <c r="B42" s="25" t="s">
        <v>44</v>
      </c>
    </row>
    <row r="43" spans="1:2" ht="16.899999999999999" customHeight="1" x14ac:dyDescent="0.25">
      <c r="A43" s="19">
        <v>4</v>
      </c>
      <c r="B43" s="25" t="s">
        <v>27</v>
      </c>
    </row>
    <row r="44" spans="1:2" ht="16.899999999999999" customHeight="1" x14ac:dyDescent="0.25">
      <c r="A44" s="19">
        <v>5</v>
      </c>
      <c r="B44" s="25" t="s">
        <v>43</v>
      </c>
    </row>
    <row r="45" spans="1:2" ht="16.899999999999999" customHeight="1" x14ac:dyDescent="0.25">
      <c r="A45" s="19">
        <v>6</v>
      </c>
      <c r="B45" s="25" t="s">
        <v>28</v>
      </c>
    </row>
    <row r="46" spans="1:2" ht="16.899999999999999" customHeight="1" x14ac:dyDescent="0.25">
      <c r="A46" s="19">
        <v>7</v>
      </c>
      <c r="B46" s="25" t="s">
        <v>29</v>
      </c>
    </row>
    <row r="47" spans="1:2" ht="16.899999999999999" customHeight="1" x14ac:dyDescent="0.25">
      <c r="A47" s="19">
        <v>8</v>
      </c>
      <c r="B47" s="25" t="s">
        <v>30</v>
      </c>
    </row>
    <row r="48" spans="1:2" ht="16.899999999999999" customHeight="1" x14ac:dyDescent="0.25">
      <c r="A48" s="19">
        <v>9</v>
      </c>
      <c r="B48" s="25" t="s">
        <v>72</v>
      </c>
    </row>
    <row r="49" spans="1:2" ht="16.899999999999999" customHeight="1" x14ac:dyDescent="0.25">
      <c r="A49" s="19">
        <v>10</v>
      </c>
      <c r="B49" s="25" t="s">
        <v>31</v>
      </c>
    </row>
    <row r="50" spans="1:2" ht="16.899999999999999" customHeight="1" x14ac:dyDescent="0.25">
      <c r="A50" s="19">
        <v>11</v>
      </c>
      <c r="B50" s="25" t="s">
        <v>32</v>
      </c>
    </row>
    <row r="51" spans="1:2" ht="16.899999999999999" customHeight="1" x14ac:dyDescent="0.25">
      <c r="A51" s="19">
        <v>12</v>
      </c>
      <c r="B51" s="25" t="s">
        <v>33</v>
      </c>
    </row>
    <row r="52" spans="1:2" ht="16.899999999999999" customHeight="1" x14ac:dyDescent="0.25">
      <c r="A52" s="19">
        <v>13</v>
      </c>
      <c r="B52" s="25" t="s">
        <v>46</v>
      </c>
    </row>
    <row r="53" spans="1:2" ht="16.899999999999999" customHeight="1" x14ac:dyDescent="0.25">
      <c r="A53" s="19">
        <v>14</v>
      </c>
      <c r="B53" s="25" t="s">
        <v>34</v>
      </c>
    </row>
    <row r="54" spans="1:2" ht="16.899999999999999" customHeight="1" x14ac:dyDescent="0.25">
      <c r="A54" s="19">
        <v>15</v>
      </c>
      <c r="B54" s="25" t="s">
        <v>35</v>
      </c>
    </row>
    <row r="55" spans="1:2" ht="16.899999999999999" customHeight="1" x14ac:dyDescent="0.25">
      <c r="A55" s="19">
        <v>16</v>
      </c>
      <c r="B55" s="25" t="s">
        <v>36</v>
      </c>
    </row>
    <row r="56" spans="1:2" ht="16.899999999999999" customHeight="1" x14ac:dyDescent="0.25">
      <c r="A56" s="19">
        <v>17</v>
      </c>
      <c r="B56" s="25" t="s">
        <v>37</v>
      </c>
    </row>
    <row r="57" spans="1:2" ht="16.899999999999999" customHeight="1" x14ac:dyDescent="0.25">
      <c r="A57" s="19">
        <v>18</v>
      </c>
      <c r="B57" s="25" t="s">
        <v>38</v>
      </c>
    </row>
    <row r="58" spans="1:2" ht="16.899999999999999" customHeight="1" x14ac:dyDescent="0.25">
      <c r="A58" s="19">
        <v>19</v>
      </c>
      <c r="B58" s="25" t="s">
        <v>39</v>
      </c>
    </row>
    <row r="59" spans="1:2" ht="16.899999999999999" customHeight="1" x14ac:dyDescent="0.25">
      <c r="A59" s="19">
        <v>20</v>
      </c>
      <c r="B59" s="25" t="s">
        <v>47</v>
      </c>
    </row>
    <row r="60" spans="1:2" ht="16.899999999999999" customHeight="1" x14ac:dyDescent="0.25">
      <c r="A60" s="19">
        <v>21</v>
      </c>
      <c r="B60" s="25" t="s">
        <v>48</v>
      </c>
    </row>
    <row r="61" spans="1:2" ht="16.899999999999999" customHeight="1" x14ac:dyDescent="0.25">
      <c r="A61" s="19">
        <v>22</v>
      </c>
      <c r="B61" s="25" t="s">
        <v>40</v>
      </c>
    </row>
    <row r="62" spans="1:2" ht="16.899999999999999" customHeight="1" x14ac:dyDescent="0.25">
      <c r="A62" s="19">
        <v>23</v>
      </c>
      <c r="B62" s="25" t="s">
        <v>41</v>
      </c>
    </row>
    <row r="63" spans="1:2" ht="16.899999999999999" customHeight="1" x14ac:dyDescent="0.25">
      <c r="A63" s="19">
        <v>24</v>
      </c>
      <c r="B63" s="25" t="s">
        <v>42</v>
      </c>
    </row>
    <row r="64" spans="1:2" ht="16.899999999999999" customHeight="1" x14ac:dyDescent="0.25">
      <c r="A64" s="19">
        <v>25</v>
      </c>
      <c r="B64" s="25" t="s">
        <v>71</v>
      </c>
    </row>
    <row r="65" spans="1:3" ht="16.899999999999999" customHeight="1" x14ac:dyDescent="0.25">
      <c r="A65" s="19">
        <v>26</v>
      </c>
      <c r="B65" s="25" t="s">
        <v>49</v>
      </c>
    </row>
    <row r="66" spans="1:3" ht="16.899999999999999" customHeight="1" x14ac:dyDescent="0.25">
      <c r="A66" s="19">
        <v>27</v>
      </c>
      <c r="B66" s="25" t="s">
        <v>70</v>
      </c>
    </row>
    <row r="70" spans="1:3" ht="13" x14ac:dyDescent="0.25">
      <c r="A70" s="70" t="s">
        <v>102</v>
      </c>
      <c r="B70" s="70" t="s">
        <v>133</v>
      </c>
    </row>
    <row r="71" spans="1:3" ht="16.899999999999999" customHeight="1" x14ac:dyDescent="0.25">
      <c r="A71" s="71" t="s">
        <v>81</v>
      </c>
      <c r="B71" s="72">
        <v>3369978813.5999994</v>
      </c>
    </row>
    <row r="72" spans="1:3" ht="16.899999999999999" customHeight="1" x14ac:dyDescent="0.25">
      <c r="A72" s="71" t="s">
        <v>117</v>
      </c>
      <c r="B72" s="72">
        <v>808240000</v>
      </c>
    </row>
    <row r="73" spans="1:3" ht="16.899999999999999" customHeight="1" x14ac:dyDescent="0.25">
      <c r="A73" s="71" t="s">
        <v>134</v>
      </c>
      <c r="B73" s="72">
        <v>538020000</v>
      </c>
    </row>
    <row r="74" spans="1:3" ht="16.899999999999999" customHeight="1" x14ac:dyDescent="0.25">
      <c r="A74" s="71" t="s">
        <v>135</v>
      </c>
      <c r="B74" s="72">
        <v>93913485.737999991</v>
      </c>
    </row>
    <row r="75" spans="1:3" ht="16.899999999999999" customHeight="1" x14ac:dyDescent="0.25">
      <c r="A75" s="71" t="s">
        <v>79</v>
      </c>
      <c r="B75" s="72">
        <v>77888864.00000003</v>
      </c>
    </row>
    <row r="76" spans="1:3" ht="16.899999999999999" customHeight="1" x14ac:dyDescent="0.25">
      <c r="A76" s="71" t="s">
        <v>86</v>
      </c>
      <c r="B76" s="72">
        <v>69797010.600000009</v>
      </c>
    </row>
    <row r="77" spans="1:3" ht="16.899999999999999" customHeight="1" x14ac:dyDescent="0.25">
      <c r="A77" s="71" t="s">
        <v>87</v>
      </c>
      <c r="B77" s="72">
        <v>8504999.9999999981</v>
      </c>
      <c r="C77" s="51"/>
    </row>
    <row r="78" spans="1:3" ht="16.899999999999999" customHeight="1" x14ac:dyDescent="0.25">
      <c r="A78" s="51"/>
      <c r="B78" s="51"/>
      <c r="C78" s="51"/>
    </row>
    <row r="79" spans="1:3" ht="16.899999999999999" customHeight="1" x14ac:dyDescent="0.25">
      <c r="A79" s="51"/>
      <c r="B79" s="51"/>
      <c r="C79" s="51"/>
    </row>
    <row r="80" spans="1:3" ht="16.899999999999999" customHeight="1" x14ac:dyDescent="0.25">
      <c r="A80" s="71" t="s">
        <v>81</v>
      </c>
      <c r="B80" s="78">
        <v>3047817332.3239989</v>
      </c>
      <c r="C80" s="79">
        <f t="shared" ref="C80:C86" si="3">B80/$B$87</f>
        <v>0.6147831528354164</v>
      </c>
    </row>
    <row r="81" spans="1:3" ht="16.899999999999999" customHeight="1" x14ac:dyDescent="0.25">
      <c r="A81" s="71" t="s">
        <v>117</v>
      </c>
      <c r="B81" s="78">
        <v>1170360000</v>
      </c>
      <c r="C81" s="79">
        <f t="shared" si="3"/>
        <v>0.23607635638839836</v>
      </c>
    </row>
    <row r="82" spans="1:3" ht="16.899999999999999" customHeight="1" x14ac:dyDescent="0.25">
      <c r="A82" s="71" t="s">
        <v>134</v>
      </c>
      <c r="B82" s="78">
        <v>591267587</v>
      </c>
      <c r="C82" s="79">
        <f t="shared" si="3"/>
        <v>0.1192661211845247</v>
      </c>
    </row>
    <row r="83" spans="1:3" ht="16.899999999999999" customHeight="1" x14ac:dyDescent="0.25">
      <c r="A83" s="71" t="s">
        <v>79</v>
      </c>
      <c r="B83" s="78">
        <v>92198776.250300005</v>
      </c>
      <c r="C83" s="79">
        <f t="shared" si="3"/>
        <v>1.8597654705082216E-2</v>
      </c>
    </row>
    <row r="84" spans="1:3" ht="16.899999999999999" customHeight="1" x14ac:dyDescent="0.25">
      <c r="A84" s="71" t="s">
        <v>135</v>
      </c>
      <c r="B84" s="78">
        <v>49999861.615800001</v>
      </c>
      <c r="C84" s="79">
        <f t="shared" si="3"/>
        <v>1.0085601994413855E-2</v>
      </c>
    </row>
    <row r="85" spans="1:3" ht="16.899999999999999" customHeight="1" x14ac:dyDescent="0.25">
      <c r="A85" s="71" t="s">
        <v>87</v>
      </c>
      <c r="B85" s="78">
        <v>3780000</v>
      </c>
      <c r="C85" s="79">
        <f t="shared" si="3"/>
        <v>7.6247362106372893E-4</v>
      </c>
    </row>
    <row r="86" spans="1:3" ht="16.899999999999999" customHeight="1" x14ac:dyDescent="0.25">
      <c r="A86" s="71" t="s">
        <v>86</v>
      </c>
      <c r="B86" s="78">
        <v>2125000</v>
      </c>
      <c r="C86" s="84">
        <f t="shared" si="3"/>
        <v>4.2863927110064126E-4</v>
      </c>
    </row>
    <row r="87" spans="1:3" ht="16.899999999999999" customHeight="1" x14ac:dyDescent="0.25">
      <c r="A87" s="71"/>
      <c r="B87" s="78">
        <f>SUM(B80:B86)</f>
        <v>4957548557.1900997</v>
      </c>
      <c r="C87" s="71"/>
    </row>
    <row r="88" spans="1:3" ht="16.899999999999999" customHeight="1" x14ac:dyDescent="0.25">
      <c r="A88" s="51"/>
      <c r="B88" s="63"/>
      <c r="C88" s="51"/>
    </row>
    <row r="89" spans="1:3" ht="16.899999999999999" customHeight="1" x14ac:dyDescent="0.25">
      <c r="A89" s="51"/>
      <c r="B89" s="63"/>
      <c r="C89" s="51"/>
    </row>
    <row r="90" spans="1:3" ht="16.899999999999999" customHeight="1" x14ac:dyDescent="0.25">
      <c r="A90" s="51"/>
      <c r="B90" s="51"/>
      <c r="C90" s="51"/>
    </row>
  </sheetData>
  <mergeCells count="2">
    <mergeCell ref="A9:B9"/>
    <mergeCell ref="A39:B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0ADD-A759-4F75-8351-86B6F49457E8}">
  <sheetPr codeName="Sheet12"/>
  <dimension ref="A1:J143"/>
  <sheetViews>
    <sheetView showGridLines="0" topLeftCell="A94" zoomScale="80" zoomScaleNormal="80" workbookViewId="0">
      <selection activeCell="C137" sqref="C137"/>
    </sheetView>
  </sheetViews>
  <sheetFormatPr defaultColWidth="8.81640625" defaultRowHeight="13" x14ac:dyDescent="0.25"/>
  <cols>
    <col min="1" max="1" width="20.26953125" style="73" customWidth="1"/>
    <col min="2" max="3" width="47" style="73" customWidth="1"/>
    <col min="4" max="4" width="30.26953125" style="73" customWidth="1"/>
    <col min="5" max="6" width="8.81640625" style="73"/>
    <col min="7" max="14" width="25.7265625" style="73" customWidth="1"/>
    <col min="15" max="16384" width="8.81640625" style="73"/>
  </cols>
  <sheetData>
    <row r="1" spans="1:10" s="76" customFormat="1" x14ac:dyDescent="0.25">
      <c r="A1" s="76" t="s">
        <v>2</v>
      </c>
      <c r="B1" s="76" t="s">
        <v>78</v>
      </c>
      <c r="C1" s="76" t="s">
        <v>91</v>
      </c>
      <c r="D1" s="76" t="s">
        <v>65</v>
      </c>
      <c r="G1" s="70" t="s">
        <v>96</v>
      </c>
      <c r="H1" s="70" t="s">
        <v>14</v>
      </c>
      <c r="I1" s="70" t="s">
        <v>17</v>
      </c>
      <c r="J1" s="70" t="s">
        <v>97</v>
      </c>
    </row>
    <row r="2" spans="1:10" x14ac:dyDescent="0.25">
      <c r="A2" s="73" t="s">
        <v>26</v>
      </c>
      <c r="B2" s="73" t="s">
        <v>15</v>
      </c>
      <c r="C2" s="73" t="str">
        <f>A2&amp;B2</f>
        <v>ArgentinaRenewable energy</v>
      </c>
      <c r="D2" s="77">
        <v>37500000</v>
      </c>
      <c r="G2" s="71" t="s">
        <v>26</v>
      </c>
      <c r="H2" s="72">
        <v>363709987</v>
      </c>
      <c r="I2" s="72">
        <v>371541000</v>
      </c>
      <c r="J2" s="72">
        <v>5870013</v>
      </c>
    </row>
    <row r="3" spans="1:10" x14ac:dyDescent="0.25">
      <c r="A3" s="73" t="s">
        <v>26</v>
      </c>
      <c r="B3" s="73" t="s">
        <v>76</v>
      </c>
      <c r="C3" s="73" t="str">
        <f t="shared" ref="C3:C66" si="0">A3&amp;B3</f>
        <v>ArgentinaLower carbon and efficient energy generation</v>
      </c>
      <c r="D3" s="77">
        <v>20000000</v>
      </c>
      <c r="G3" s="71" t="s">
        <v>45</v>
      </c>
      <c r="H3" s="72">
        <v>1580000</v>
      </c>
      <c r="I3" s="72">
        <v>0</v>
      </c>
      <c r="J3" s="72">
        <v>2196000</v>
      </c>
    </row>
    <row r="4" spans="1:10" x14ac:dyDescent="0.25">
      <c r="A4" s="73" t="s">
        <v>26</v>
      </c>
      <c r="B4" s="73" t="s">
        <v>20</v>
      </c>
      <c r="C4" s="73" t="str">
        <f t="shared" si="0"/>
        <v>ArgentinaEnergy efficiency</v>
      </c>
      <c r="D4" s="77">
        <v>45655000</v>
      </c>
      <c r="G4" s="71" t="s">
        <v>44</v>
      </c>
      <c r="H4" s="72">
        <v>48597142</v>
      </c>
      <c r="I4" s="72">
        <v>650000</v>
      </c>
      <c r="J4" s="72">
        <v>3000000</v>
      </c>
    </row>
    <row r="5" spans="1:10" x14ac:dyDescent="0.25">
      <c r="A5" s="73" t="s">
        <v>26</v>
      </c>
      <c r="B5" s="73" t="s">
        <v>75</v>
      </c>
      <c r="C5" s="73" t="str">
        <f t="shared" si="0"/>
        <v>ArgentinaTransport</v>
      </c>
      <c r="D5" s="77">
        <v>208235000</v>
      </c>
      <c r="G5" s="71" t="s">
        <v>27</v>
      </c>
      <c r="H5" s="72">
        <v>1025999.9999999999</v>
      </c>
      <c r="I5" s="72">
        <v>10649000</v>
      </c>
      <c r="J5" s="72">
        <v>1577000</v>
      </c>
    </row>
    <row r="6" spans="1:10" x14ac:dyDescent="0.25">
      <c r="A6" s="73" t="s">
        <v>26</v>
      </c>
      <c r="B6" s="73" t="s">
        <v>131</v>
      </c>
      <c r="C6" s="73" t="str">
        <f t="shared" si="0"/>
        <v>ArgentinaLow-carbon technologies</v>
      </c>
      <c r="D6" s="77">
        <v>37500000</v>
      </c>
      <c r="G6" s="71" t="s">
        <v>43</v>
      </c>
      <c r="H6" s="72">
        <v>18670001</v>
      </c>
      <c r="I6" s="72">
        <v>69027007.557500005</v>
      </c>
      <c r="J6" s="72">
        <v>36066347.25</v>
      </c>
    </row>
    <row r="7" spans="1:10" x14ac:dyDescent="0.25">
      <c r="A7" s="73" t="s">
        <v>26</v>
      </c>
      <c r="B7" s="73" t="s">
        <v>19</v>
      </c>
      <c r="C7" s="73" t="str">
        <f t="shared" si="0"/>
        <v>ArgentinaCross-cutting issues</v>
      </c>
      <c r="D7" s="77">
        <v>14819987.000000002</v>
      </c>
      <c r="G7" s="71" t="s">
        <v>28</v>
      </c>
      <c r="H7" s="72">
        <v>372634849.01359999</v>
      </c>
      <c r="I7" s="72">
        <v>60815715.255400002</v>
      </c>
      <c r="J7" s="72">
        <v>250090900</v>
      </c>
    </row>
    <row r="8" spans="1:10" x14ac:dyDescent="0.25">
      <c r="A8" s="73" t="s">
        <v>45</v>
      </c>
      <c r="B8" s="73" t="s">
        <v>23</v>
      </c>
      <c r="C8" s="73" t="str">
        <f t="shared" si="0"/>
        <v>BahamasWaste and wastewater</v>
      </c>
      <c r="D8" s="77">
        <v>0</v>
      </c>
      <c r="G8" s="71" t="s">
        <v>29</v>
      </c>
      <c r="H8" s="72">
        <v>17964900</v>
      </c>
      <c r="I8" s="72">
        <v>0</v>
      </c>
      <c r="J8" s="72">
        <v>4445000</v>
      </c>
    </row>
    <row r="9" spans="1:10" x14ac:dyDescent="0.25">
      <c r="A9" s="73" t="s">
        <v>45</v>
      </c>
      <c r="B9" s="73" t="s">
        <v>19</v>
      </c>
      <c r="C9" s="73" t="str">
        <f t="shared" si="0"/>
        <v>BahamasCross-cutting issues</v>
      </c>
      <c r="D9" s="77">
        <v>1580000.0000000002</v>
      </c>
      <c r="G9" s="71" t="s">
        <v>30</v>
      </c>
      <c r="H9" s="72">
        <v>571842531</v>
      </c>
      <c r="I9" s="72">
        <v>0</v>
      </c>
      <c r="J9" s="72">
        <v>5966000</v>
      </c>
    </row>
    <row r="10" spans="1:10" x14ac:dyDescent="0.25">
      <c r="A10" s="73" t="s">
        <v>44</v>
      </c>
      <c r="B10" s="73" t="s">
        <v>20</v>
      </c>
      <c r="C10" s="73" t="str">
        <f t="shared" si="0"/>
        <v>BarbadosEnergy efficiency</v>
      </c>
      <c r="D10" s="77">
        <v>2084000</v>
      </c>
      <c r="G10" s="71" t="s">
        <v>72</v>
      </c>
      <c r="H10" s="72">
        <v>126240330</v>
      </c>
      <c r="I10" s="72">
        <v>500000</v>
      </c>
      <c r="J10" s="72">
        <v>0</v>
      </c>
    </row>
    <row r="11" spans="1:10" x14ac:dyDescent="0.25">
      <c r="A11" s="73" t="s">
        <v>44</v>
      </c>
      <c r="B11" s="73" t="s">
        <v>19</v>
      </c>
      <c r="C11" s="73" t="str">
        <f t="shared" si="0"/>
        <v>BarbadosCross-cutting issues</v>
      </c>
      <c r="D11" s="77">
        <v>46513141.999999993</v>
      </c>
      <c r="G11" s="71" t="s">
        <v>31</v>
      </c>
      <c r="H11" s="72">
        <v>119444609</v>
      </c>
      <c r="I11" s="72">
        <v>17410000</v>
      </c>
      <c r="J11" s="72">
        <v>29895000</v>
      </c>
    </row>
    <row r="12" spans="1:10" x14ac:dyDescent="0.25">
      <c r="A12" s="73" t="s">
        <v>27</v>
      </c>
      <c r="B12" s="73" t="s">
        <v>20</v>
      </c>
      <c r="C12" s="73" t="str">
        <f t="shared" si="0"/>
        <v>BelizeEnergy efficiency</v>
      </c>
      <c r="D12" s="77">
        <v>675999.99999999988</v>
      </c>
      <c r="G12" s="71" t="s">
        <v>32</v>
      </c>
      <c r="H12" s="72">
        <v>188430340</v>
      </c>
      <c r="I12" s="72">
        <v>219704210</v>
      </c>
      <c r="J12" s="72">
        <v>394380</v>
      </c>
    </row>
    <row r="13" spans="1:10" x14ac:dyDescent="0.25">
      <c r="A13" s="73" t="s">
        <v>27</v>
      </c>
      <c r="B13" s="73" t="s">
        <v>19</v>
      </c>
      <c r="C13" s="73" t="str">
        <f t="shared" si="0"/>
        <v>BelizeCross-cutting issues</v>
      </c>
      <c r="D13" s="77">
        <v>350000</v>
      </c>
      <c r="G13" s="71" t="s">
        <v>33</v>
      </c>
      <c r="H13" s="72">
        <v>6706250</v>
      </c>
      <c r="I13" s="72">
        <v>45018900</v>
      </c>
      <c r="J13" s="72">
        <v>0</v>
      </c>
    </row>
    <row r="14" spans="1:10" x14ac:dyDescent="0.25">
      <c r="A14" s="73" t="s">
        <v>43</v>
      </c>
      <c r="B14" s="73" t="s">
        <v>19</v>
      </c>
      <c r="C14" s="73" t="str">
        <f t="shared" si="0"/>
        <v>BoliviaCross-cutting issues</v>
      </c>
      <c r="D14" s="77">
        <v>18670001</v>
      </c>
      <c r="G14" s="71" t="s">
        <v>46</v>
      </c>
      <c r="H14" s="72">
        <v>55750000</v>
      </c>
      <c r="I14" s="72">
        <v>90300000</v>
      </c>
      <c r="J14" s="72">
        <v>5000000</v>
      </c>
    </row>
    <row r="15" spans="1:10" x14ac:dyDescent="0.25">
      <c r="A15" s="73" t="s">
        <v>28</v>
      </c>
      <c r="B15" s="73" t="s">
        <v>15</v>
      </c>
      <c r="C15" s="73" t="str">
        <f t="shared" si="0"/>
        <v>BrazilRenewable energy</v>
      </c>
      <c r="D15" s="77">
        <v>7500000</v>
      </c>
      <c r="G15" s="71" t="s">
        <v>34</v>
      </c>
      <c r="H15" s="72">
        <v>0</v>
      </c>
      <c r="I15" s="72">
        <v>0</v>
      </c>
      <c r="J15" s="72">
        <v>0</v>
      </c>
    </row>
    <row r="16" spans="1:10" x14ac:dyDescent="0.25">
      <c r="A16" s="73" t="s">
        <v>28</v>
      </c>
      <c r="B16" s="73" t="s">
        <v>76</v>
      </c>
      <c r="C16" s="73" t="str">
        <f t="shared" si="0"/>
        <v>BrazilLower carbon and efficient energy generation</v>
      </c>
      <c r="D16" s="77">
        <v>110000000</v>
      </c>
      <c r="G16" s="71" t="s">
        <v>35</v>
      </c>
      <c r="H16" s="72">
        <v>47195600</v>
      </c>
      <c r="I16" s="72">
        <v>770000</v>
      </c>
      <c r="J16" s="72">
        <v>0</v>
      </c>
    </row>
    <row r="17" spans="1:10" x14ac:dyDescent="0.25">
      <c r="A17" s="73" t="s">
        <v>28</v>
      </c>
      <c r="B17" s="73" t="s">
        <v>20</v>
      </c>
      <c r="C17" s="73" t="str">
        <f t="shared" si="0"/>
        <v>BrazilEnergy efficiency</v>
      </c>
      <c r="D17" s="77">
        <v>21136596.879000001</v>
      </c>
      <c r="G17" s="71" t="s">
        <v>36</v>
      </c>
      <c r="H17" s="72">
        <v>36715009.401500002</v>
      </c>
      <c r="I17" s="72">
        <v>19803103.615800001</v>
      </c>
      <c r="J17" s="72">
        <v>61421398.491300002</v>
      </c>
    </row>
    <row r="18" spans="1:10" x14ac:dyDescent="0.25">
      <c r="A18" s="73" t="s">
        <v>28</v>
      </c>
      <c r="B18" s="73" t="s">
        <v>130</v>
      </c>
      <c r="C18" s="73" t="str">
        <f t="shared" si="0"/>
        <v>BrazilAgriculture, aquaculture, forestry and land-use</v>
      </c>
      <c r="D18" s="77">
        <v>2609440</v>
      </c>
      <c r="G18" s="71" t="s">
        <v>37</v>
      </c>
      <c r="H18" s="72">
        <v>2795000</v>
      </c>
      <c r="I18" s="72">
        <v>0</v>
      </c>
      <c r="J18" s="72">
        <v>0</v>
      </c>
    </row>
    <row r="19" spans="1:10" x14ac:dyDescent="0.25">
      <c r="A19" s="73" t="s">
        <v>28</v>
      </c>
      <c r="B19" s="73" t="s">
        <v>23</v>
      </c>
      <c r="C19" s="73" t="str">
        <f t="shared" si="0"/>
        <v>BrazilWaste and wastewater</v>
      </c>
      <c r="D19" s="77">
        <v>118837842.13460001</v>
      </c>
      <c r="G19" s="71" t="s">
        <v>38</v>
      </c>
      <c r="H19" s="72">
        <v>37633148.555</v>
      </c>
      <c r="I19" s="72">
        <v>252934425</v>
      </c>
      <c r="J19" s="72">
        <v>475540000</v>
      </c>
    </row>
    <row r="20" spans="1:10" x14ac:dyDescent="0.25">
      <c r="A20" s="73" t="s">
        <v>28</v>
      </c>
      <c r="B20" s="73" t="s">
        <v>75</v>
      </c>
      <c r="C20" s="73" t="str">
        <f t="shared" si="0"/>
        <v>BrazilTransport</v>
      </c>
      <c r="D20" s="77">
        <v>82201680</v>
      </c>
      <c r="G20" s="71" t="s">
        <v>39</v>
      </c>
      <c r="H20" s="72">
        <v>30389970</v>
      </c>
      <c r="I20" s="72">
        <v>781710</v>
      </c>
      <c r="J20" s="72">
        <v>24500000</v>
      </c>
    </row>
    <row r="21" spans="1:10" x14ac:dyDescent="0.25">
      <c r="A21" s="73" t="s">
        <v>28</v>
      </c>
      <c r="B21" s="73" t="s">
        <v>19</v>
      </c>
      <c r="C21" s="73" t="str">
        <f t="shared" si="0"/>
        <v>BrazilCross-cutting issues</v>
      </c>
      <c r="D21" s="77">
        <v>30349289.999999996</v>
      </c>
      <c r="G21" s="71" t="s">
        <v>47</v>
      </c>
      <c r="H21" s="72">
        <v>62106000</v>
      </c>
      <c r="I21" s="72">
        <v>2275000</v>
      </c>
      <c r="J21" s="72">
        <v>2400000</v>
      </c>
    </row>
    <row r="22" spans="1:10" x14ac:dyDescent="0.25">
      <c r="A22" s="73" t="s">
        <v>29</v>
      </c>
      <c r="B22" s="73" t="s">
        <v>15</v>
      </c>
      <c r="C22" s="73" t="str">
        <f t="shared" si="0"/>
        <v>ChileRenewable energy</v>
      </c>
      <c r="D22" s="77">
        <v>350000</v>
      </c>
      <c r="G22" s="71" t="s">
        <v>48</v>
      </c>
      <c r="H22" s="72">
        <v>4839000</v>
      </c>
      <c r="I22" s="72">
        <v>81675000</v>
      </c>
      <c r="J22" s="72">
        <v>2168000</v>
      </c>
    </row>
    <row r="23" spans="1:10" x14ac:dyDescent="0.25">
      <c r="A23" s="73" t="s">
        <v>29</v>
      </c>
      <c r="B23" s="73" t="s">
        <v>76</v>
      </c>
      <c r="C23" s="73" t="str">
        <f t="shared" si="0"/>
        <v>ChileLower carbon and efficient energy generation</v>
      </c>
      <c r="D23" s="77">
        <v>16500000</v>
      </c>
      <c r="G23" s="71" t="s">
        <v>40</v>
      </c>
      <c r="H23" s="72">
        <v>16695800</v>
      </c>
      <c r="I23" s="72">
        <v>104048240</v>
      </c>
      <c r="J23" s="72">
        <v>1883999.9999999998</v>
      </c>
    </row>
    <row r="24" spans="1:10" x14ac:dyDescent="0.25">
      <c r="A24" s="73" t="s">
        <v>29</v>
      </c>
      <c r="B24" s="73" t="s">
        <v>19</v>
      </c>
      <c r="C24" s="73" t="str">
        <f t="shared" si="0"/>
        <v>ChileCross-cutting issues</v>
      </c>
      <c r="D24" s="77">
        <v>1114900</v>
      </c>
      <c r="G24" s="71" t="s">
        <v>41</v>
      </c>
      <c r="H24" s="72">
        <v>107963575.75</v>
      </c>
      <c r="I24" s="72">
        <v>59965537</v>
      </c>
      <c r="J24" s="72">
        <v>10636323.300000001</v>
      </c>
    </row>
    <row r="25" spans="1:10" x14ac:dyDescent="0.25">
      <c r="A25" s="73" t="s">
        <v>30</v>
      </c>
      <c r="B25" s="73" t="s">
        <v>76</v>
      </c>
      <c r="C25" s="73" t="str">
        <f t="shared" si="0"/>
        <v>ColombiaLower carbon and efficient energy generation</v>
      </c>
      <c r="D25" s="77">
        <v>140000000</v>
      </c>
      <c r="G25" s="71" t="s">
        <v>42</v>
      </c>
      <c r="H25" s="72">
        <v>13820000</v>
      </c>
      <c r="I25" s="72">
        <v>31525504</v>
      </c>
      <c r="J25" s="72">
        <v>0</v>
      </c>
    </row>
    <row r="26" spans="1:10" x14ac:dyDescent="0.25">
      <c r="A26" s="73" t="s">
        <v>30</v>
      </c>
      <c r="B26" s="73" t="s">
        <v>19</v>
      </c>
      <c r="C26" s="73" t="str">
        <f t="shared" si="0"/>
        <v>ColombiaCross-cutting issues</v>
      </c>
      <c r="D26" s="77">
        <v>431842530.99999994</v>
      </c>
      <c r="G26" s="71" t="s">
        <v>71</v>
      </c>
      <c r="H26" s="72">
        <v>0</v>
      </c>
      <c r="I26" s="72">
        <v>0</v>
      </c>
      <c r="J26" s="72">
        <v>0</v>
      </c>
    </row>
    <row r="27" spans="1:10" x14ac:dyDescent="0.25">
      <c r="A27" s="73" t="s">
        <v>72</v>
      </c>
      <c r="B27" s="73" t="s">
        <v>76</v>
      </c>
      <c r="C27" s="73" t="str">
        <f t="shared" si="0"/>
        <v>Costa RicaLower carbon and efficient energy generation</v>
      </c>
      <c r="D27" s="77">
        <v>5000000</v>
      </c>
      <c r="G27" s="71" t="s">
        <v>49</v>
      </c>
      <c r="H27" s="72">
        <v>316413800</v>
      </c>
      <c r="I27" s="72">
        <v>7361180</v>
      </c>
      <c r="J27" s="72">
        <v>18578820</v>
      </c>
    </row>
    <row r="28" spans="1:10" x14ac:dyDescent="0.25">
      <c r="A28" s="73" t="s">
        <v>72</v>
      </c>
      <c r="B28" s="73" t="s">
        <v>20</v>
      </c>
      <c r="C28" s="73" t="str">
        <f t="shared" si="0"/>
        <v>Costa RicaEnergy efficiency</v>
      </c>
      <c r="D28" s="77">
        <v>76420000</v>
      </c>
      <c r="G28" s="71" t="s">
        <v>70</v>
      </c>
      <c r="H28" s="72">
        <v>0</v>
      </c>
      <c r="I28" s="72">
        <v>0</v>
      </c>
      <c r="J28" s="72">
        <v>0</v>
      </c>
    </row>
    <row r="29" spans="1:10" x14ac:dyDescent="0.25">
      <c r="A29" s="73" t="s">
        <v>72</v>
      </c>
      <c r="B29" s="73" t="s">
        <v>75</v>
      </c>
      <c r="C29" s="73" t="str">
        <f t="shared" si="0"/>
        <v>Costa RicaTransport</v>
      </c>
      <c r="D29" s="77">
        <v>40625000</v>
      </c>
    </row>
    <row r="30" spans="1:10" x14ac:dyDescent="0.25">
      <c r="A30" s="73" t="s">
        <v>72</v>
      </c>
      <c r="B30" s="73" t="s">
        <v>19</v>
      </c>
      <c r="C30" s="73" t="str">
        <f t="shared" si="0"/>
        <v>Costa RicaCross-cutting issues</v>
      </c>
      <c r="D30" s="77">
        <v>4195329.9999999991</v>
      </c>
    </row>
    <row r="31" spans="1:10" x14ac:dyDescent="0.25">
      <c r="A31" s="73" t="s">
        <v>31</v>
      </c>
      <c r="B31" s="73" t="s">
        <v>76</v>
      </c>
      <c r="C31" s="73" t="str">
        <f t="shared" si="0"/>
        <v>Dominican RepublicLower carbon and efficient energy generation</v>
      </c>
      <c r="D31" s="77">
        <v>0</v>
      </c>
    </row>
    <row r="32" spans="1:10" x14ac:dyDescent="0.25">
      <c r="A32" s="73" t="s">
        <v>31</v>
      </c>
      <c r="B32" s="73" t="s">
        <v>20</v>
      </c>
      <c r="C32" s="73" t="str">
        <f t="shared" si="0"/>
        <v>Dominican RepublicEnergy efficiency</v>
      </c>
      <c r="D32" s="77">
        <v>44570000</v>
      </c>
      <c r="G32" s="74" t="s">
        <v>98</v>
      </c>
      <c r="H32" s="75">
        <f>VLOOKUP(VLOOKUP('By Category'!$C$35,Data1!$A$40:$B$66,2,FALSE),$G$2:$J$28,2,FALSE)</f>
        <v>363709987</v>
      </c>
      <c r="I32" s="75">
        <f>VLOOKUP(VLOOKUP('By Category'!$C$35,Data1!$A$40:$B$66,2,FALSE),$G$2:$J$28,3,FALSE)</f>
        <v>371541000</v>
      </c>
      <c r="J32" s="75">
        <f>VLOOKUP(VLOOKUP('By Category'!$C$35,Data1!$A$40:$B$66,2,FALSE),$G$2:$J$28,4,FALSE)</f>
        <v>5870013</v>
      </c>
    </row>
    <row r="33" spans="1:10" x14ac:dyDescent="0.25">
      <c r="A33" s="73" t="s">
        <v>31</v>
      </c>
      <c r="B33" s="73" t="s">
        <v>19</v>
      </c>
      <c r="C33" s="73" t="str">
        <f t="shared" si="0"/>
        <v>Dominican RepublicCross-cutting issues</v>
      </c>
      <c r="D33" s="77">
        <v>74874609</v>
      </c>
      <c r="H33" s="81">
        <f>H32/SUM(H32:J32)</f>
        <v>0.49075655257373629</v>
      </c>
      <c r="I33" s="81">
        <f>I32/SUM(H32:J32)</f>
        <v>0.50132299584008544</v>
      </c>
      <c r="J33" s="81">
        <f>J32/SUM(H32:J32)</f>
        <v>7.9204515861782347E-3</v>
      </c>
    </row>
    <row r="34" spans="1:10" x14ac:dyDescent="0.25">
      <c r="A34" s="73" t="s">
        <v>32</v>
      </c>
      <c r="B34" s="73" t="s">
        <v>76</v>
      </c>
      <c r="C34" s="73" t="str">
        <f t="shared" si="0"/>
        <v>EcuadorLower carbon and efficient energy generation</v>
      </c>
      <c r="D34" s="77">
        <v>41700000</v>
      </c>
    </row>
    <row r="35" spans="1:10" x14ac:dyDescent="0.25">
      <c r="A35" s="73" t="s">
        <v>32</v>
      </c>
      <c r="B35" s="73" t="s">
        <v>20</v>
      </c>
      <c r="C35" s="73" t="str">
        <f t="shared" si="0"/>
        <v>EcuadorEnergy efficiency</v>
      </c>
      <c r="D35" s="77">
        <v>47795100</v>
      </c>
    </row>
    <row r="36" spans="1:10" x14ac:dyDescent="0.25">
      <c r="A36" s="73" t="s">
        <v>32</v>
      </c>
      <c r="B36" s="73" t="s">
        <v>23</v>
      </c>
      <c r="C36" s="73" t="str">
        <f t="shared" si="0"/>
        <v>EcuadorWaste and wastewater</v>
      </c>
      <c r="D36" s="77">
        <v>8165670</v>
      </c>
    </row>
    <row r="37" spans="1:10" x14ac:dyDescent="0.25">
      <c r="A37" s="73" t="s">
        <v>32</v>
      </c>
      <c r="B37" s="73" t="s">
        <v>75</v>
      </c>
      <c r="C37" s="73" t="str">
        <f t="shared" si="0"/>
        <v>EcuadorTransport</v>
      </c>
      <c r="D37" s="77">
        <v>6669600</v>
      </c>
    </row>
    <row r="38" spans="1:10" x14ac:dyDescent="0.25">
      <c r="A38" s="73" t="s">
        <v>32</v>
      </c>
      <c r="B38" s="73" t="s">
        <v>19</v>
      </c>
      <c r="C38" s="73" t="str">
        <f t="shared" si="0"/>
        <v>EcuadorCross-cutting issues</v>
      </c>
      <c r="D38" s="77">
        <v>84099970</v>
      </c>
    </row>
    <row r="39" spans="1:10" x14ac:dyDescent="0.25">
      <c r="A39" s="73" t="s">
        <v>33</v>
      </c>
      <c r="B39" s="73" t="s">
        <v>15</v>
      </c>
      <c r="C39" s="73" t="str">
        <f t="shared" si="0"/>
        <v>El SalvadorRenewable energy</v>
      </c>
      <c r="D39" s="77">
        <v>6706250</v>
      </c>
    </row>
    <row r="40" spans="1:10" x14ac:dyDescent="0.25">
      <c r="A40" s="73" t="s">
        <v>46</v>
      </c>
      <c r="B40" s="73" t="s">
        <v>76</v>
      </c>
      <c r="C40" s="73" t="str">
        <f t="shared" si="0"/>
        <v>GuatemalaLower carbon and efficient energy generation</v>
      </c>
      <c r="D40" s="77">
        <v>0</v>
      </c>
    </row>
    <row r="41" spans="1:10" x14ac:dyDescent="0.25">
      <c r="A41" s="73" t="s">
        <v>46</v>
      </c>
      <c r="B41" s="73" t="s">
        <v>20</v>
      </c>
      <c r="C41" s="73" t="str">
        <f t="shared" si="0"/>
        <v>GuatemalaEnergy efficiency</v>
      </c>
      <c r="D41" s="77">
        <v>52500000</v>
      </c>
    </row>
    <row r="42" spans="1:10" x14ac:dyDescent="0.25">
      <c r="A42" s="73" t="s">
        <v>46</v>
      </c>
      <c r="B42" s="73" t="s">
        <v>19</v>
      </c>
      <c r="C42" s="73" t="str">
        <f t="shared" si="0"/>
        <v>GuatemalaCross-cutting issues</v>
      </c>
      <c r="D42" s="77">
        <v>3250000</v>
      </c>
    </row>
    <row r="43" spans="1:10" x14ac:dyDescent="0.25">
      <c r="A43" s="73" t="s">
        <v>35</v>
      </c>
      <c r="B43" s="73" t="s">
        <v>15</v>
      </c>
      <c r="C43" s="73" t="str">
        <f t="shared" si="0"/>
        <v>HaitiRenewable energy</v>
      </c>
      <c r="D43" s="77">
        <v>35907550</v>
      </c>
    </row>
    <row r="44" spans="1:10" x14ac:dyDescent="0.25">
      <c r="A44" s="73" t="s">
        <v>35</v>
      </c>
      <c r="B44" s="73" t="s">
        <v>76</v>
      </c>
      <c r="C44" s="73" t="str">
        <f t="shared" si="0"/>
        <v>HaitiLower carbon and efficient energy generation</v>
      </c>
      <c r="D44" s="77">
        <v>9500000</v>
      </c>
    </row>
    <row r="45" spans="1:10" x14ac:dyDescent="0.25">
      <c r="A45" s="73" t="s">
        <v>35</v>
      </c>
      <c r="B45" s="73" t="s">
        <v>23</v>
      </c>
      <c r="C45" s="73" t="str">
        <f t="shared" si="0"/>
        <v>HaitiWaste and wastewater</v>
      </c>
      <c r="D45" s="77">
        <v>1100000</v>
      </c>
    </row>
    <row r="46" spans="1:10" x14ac:dyDescent="0.25">
      <c r="A46" s="73" t="s">
        <v>35</v>
      </c>
      <c r="B46" s="73" t="s">
        <v>19</v>
      </c>
      <c r="C46" s="73" t="str">
        <f t="shared" si="0"/>
        <v>HaitiCross-cutting issues</v>
      </c>
      <c r="D46" s="77">
        <v>688050</v>
      </c>
    </row>
    <row r="47" spans="1:10" x14ac:dyDescent="0.25">
      <c r="A47" s="73" t="s">
        <v>36</v>
      </c>
      <c r="B47" s="73" t="s">
        <v>15</v>
      </c>
      <c r="C47" s="73" t="str">
        <f t="shared" si="0"/>
        <v>HondurasRenewable energy</v>
      </c>
      <c r="D47" s="77">
        <v>5000000</v>
      </c>
    </row>
    <row r="48" spans="1:10" x14ac:dyDescent="0.25">
      <c r="A48" s="73" t="s">
        <v>36</v>
      </c>
      <c r="B48" s="73" t="s">
        <v>76</v>
      </c>
      <c r="C48" s="73" t="str">
        <f t="shared" si="0"/>
        <v>HondurasLower carbon and efficient energy generation</v>
      </c>
      <c r="D48" s="77">
        <v>875000</v>
      </c>
    </row>
    <row r="49" spans="1:4" x14ac:dyDescent="0.25">
      <c r="A49" s="73" t="s">
        <v>36</v>
      </c>
      <c r="B49" s="73" t="s">
        <v>130</v>
      </c>
      <c r="C49" s="73" t="str">
        <f t="shared" si="0"/>
        <v>HondurasAgriculture, aquaculture, forestry and land-use</v>
      </c>
      <c r="D49" s="77">
        <v>26492127.508700002</v>
      </c>
    </row>
    <row r="50" spans="1:4" x14ac:dyDescent="0.25">
      <c r="A50" s="73" t="s">
        <v>36</v>
      </c>
      <c r="B50" s="73" t="s">
        <v>75</v>
      </c>
      <c r="C50" s="73" t="str">
        <f t="shared" si="0"/>
        <v>HondurasTransport</v>
      </c>
      <c r="D50" s="77">
        <v>4063230</v>
      </c>
    </row>
    <row r="51" spans="1:4" x14ac:dyDescent="0.25">
      <c r="A51" s="73" t="s">
        <v>36</v>
      </c>
      <c r="B51" s="73" t="s">
        <v>19</v>
      </c>
      <c r="C51" s="73" t="str">
        <f t="shared" si="0"/>
        <v>HondurasCross-cutting issues</v>
      </c>
      <c r="D51" s="77">
        <v>284651.89280000003</v>
      </c>
    </row>
    <row r="52" spans="1:4" x14ac:dyDescent="0.25">
      <c r="A52" s="73" t="s">
        <v>37</v>
      </c>
      <c r="B52" s="73" t="s">
        <v>19</v>
      </c>
      <c r="C52" s="73" t="str">
        <f t="shared" si="0"/>
        <v>JamaicaCross-cutting issues</v>
      </c>
      <c r="D52" s="77">
        <v>2795000</v>
      </c>
    </row>
    <row r="53" spans="1:4" x14ac:dyDescent="0.25">
      <c r="A53" s="73" t="s">
        <v>38</v>
      </c>
      <c r="B53" s="73" t="s">
        <v>76</v>
      </c>
      <c r="C53" s="73" t="str">
        <f t="shared" si="0"/>
        <v>MexicoLower carbon and efficient energy generation</v>
      </c>
      <c r="D53" s="77">
        <v>1549959.0550000002</v>
      </c>
    </row>
    <row r="54" spans="1:4" x14ac:dyDescent="0.25">
      <c r="A54" s="73" t="s">
        <v>38</v>
      </c>
      <c r="B54" s="73" t="s">
        <v>130</v>
      </c>
      <c r="C54" s="73" t="str">
        <f t="shared" si="0"/>
        <v>MexicoAgriculture, aquaculture, forestry and land-use</v>
      </c>
      <c r="D54" s="77">
        <v>0</v>
      </c>
    </row>
    <row r="55" spans="1:4" x14ac:dyDescent="0.25">
      <c r="A55" s="73" t="s">
        <v>38</v>
      </c>
      <c r="B55" s="73" t="s">
        <v>19</v>
      </c>
      <c r="C55" s="73" t="str">
        <f t="shared" si="0"/>
        <v>MexicoCross-cutting issues</v>
      </c>
      <c r="D55" s="77">
        <v>36083189.499999993</v>
      </c>
    </row>
    <row r="56" spans="1:4" x14ac:dyDescent="0.25">
      <c r="A56" s="73" t="s">
        <v>39</v>
      </c>
      <c r="B56" s="73" t="s">
        <v>130</v>
      </c>
      <c r="C56" s="73" t="str">
        <f t="shared" si="0"/>
        <v>NicaraguaAgriculture, aquaculture, forestry and land-use</v>
      </c>
      <c r="D56" s="77">
        <v>0</v>
      </c>
    </row>
    <row r="57" spans="1:4" x14ac:dyDescent="0.25">
      <c r="A57" s="73" t="s">
        <v>39</v>
      </c>
      <c r="B57" s="73" t="s">
        <v>23</v>
      </c>
      <c r="C57" s="73" t="str">
        <f t="shared" si="0"/>
        <v>NicaraguaWaste and wastewater</v>
      </c>
      <c r="D57" s="77">
        <v>30000000</v>
      </c>
    </row>
    <row r="58" spans="1:4" x14ac:dyDescent="0.25">
      <c r="A58" s="73" t="s">
        <v>39</v>
      </c>
      <c r="B58" s="73" t="s">
        <v>19</v>
      </c>
      <c r="C58" s="73" t="str">
        <f t="shared" si="0"/>
        <v>NicaraguaCross-cutting issues</v>
      </c>
      <c r="D58" s="77">
        <v>389970</v>
      </c>
    </row>
    <row r="59" spans="1:4" x14ac:dyDescent="0.25">
      <c r="A59" s="73" t="s">
        <v>47</v>
      </c>
      <c r="B59" s="73" t="s">
        <v>15</v>
      </c>
      <c r="C59" s="73" t="str">
        <f t="shared" si="0"/>
        <v>PanamaRenewable energy</v>
      </c>
      <c r="D59" s="77">
        <v>21726000</v>
      </c>
    </row>
    <row r="60" spans="1:4" x14ac:dyDescent="0.25">
      <c r="A60" s="73" t="s">
        <v>47</v>
      </c>
      <c r="B60" s="73" t="s">
        <v>76</v>
      </c>
      <c r="C60" s="73" t="str">
        <f t="shared" si="0"/>
        <v>PanamaLower carbon and efficient energy generation</v>
      </c>
      <c r="D60" s="77">
        <v>5000000</v>
      </c>
    </row>
    <row r="61" spans="1:4" x14ac:dyDescent="0.25">
      <c r="A61" s="73" t="s">
        <v>47</v>
      </c>
      <c r="B61" s="73" t="s">
        <v>20</v>
      </c>
      <c r="C61" s="73" t="str">
        <f t="shared" si="0"/>
        <v>PanamaEnergy efficiency</v>
      </c>
      <c r="D61" s="77">
        <v>18330000</v>
      </c>
    </row>
    <row r="62" spans="1:4" x14ac:dyDescent="0.25">
      <c r="A62" s="73" t="s">
        <v>47</v>
      </c>
      <c r="B62" s="73" t="s">
        <v>23</v>
      </c>
      <c r="C62" s="73" t="str">
        <f t="shared" si="0"/>
        <v>PanamaWaste and wastewater</v>
      </c>
      <c r="D62" s="77">
        <v>10200000</v>
      </c>
    </row>
    <row r="63" spans="1:4" x14ac:dyDescent="0.25">
      <c r="A63" s="73" t="s">
        <v>47</v>
      </c>
      <c r="B63" s="73" t="s">
        <v>75</v>
      </c>
      <c r="C63" s="73" t="str">
        <f t="shared" si="0"/>
        <v>PanamaTransport</v>
      </c>
      <c r="D63" s="77">
        <v>6850000</v>
      </c>
    </row>
    <row r="64" spans="1:4" x14ac:dyDescent="0.25">
      <c r="A64" s="73" t="s">
        <v>47</v>
      </c>
      <c r="B64" s="73" t="s">
        <v>19</v>
      </c>
      <c r="C64" s="73" t="str">
        <f t="shared" si="0"/>
        <v>PanamaCross-cutting issues</v>
      </c>
      <c r="D64" s="77">
        <v>0</v>
      </c>
    </row>
    <row r="65" spans="1:4" x14ac:dyDescent="0.25">
      <c r="A65" s="73" t="s">
        <v>48</v>
      </c>
      <c r="B65" s="73" t="s">
        <v>20</v>
      </c>
      <c r="C65" s="73" t="str">
        <f t="shared" si="0"/>
        <v>ParaguayEnergy efficiency</v>
      </c>
      <c r="D65" s="77">
        <v>3591000</v>
      </c>
    </row>
    <row r="66" spans="1:4" x14ac:dyDescent="0.25">
      <c r="A66" s="73" t="s">
        <v>48</v>
      </c>
      <c r="B66" s="73" t="s">
        <v>19</v>
      </c>
      <c r="C66" s="73" t="str">
        <f t="shared" si="0"/>
        <v>ParaguayCross-cutting issues</v>
      </c>
      <c r="D66" s="77">
        <v>1248000</v>
      </c>
    </row>
    <row r="67" spans="1:4" x14ac:dyDescent="0.25">
      <c r="A67" s="73" t="s">
        <v>40</v>
      </c>
      <c r="B67" s="73" t="s">
        <v>20</v>
      </c>
      <c r="C67" s="73" t="str">
        <f t="shared" ref="C67:C80" si="1">A67&amp;B67</f>
        <v>PeruEnergy efficiency</v>
      </c>
      <c r="D67" s="77">
        <v>9486000</v>
      </c>
    </row>
    <row r="68" spans="1:4" x14ac:dyDescent="0.25">
      <c r="A68" s="73" t="s">
        <v>40</v>
      </c>
      <c r="B68" s="73" t="s">
        <v>130</v>
      </c>
      <c r="C68" s="73" t="str">
        <f t="shared" si="1"/>
        <v>PeruAgriculture, aquaculture, forestry and land-use</v>
      </c>
      <c r="D68" s="77">
        <v>2280000</v>
      </c>
    </row>
    <row r="69" spans="1:4" x14ac:dyDescent="0.25">
      <c r="A69" s="73" t="s">
        <v>40</v>
      </c>
      <c r="B69" s="73" t="s">
        <v>19</v>
      </c>
      <c r="C69" s="73" t="str">
        <f t="shared" si="1"/>
        <v>PeruCross-cutting issues</v>
      </c>
      <c r="D69" s="77">
        <v>4929800</v>
      </c>
    </row>
    <row r="70" spans="1:4" x14ac:dyDescent="0.25">
      <c r="A70" s="73" t="s">
        <v>41</v>
      </c>
      <c r="B70" s="73" t="s">
        <v>76</v>
      </c>
      <c r="C70" s="73" t="str">
        <f t="shared" si="1"/>
        <v>RegionalLower carbon and efficient energy generation</v>
      </c>
      <c r="D70" s="77">
        <v>1500000</v>
      </c>
    </row>
    <row r="71" spans="1:4" x14ac:dyDescent="0.25">
      <c r="A71" s="73" t="s">
        <v>41</v>
      </c>
      <c r="B71" s="73" t="s">
        <v>20</v>
      </c>
      <c r="C71" s="73" t="str">
        <f t="shared" si="1"/>
        <v>RegionalEnergy efficiency</v>
      </c>
      <c r="D71" s="77">
        <v>14609413</v>
      </c>
    </row>
    <row r="72" spans="1:4" x14ac:dyDescent="0.25">
      <c r="A72" s="73" t="s">
        <v>41</v>
      </c>
      <c r="B72" s="73" t="s">
        <v>23</v>
      </c>
      <c r="C72" s="73" t="str">
        <f t="shared" si="1"/>
        <v>RegionalWaste and wastewater</v>
      </c>
      <c r="D72" s="77">
        <v>85864499.999999985</v>
      </c>
    </row>
    <row r="73" spans="1:4" x14ac:dyDescent="0.25">
      <c r="A73" s="73" t="s">
        <v>41</v>
      </c>
      <c r="B73" s="73" t="s">
        <v>19</v>
      </c>
      <c r="C73" s="73" t="str">
        <f t="shared" si="1"/>
        <v>RegionalCross-cutting issues</v>
      </c>
      <c r="D73" s="77">
        <v>5989662.7500000009</v>
      </c>
    </row>
    <row r="74" spans="1:4" x14ac:dyDescent="0.25">
      <c r="A74" s="73" t="s">
        <v>42</v>
      </c>
      <c r="B74" s="73" t="s">
        <v>15</v>
      </c>
      <c r="C74" s="73" t="str">
        <f t="shared" si="1"/>
        <v>SurinameRenewable energy</v>
      </c>
      <c r="D74" s="77">
        <v>7788000</v>
      </c>
    </row>
    <row r="75" spans="1:4" x14ac:dyDescent="0.25">
      <c r="A75" s="73" t="s">
        <v>42</v>
      </c>
      <c r="B75" s="73" t="s">
        <v>75</v>
      </c>
      <c r="C75" s="73" t="str">
        <f t="shared" si="1"/>
        <v>SurinameTransport</v>
      </c>
      <c r="D75" s="77">
        <v>5328000</v>
      </c>
    </row>
    <row r="76" spans="1:4" x14ac:dyDescent="0.25">
      <c r="A76" s="73" t="s">
        <v>42</v>
      </c>
      <c r="B76" s="73" t="s">
        <v>19</v>
      </c>
      <c r="C76" s="73" t="str">
        <f t="shared" si="1"/>
        <v>SurinameCross-cutting issues</v>
      </c>
      <c r="D76" s="77">
        <v>704000</v>
      </c>
    </row>
    <row r="77" spans="1:4" x14ac:dyDescent="0.25">
      <c r="A77" s="73" t="s">
        <v>49</v>
      </c>
      <c r="B77" s="73" t="s">
        <v>76</v>
      </c>
      <c r="C77" s="73" t="str">
        <f t="shared" si="1"/>
        <v>UruguayLower carbon and efficient energy generation</v>
      </c>
      <c r="D77" s="77">
        <v>4000000</v>
      </c>
    </row>
    <row r="78" spans="1:4" x14ac:dyDescent="0.25">
      <c r="A78" s="73" t="s">
        <v>49</v>
      </c>
      <c r="B78" s="73" t="s">
        <v>130</v>
      </c>
      <c r="C78" s="73" t="str">
        <f t="shared" si="1"/>
        <v>UruguayAgriculture, aquaculture, forestry and land-use</v>
      </c>
      <c r="D78" s="77">
        <v>10199800</v>
      </c>
    </row>
    <row r="79" spans="1:4" x14ac:dyDescent="0.25">
      <c r="A79" s="73" t="s">
        <v>49</v>
      </c>
      <c r="B79" s="73" t="s">
        <v>75</v>
      </c>
      <c r="C79" s="73" t="str">
        <f t="shared" si="1"/>
        <v>UruguayTransport</v>
      </c>
      <c r="D79" s="77">
        <v>300000000</v>
      </c>
    </row>
    <row r="80" spans="1:4" x14ac:dyDescent="0.25">
      <c r="A80" s="73" t="s">
        <v>49</v>
      </c>
      <c r="B80" s="73" t="s">
        <v>19</v>
      </c>
      <c r="C80" s="73" t="str">
        <f t="shared" si="1"/>
        <v>UruguayCross-cutting issues</v>
      </c>
      <c r="D80" s="77">
        <v>2214000</v>
      </c>
    </row>
    <row r="81" spans="1:4" x14ac:dyDescent="0.25">
      <c r="D81" s="77"/>
    </row>
    <row r="82" spans="1:4" x14ac:dyDescent="0.25">
      <c r="D82" s="77"/>
    </row>
    <row r="83" spans="1:4" x14ac:dyDescent="0.25">
      <c r="A83" s="76" t="s">
        <v>2</v>
      </c>
      <c r="B83" s="76" t="s">
        <v>95</v>
      </c>
      <c r="C83" s="76" t="s">
        <v>91</v>
      </c>
      <c r="D83" s="76" t="s">
        <v>66</v>
      </c>
    </row>
    <row r="84" spans="1:4" x14ac:dyDescent="0.25">
      <c r="A84" s="73" t="s">
        <v>26</v>
      </c>
      <c r="B84" s="73" t="s">
        <v>84</v>
      </c>
      <c r="C84" s="73" t="str">
        <f t="shared" ref="C84:C143" si="2">A84&amp;B84</f>
        <v>ArgentinaCrop and food production</v>
      </c>
      <c r="D84" s="77">
        <v>2000000</v>
      </c>
    </row>
    <row r="85" spans="1:4" x14ac:dyDescent="0.25">
      <c r="A85" s="73" t="s">
        <v>26</v>
      </c>
      <c r="B85" s="73" t="s">
        <v>80</v>
      </c>
      <c r="C85" s="73" t="str">
        <f t="shared" si="2"/>
        <v>ArgentinaEnergy, transport and other built environment and infrastructure</v>
      </c>
      <c r="D85" s="77">
        <v>15815000</v>
      </c>
    </row>
    <row r="86" spans="1:4" x14ac:dyDescent="0.25">
      <c r="A86" s="73" t="s">
        <v>26</v>
      </c>
      <c r="B86" s="73" t="s">
        <v>85</v>
      </c>
      <c r="C86" s="73" t="str">
        <f t="shared" si="2"/>
        <v>ArgentinaInformation and communications technology</v>
      </c>
      <c r="D86" s="77">
        <v>53526000</v>
      </c>
    </row>
    <row r="87" spans="1:4" x14ac:dyDescent="0.25">
      <c r="A87" s="73" t="s">
        <v>26</v>
      </c>
      <c r="B87" s="73" t="s">
        <v>89</v>
      </c>
      <c r="C87" s="73" t="str">
        <f t="shared" si="2"/>
        <v>ArgentinaInstitutional capacity support or technical assistance</v>
      </c>
      <c r="D87" s="77">
        <v>300200000</v>
      </c>
    </row>
    <row r="88" spans="1:4" x14ac:dyDescent="0.25">
      <c r="A88" s="73" t="s">
        <v>45</v>
      </c>
      <c r="B88" s="73" t="s">
        <v>89</v>
      </c>
      <c r="C88" s="73" t="str">
        <f t="shared" si="2"/>
        <v>BahamasInstitutional capacity support or technical assistance</v>
      </c>
      <c r="D88" s="77">
        <v>0</v>
      </c>
    </row>
    <row r="89" spans="1:4" x14ac:dyDescent="0.25">
      <c r="A89" s="73" t="s">
        <v>45</v>
      </c>
      <c r="B89" s="73" t="s">
        <v>22</v>
      </c>
      <c r="C89" s="73" t="str">
        <f t="shared" si="2"/>
        <v>BahamasWater and wastewater systems</v>
      </c>
      <c r="D89" s="77">
        <v>0</v>
      </c>
    </row>
    <row r="90" spans="1:4" x14ac:dyDescent="0.25">
      <c r="A90" s="73" t="s">
        <v>44</v>
      </c>
      <c r="B90" s="73" t="s">
        <v>89</v>
      </c>
      <c r="C90" s="73" t="str">
        <f t="shared" si="2"/>
        <v>BarbadosInstitutional capacity support or technical assistance</v>
      </c>
      <c r="D90" s="77">
        <v>650000</v>
      </c>
    </row>
    <row r="91" spans="1:4" x14ac:dyDescent="0.25">
      <c r="A91" s="73" t="s">
        <v>27</v>
      </c>
      <c r="B91" s="73" t="s">
        <v>80</v>
      </c>
      <c r="C91" s="73" t="str">
        <f t="shared" si="2"/>
        <v>BelizeEnergy, transport and other built environment and infrastructure</v>
      </c>
      <c r="D91" s="77">
        <v>75000</v>
      </c>
    </row>
    <row r="92" spans="1:4" x14ac:dyDescent="0.25">
      <c r="A92" s="73" t="s">
        <v>27</v>
      </c>
      <c r="B92" s="73" t="s">
        <v>89</v>
      </c>
      <c r="C92" s="73" t="str">
        <f t="shared" si="2"/>
        <v>BelizeInstitutional capacity support or technical assistance</v>
      </c>
      <c r="D92" s="77">
        <v>10574000</v>
      </c>
    </row>
    <row r="93" spans="1:4" x14ac:dyDescent="0.25">
      <c r="A93" s="73" t="s">
        <v>43</v>
      </c>
      <c r="B93" s="73" t="s">
        <v>89</v>
      </c>
      <c r="C93" s="73" t="str">
        <f t="shared" si="2"/>
        <v>BoliviaInstitutional capacity support or technical assistance</v>
      </c>
      <c r="D93" s="77">
        <v>69027007.557500005</v>
      </c>
    </row>
    <row r="94" spans="1:4" x14ac:dyDescent="0.25">
      <c r="A94" s="73" t="s">
        <v>28</v>
      </c>
      <c r="B94" s="73" t="s">
        <v>80</v>
      </c>
      <c r="C94" s="73" t="str">
        <f t="shared" si="2"/>
        <v>BrazilEnergy, transport and other built environment and infrastructure</v>
      </c>
      <c r="D94" s="77">
        <v>3447120</v>
      </c>
    </row>
    <row r="95" spans="1:4" x14ac:dyDescent="0.25">
      <c r="A95" s="73" t="s">
        <v>28</v>
      </c>
      <c r="B95" s="73" t="s">
        <v>89</v>
      </c>
      <c r="C95" s="73" t="str">
        <f t="shared" si="2"/>
        <v>BrazilInstitutional capacity support or technical assistance</v>
      </c>
      <c r="D95" s="77">
        <v>200000</v>
      </c>
    </row>
    <row r="96" spans="1:4" x14ac:dyDescent="0.25">
      <c r="A96" s="73" t="s">
        <v>28</v>
      </c>
      <c r="B96" s="73" t="s">
        <v>82</v>
      </c>
      <c r="C96" s="73" t="str">
        <f t="shared" si="2"/>
        <v>BrazilOther agricultural and ecological resources</v>
      </c>
      <c r="D96" s="77">
        <v>0</v>
      </c>
    </row>
    <row r="97" spans="1:4" x14ac:dyDescent="0.25">
      <c r="A97" s="73" t="s">
        <v>28</v>
      </c>
      <c r="B97" s="73" t="s">
        <v>22</v>
      </c>
      <c r="C97" s="73" t="str">
        <f t="shared" si="2"/>
        <v>BrazilWater and wastewater systems</v>
      </c>
      <c r="D97" s="77">
        <v>57168595.255400002</v>
      </c>
    </row>
    <row r="98" spans="1:4" x14ac:dyDescent="0.25">
      <c r="A98" s="73" t="s">
        <v>29</v>
      </c>
      <c r="B98" s="73" t="s">
        <v>89</v>
      </c>
      <c r="C98" s="73" t="str">
        <f t="shared" si="2"/>
        <v>ChileInstitutional capacity support or technical assistance</v>
      </c>
      <c r="D98" s="77">
        <v>0</v>
      </c>
    </row>
    <row r="99" spans="1:4" x14ac:dyDescent="0.25">
      <c r="A99" s="73" t="s">
        <v>30</v>
      </c>
      <c r="B99" s="73" t="s">
        <v>89</v>
      </c>
      <c r="C99" s="73" t="str">
        <f t="shared" si="2"/>
        <v>ColombiaInstitutional capacity support or technical assistance</v>
      </c>
      <c r="D99" s="77">
        <v>0</v>
      </c>
    </row>
    <row r="100" spans="1:4" x14ac:dyDescent="0.25">
      <c r="A100" s="73" t="s">
        <v>30</v>
      </c>
      <c r="B100" s="73" t="s">
        <v>82</v>
      </c>
      <c r="C100" s="73" t="str">
        <f t="shared" si="2"/>
        <v>ColombiaOther agricultural and ecological resources</v>
      </c>
      <c r="D100" s="77">
        <v>0</v>
      </c>
    </row>
    <row r="101" spans="1:4" x14ac:dyDescent="0.25">
      <c r="A101" s="73" t="s">
        <v>72</v>
      </c>
      <c r="B101" s="73" t="s">
        <v>80</v>
      </c>
      <c r="C101" s="73" t="str">
        <f t="shared" si="2"/>
        <v>Costa RicaEnergy, transport and other built environment and infrastructure</v>
      </c>
      <c r="D101" s="77">
        <v>500000</v>
      </c>
    </row>
    <row r="102" spans="1:4" x14ac:dyDescent="0.25">
      <c r="A102" s="73" t="s">
        <v>31</v>
      </c>
      <c r="B102" s="73" t="s">
        <v>89</v>
      </c>
      <c r="C102" s="73" t="str">
        <f t="shared" si="2"/>
        <v>Dominican RepublicInstitutional capacity support or technical assistance</v>
      </c>
      <c r="D102" s="77">
        <v>750000</v>
      </c>
    </row>
    <row r="103" spans="1:4" x14ac:dyDescent="0.25">
      <c r="A103" s="73" t="s">
        <v>31</v>
      </c>
      <c r="B103" s="73" t="s">
        <v>82</v>
      </c>
      <c r="C103" s="73" t="str">
        <f t="shared" si="2"/>
        <v>Dominican RepublicOther agricultural and ecological resources</v>
      </c>
      <c r="D103" s="77">
        <v>16660000</v>
      </c>
    </row>
    <row r="104" spans="1:4" x14ac:dyDescent="0.25">
      <c r="A104" s="73" t="s">
        <v>32</v>
      </c>
      <c r="B104" s="73" t="s">
        <v>84</v>
      </c>
      <c r="C104" s="73" t="str">
        <f t="shared" si="2"/>
        <v>EcuadorCrop and food production</v>
      </c>
      <c r="D104" s="77">
        <v>1000000</v>
      </c>
    </row>
    <row r="105" spans="1:4" x14ac:dyDescent="0.25">
      <c r="A105" s="73" t="s">
        <v>32</v>
      </c>
      <c r="B105" s="73" t="s">
        <v>89</v>
      </c>
      <c r="C105" s="73" t="str">
        <f t="shared" si="2"/>
        <v>EcuadorInstitutional capacity support or technical assistance</v>
      </c>
      <c r="D105" s="77">
        <v>140658990</v>
      </c>
    </row>
    <row r="106" spans="1:4" x14ac:dyDescent="0.25">
      <c r="A106" s="73" t="s">
        <v>32</v>
      </c>
      <c r="B106" s="73" t="s">
        <v>22</v>
      </c>
      <c r="C106" s="73" t="str">
        <f t="shared" si="2"/>
        <v>EcuadorWater and wastewater systems</v>
      </c>
      <c r="D106" s="77">
        <v>78045220</v>
      </c>
    </row>
    <row r="107" spans="1:4" x14ac:dyDescent="0.25">
      <c r="A107" s="73" t="s">
        <v>33</v>
      </c>
      <c r="B107" s="73" t="s">
        <v>84</v>
      </c>
      <c r="C107" s="73" t="str">
        <f t="shared" si="2"/>
        <v>El SalvadorCrop and food production</v>
      </c>
      <c r="D107" s="77">
        <v>45000000</v>
      </c>
    </row>
    <row r="108" spans="1:4" x14ac:dyDescent="0.25">
      <c r="A108" s="73" t="s">
        <v>33</v>
      </c>
      <c r="B108" s="73" t="s">
        <v>89</v>
      </c>
      <c r="C108" s="73" t="str">
        <f t="shared" si="2"/>
        <v>El SalvadorInstitutional capacity support or technical assistance</v>
      </c>
      <c r="D108" s="77">
        <v>18900</v>
      </c>
    </row>
    <row r="109" spans="1:4" x14ac:dyDescent="0.25">
      <c r="A109" s="73" t="s">
        <v>46</v>
      </c>
      <c r="B109" s="73" t="s">
        <v>80</v>
      </c>
      <c r="C109" s="73" t="str">
        <f t="shared" si="2"/>
        <v>GuatemalaEnergy, transport and other built environment and infrastructure</v>
      </c>
      <c r="D109" s="77">
        <v>90300000</v>
      </c>
    </row>
    <row r="110" spans="1:4" x14ac:dyDescent="0.25">
      <c r="A110" s="73" t="s">
        <v>46</v>
      </c>
      <c r="B110" s="73" t="s">
        <v>82</v>
      </c>
      <c r="C110" s="73" t="str">
        <f t="shared" si="2"/>
        <v>GuatemalaOther agricultural and ecological resources</v>
      </c>
      <c r="D110" s="77">
        <v>0</v>
      </c>
    </row>
    <row r="111" spans="1:4" x14ac:dyDescent="0.25">
      <c r="A111" s="73" t="s">
        <v>35</v>
      </c>
      <c r="B111" s="73" t="s">
        <v>144</v>
      </c>
      <c r="C111" s="73" t="str">
        <f t="shared" si="2"/>
        <v>HaitiCoastal and riverine infrastructure</v>
      </c>
      <c r="D111" s="77">
        <v>0</v>
      </c>
    </row>
    <row r="112" spans="1:4" x14ac:dyDescent="0.25">
      <c r="A112" s="73" t="s">
        <v>35</v>
      </c>
      <c r="B112" s="73" t="s">
        <v>89</v>
      </c>
      <c r="C112" s="73" t="str">
        <f t="shared" si="2"/>
        <v>HaitiInstitutional capacity support or technical assistance</v>
      </c>
      <c r="D112" s="77">
        <v>770000</v>
      </c>
    </row>
    <row r="113" spans="1:4" x14ac:dyDescent="0.25">
      <c r="A113" s="73" t="s">
        <v>36</v>
      </c>
      <c r="B113" s="73" t="s">
        <v>83</v>
      </c>
      <c r="C113" s="73" t="str">
        <f t="shared" si="2"/>
        <v>HondurasCross-cutting sectors</v>
      </c>
      <c r="D113" s="77">
        <v>458068.61579999997</v>
      </c>
    </row>
    <row r="114" spans="1:4" x14ac:dyDescent="0.25">
      <c r="A114" s="73" t="s">
        <v>36</v>
      </c>
      <c r="B114" s="73" t="s">
        <v>89</v>
      </c>
      <c r="C114" s="73" t="str">
        <f t="shared" si="2"/>
        <v>HondurasInstitutional capacity support or technical assistance</v>
      </c>
      <c r="D114" s="77">
        <v>17244035</v>
      </c>
    </row>
    <row r="115" spans="1:4" x14ac:dyDescent="0.25">
      <c r="A115" s="73" t="s">
        <v>36</v>
      </c>
      <c r="B115" s="73" t="s">
        <v>82</v>
      </c>
      <c r="C115" s="73" t="str">
        <f t="shared" si="2"/>
        <v>HondurasOther agricultural and ecological resources</v>
      </c>
      <c r="D115" s="77">
        <v>2101000</v>
      </c>
    </row>
    <row r="116" spans="1:4" x14ac:dyDescent="0.25">
      <c r="A116" s="73" t="s">
        <v>38</v>
      </c>
      <c r="B116" s="73" t="s">
        <v>89</v>
      </c>
      <c r="C116" s="73" t="str">
        <f t="shared" si="2"/>
        <v>MexicoInstitutional capacity support or technical assistance</v>
      </c>
      <c r="D116" s="77">
        <v>52934425.000000007</v>
      </c>
    </row>
    <row r="117" spans="1:4" x14ac:dyDescent="0.25">
      <c r="A117" s="73" t="s">
        <v>38</v>
      </c>
      <c r="B117" s="73" t="s">
        <v>82</v>
      </c>
      <c r="C117" s="73" t="str">
        <f t="shared" si="2"/>
        <v>MexicoOther agricultural and ecological resources</v>
      </c>
      <c r="D117" s="77">
        <v>0</v>
      </c>
    </row>
    <row r="118" spans="1:4" x14ac:dyDescent="0.25">
      <c r="A118" s="73" t="s">
        <v>38</v>
      </c>
      <c r="B118" s="73" t="s">
        <v>22</v>
      </c>
      <c r="C118" s="73" t="str">
        <f t="shared" si="2"/>
        <v>MexicoWater and wastewater systems</v>
      </c>
      <c r="D118" s="77">
        <v>200000000</v>
      </c>
    </row>
    <row r="119" spans="1:4" x14ac:dyDescent="0.25">
      <c r="A119" s="73" t="s">
        <v>39</v>
      </c>
      <c r="B119" s="73" t="s">
        <v>89</v>
      </c>
      <c r="C119" s="73" t="str">
        <f t="shared" si="2"/>
        <v>NicaraguaInstitutional capacity support or technical assistance</v>
      </c>
      <c r="D119" s="77">
        <v>781710</v>
      </c>
    </row>
    <row r="120" spans="1:4" x14ac:dyDescent="0.25">
      <c r="A120" s="73" t="s">
        <v>39</v>
      </c>
      <c r="B120" s="73" t="s">
        <v>82</v>
      </c>
      <c r="C120" s="73" t="str">
        <f t="shared" si="2"/>
        <v>NicaraguaOther agricultural and ecological resources</v>
      </c>
      <c r="D120" s="77">
        <v>0</v>
      </c>
    </row>
    <row r="121" spans="1:4" x14ac:dyDescent="0.25">
      <c r="A121" s="73" t="s">
        <v>47</v>
      </c>
      <c r="B121" s="73" t="s">
        <v>80</v>
      </c>
      <c r="C121" s="73" t="str">
        <f t="shared" si="2"/>
        <v>PanamaEnergy, transport and other built environment and infrastructure</v>
      </c>
      <c r="D121" s="77">
        <v>1350000</v>
      </c>
    </row>
    <row r="122" spans="1:4" x14ac:dyDescent="0.25">
      <c r="A122" s="73" t="s">
        <v>47</v>
      </c>
      <c r="B122" s="73" t="s">
        <v>89</v>
      </c>
      <c r="C122" s="73" t="str">
        <f t="shared" si="2"/>
        <v>PanamaInstitutional capacity support or technical assistance</v>
      </c>
      <c r="D122" s="77">
        <v>925000</v>
      </c>
    </row>
    <row r="123" spans="1:4" x14ac:dyDescent="0.25">
      <c r="A123" s="73" t="s">
        <v>48</v>
      </c>
      <c r="B123" s="73" t="s">
        <v>80</v>
      </c>
      <c r="C123" s="73" t="str">
        <f t="shared" si="2"/>
        <v>ParaguayEnergy, transport and other built environment and infrastructure</v>
      </c>
      <c r="D123" s="77">
        <v>78255000</v>
      </c>
    </row>
    <row r="124" spans="1:4" x14ac:dyDescent="0.25">
      <c r="A124" s="73" t="s">
        <v>48</v>
      </c>
      <c r="B124" s="73" t="s">
        <v>89</v>
      </c>
      <c r="C124" s="73" t="str">
        <f t="shared" si="2"/>
        <v>ParaguayInstitutional capacity support or technical assistance</v>
      </c>
      <c r="D124" s="77">
        <v>3420000.0000000005</v>
      </c>
    </row>
    <row r="125" spans="1:4" x14ac:dyDescent="0.25">
      <c r="A125" s="73" t="s">
        <v>40</v>
      </c>
      <c r="B125" s="73" t="s">
        <v>80</v>
      </c>
      <c r="C125" s="73" t="str">
        <f t="shared" si="2"/>
        <v>PeruEnergy, transport and other built environment and infrastructure</v>
      </c>
      <c r="D125" s="77">
        <v>2751000</v>
      </c>
    </row>
    <row r="126" spans="1:4" x14ac:dyDescent="0.25">
      <c r="A126" s="73" t="s">
        <v>40</v>
      </c>
      <c r="B126" s="73" t="s">
        <v>89</v>
      </c>
      <c r="C126" s="73" t="str">
        <f t="shared" si="2"/>
        <v>PeruInstitutional capacity support or technical assistance</v>
      </c>
      <c r="D126" s="77">
        <v>1297240</v>
      </c>
    </row>
    <row r="127" spans="1:4" x14ac:dyDescent="0.25">
      <c r="A127" s="73" t="s">
        <v>40</v>
      </c>
      <c r="B127" s="73" t="s">
        <v>22</v>
      </c>
      <c r="C127" s="73" t="str">
        <f t="shared" si="2"/>
        <v>PeruWater and wastewater systems</v>
      </c>
      <c r="D127" s="77">
        <v>100000000</v>
      </c>
    </row>
    <row r="128" spans="1:4" x14ac:dyDescent="0.25">
      <c r="A128" s="73" t="s">
        <v>41</v>
      </c>
      <c r="B128" s="73" t="s">
        <v>84</v>
      </c>
      <c r="C128" s="73" t="str">
        <f t="shared" si="2"/>
        <v>RegionalCrop and food production</v>
      </c>
      <c r="D128" s="77">
        <v>260863.99999999997</v>
      </c>
    </row>
    <row r="129" spans="1:4" x14ac:dyDescent="0.25">
      <c r="A129" s="73" t="s">
        <v>41</v>
      </c>
      <c r="B129" s="73" t="s">
        <v>83</v>
      </c>
      <c r="C129" s="73" t="str">
        <f t="shared" si="2"/>
        <v>RegionalCross-cutting sectors</v>
      </c>
      <c r="D129" s="77">
        <v>0</v>
      </c>
    </row>
    <row r="130" spans="1:4" x14ac:dyDescent="0.25">
      <c r="A130" s="73" t="s">
        <v>41</v>
      </c>
      <c r="B130" s="73" t="s">
        <v>80</v>
      </c>
      <c r="C130" s="73" t="str">
        <f t="shared" si="2"/>
        <v>RegionalEnergy, transport and other built environment and infrastructure</v>
      </c>
      <c r="D130" s="77">
        <v>41857360</v>
      </c>
    </row>
    <row r="131" spans="1:4" x14ac:dyDescent="0.25">
      <c r="A131" s="73" t="s">
        <v>41</v>
      </c>
      <c r="B131" s="73" t="s">
        <v>88</v>
      </c>
      <c r="C131" s="73" t="str">
        <f t="shared" si="2"/>
        <v>RegionalFinancial services</v>
      </c>
      <c r="D131" s="77">
        <v>0</v>
      </c>
    </row>
    <row r="132" spans="1:4" x14ac:dyDescent="0.25">
      <c r="A132" s="73" t="s">
        <v>41</v>
      </c>
      <c r="B132" s="73" t="s">
        <v>89</v>
      </c>
      <c r="C132" s="73" t="str">
        <f t="shared" si="2"/>
        <v>RegionalInstitutional capacity support or technical assistance</v>
      </c>
      <c r="D132" s="77">
        <v>16936313.000000004</v>
      </c>
    </row>
    <row r="133" spans="1:4" x14ac:dyDescent="0.25">
      <c r="A133" s="73" t="s">
        <v>41</v>
      </c>
      <c r="B133" s="73" t="s">
        <v>22</v>
      </c>
      <c r="C133" s="73" t="str">
        <f t="shared" si="2"/>
        <v>RegionalWater and wastewater systems</v>
      </c>
      <c r="D133" s="77">
        <v>911000</v>
      </c>
    </row>
    <row r="134" spans="1:4" x14ac:dyDescent="0.25">
      <c r="A134" s="73" t="s">
        <v>42</v>
      </c>
      <c r="B134" s="73" t="s">
        <v>80</v>
      </c>
      <c r="C134" s="73" t="str">
        <f t="shared" si="2"/>
        <v>SurinameEnergy, transport and other built environment and infrastructure</v>
      </c>
      <c r="D134" s="77">
        <v>175500</v>
      </c>
    </row>
    <row r="135" spans="1:4" x14ac:dyDescent="0.25">
      <c r="A135" s="73" t="s">
        <v>42</v>
      </c>
      <c r="B135" s="73" t="s">
        <v>89</v>
      </c>
      <c r="C135" s="73" t="str">
        <f t="shared" si="2"/>
        <v>SurinameInstitutional capacity support or technical assistance</v>
      </c>
      <c r="D135" s="77">
        <v>31350004</v>
      </c>
    </row>
    <row r="136" spans="1:4" x14ac:dyDescent="0.25">
      <c r="A136" s="73" t="s">
        <v>49</v>
      </c>
      <c r="B136" s="73" t="s">
        <v>80</v>
      </c>
      <c r="C136" s="73" t="str">
        <f t="shared" si="2"/>
        <v>UruguayEnergy, transport and other built environment and infrastructure</v>
      </c>
      <c r="D136" s="77">
        <v>854000</v>
      </c>
    </row>
    <row r="137" spans="1:4" x14ac:dyDescent="0.25">
      <c r="A137" s="73" t="s">
        <v>49</v>
      </c>
      <c r="B137" s="73" t="s">
        <v>89</v>
      </c>
      <c r="C137" s="73" t="str">
        <f t="shared" si="2"/>
        <v>UruguayInstitutional capacity support or technical assistance</v>
      </c>
      <c r="D137" s="77">
        <v>6507180</v>
      </c>
    </row>
    <row r="138" spans="1:4" x14ac:dyDescent="0.25">
      <c r="C138" s="73" t="str">
        <f t="shared" si="2"/>
        <v/>
      </c>
    </row>
    <row r="139" spans="1:4" x14ac:dyDescent="0.25">
      <c r="C139" s="73" t="str">
        <f t="shared" si="2"/>
        <v/>
      </c>
    </row>
    <row r="140" spans="1:4" x14ac:dyDescent="0.25">
      <c r="C140" s="73" t="str">
        <f t="shared" si="2"/>
        <v/>
      </c>
    </row>
    <row r="141" spans="1:4" x14ac:dyDescent="0.25">
      <c r="C141" s="73" t="str">
        <f t="shared" si="2"/>
        <v/>
      </c>
    </row>
    <row r="142" spans="1:4" x14ac:dyDescent="0.25">
      <c r="C142" s="73" t="str">
        <f t="shared" si="2"/>
        <v/>
      </c>
    </row>
    <row r="143" spans="1:4" x14ac:dyDescent="0.25">
      <c r="C143" s="73" t="str">
        <f t="shared" si="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Operations" ma:contentTypeID="0x010100ACF722E9F6B0B149B0CD8BE2560A6672009D076941878445418CAA1C8FDA856C16" ma:contentTypeVersion="885" ma:contentTypeDescription="The base project type from which other project content types inherit their information." ma:contentTypeScope="" ma:versionID="af6a7cc6fda7e31900dada2854f27765">
  <xsd:schema xmlns:xsd="http://www.w3.org/2001/XMLSchema" xmlns:xs="http://www.w3.org/2001/XMLSchema" xmlns:p="http://schemas.microsoft.com/office/2006/metadata/properties" xmlns:ns2="cdc7663a-08f0-4737-9e8c-148ce897a09c" targetNamespace="http://schemas.microsoft.com/office/2006/metadata/properties" ma:root="true" ma:fieldsID="079f7610082cccb86a1785b764325a16"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BK-C1044"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default="Corporate Input Product"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1A458A224826124E8B45B1D613300CF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0A544F14389FEB48833AA457841AAD6F" ma:contentTypeVersion="885" ma:contentTypeDescription="A content type to manage public (operations) IDB documents" ma:contentTypeScope="" ma:versionID="c09144804bb7fab1ed59e33a4066bd60">
  <xsd:schema xmlns:xsd="http://www.w3.org/2001/XMLSchema" xmlns:xs="http://www.w3.org/2001/XMLSchema" xmlns:p="http://schemas.microsoft.com/office/2006/metadata/properties" xmlns:ns2="cdc7663a-08f0-4737-9e8c-148ce897a09c" targetNamespace="http://schemas.microsoft.com/office/2006/metadata/properties" ma:root="true" ma:fieldsID="bdaccea0344001ecb38b7002c67d569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K-C104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Corporate Input Product"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Bankwide</TermName>
          <TermId xmlns="http://schemas.microsoft.com/office/infopath/2007/PartnerControls">0af4e8d0-b2b9-4108-bbcd-5c97919835d9</TermId>
        </TermInfo>
      </Terms>
    </ic46d7e087fd4a108fb86518ca413cc6>
    <IDBDocs_x0020_Number xmlns="cdc7663a-08f0-4737-9e8c-148ce897a09c" xsi:nil="true"/>
    <Division_x0020_or_x0020_Unit xmlns="cdc7663a-08f0-4737-9e8c-148ce897a09c">CSD/CCS</Division_x0020_or_x0020_Unit>
    <Fiscal_x0020_Year_x0020_IDB xmlns="cdc7663a-08f0-4737-9e8c-148ce897a09c">2020</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ACTIVE</Phase>
    <Document_x0020_Author xmlns="cdc7663a-08f0-4737-9e8c-148ce897a09c">Yurivilca DelgadoRossemary</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CLIMATE CHANGE FINANCING</TermName>
          <TermId xmlns="http://schemas.microsoft.com/office/infopath/2007/PartnerControls">0721090b-7598-4438-912e-9210b5215a71</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137</Value>
      <Value>3</Value>
      <Value>21</Value>
      <Value>35</Value>
    </TaxCatchAll>
    <Operation_x0020_Type xmlns="cdc7663a-08f0-4737-9e8c-148ce897a09c">CIP</Operation_x0020_Type>
    <Package_x0020_Code xmlns="cdc7663a-08f0-4737-9e8c-148ce897a09c" xsi:nil="true"/>
    <Identifier xmlns="cdc7663a-08f0-4737-9e8c-148ce897a09c" xsi:nil="true"/>
    <Project_x0020_Number xmlns="cdc7663a-08f0-4737-9e8c-148ce897a09c">BK-C1044</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ENVIRONMENT AND NATURAL DISASTERS</TermName>
          <TermId xmlns="http://schemas.microsoft.com/office/infopath/2007/PartnerControls">261e2b33-090b-4ab0-8e06-3aa3e7f32d57</TermId>
        </TermInfo>
      </Terms>
    </nddeef1749674d76abdbe4b239a70bc6>
    <Record_x0020_Number xmlns="cdc7663a-08f0-4737-9e8c-148ce897a09c" xsi:nil="true"/>
    <_dlc_DocId xmlns="cdc7663a-08f0-4737-9e8c-148ce897a09c">EZSHARE-1107396210-215</_dlc_DocId>
    <_dlc_DocIdUrl xmlns="cdc7663a-08f0-4737-9e8c-148ce897a09c">
      <Url>https://idbg.sharepoint.com/teams/EZ-BK-CIP/BK-C1044/_layouts/15/DocIdRedir.aspx?ID=EZSHARE-1107396210-215</Url>
      <Description>EZSHARE-1107396210-215</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9DC047C9-1ED5-404F-9F53-25CC295B3C44}"/>
</file>

<file path=customXml/itemProps2.xml><?xml version="1.0" encoding="utf-8"?>
<ds:datastoreItem xmlns:ds="http://schemas.openxmlformats.org/officeDocument/2006/customXml" ds:itemID="{25C09F02-4742-49F7-B02E-8BA37ED39B30}"/>
</file>

<file path=customXml/itemProps3.xml><?xml version="1.0" encoding="utf-8"?>
<ds:datastoreItem xmlns:ds="http://schemas.openxmlformats.org/officeDocument/2006/customXml" ds:itemID="{1790606A-72EF-4E43-8D0F-14D1A5D1A2BB}"/>
</file>

<file path=customXml/itemProps4.xml><?xml version="1.0" encoding="utf-8"?>
<ds:datastoreItem xmlns:ds="http://schemas.openxmlformats.org/officeDocument/2006/customXml" ds:itemID="{DDD5DECC-9AB1-4DD3-BE9C-4B5A538C0B75}"/>
</file>

<file path=customXml/itemProps5.xml><?xml version="1.0" encoding="utf-8"?>
<ds:datastoreItem xmlns:ds="http://schemas.openxmlformats.org/officeDocument/2006/customXml" ds:itemID="{B011382D-9376-4BAC-AC96-AF0CF67223BF}"/>
</file>

<file path=customXml/itemProps6.xml><?xml version="1.0" encoding="utf-8"?>
<ds:datastoreItem xmlns:ds="http://schemas.openxmlformats.org/officeDocument/2006/customXml" ds:itemID="{3FA9EEFC-D10F-410C-98DB-E812976129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Methodology</vt:lpstr>
      <vt:lpstr>Overview</vt:lpstr>
      <vt:lpstr>By Country</vt:lpstr>
      <vt:lpstr>By Category</vt:lpstr>
      <vt:lpstr>IDB&amp;IDBLab Project-level Data </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Yurivilca Delgado, Rossemary</dc:creator>
  <cp:keywords/>
  <cp:lastModifiedBy>Yurivilca Delgado, Rossemary</cp:lastModifiedBy>
  <dcterms:created xsi:type="dcterms:W3CDTF">2018-08-24T18:01:17Z</dcterms:created>
  <dcterms:modified xsi:type="dcterms:W3CDTF">2020-11-03T20:23:01Z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Sub_x002d_Sector">
    <vt:lpwstr/>
  </property>
  <property fmtid="{D5CDD505-2E9C-101B-9397-08002B2CF9AE}" pid="5" name="TaxKeywordTaxHTField">
    <vt:lpwstr/>
  </property>
  <property fmtid="{D5CDD505-2E9C-101B-9397-08002B2CF9AE}" pid="6" name="Country">
    <vt:lpwstr>21;#Bankwide|0af4e8d0-b2b9-4108-bbcd-5c97919835d9</vt:lpwstr>
  </property>
  <property fmtid="{D5CDD505-2E9C-101B-9397-08002B2CF9AE}" pid="7" name="Fund_x0020_IDB">
    <vt:lpwstr/>
  </property>
  <property fmtid="{D5CDD505-2E9C-101B-9397-08002B2CF9AE}" pid="8" name="Series_x0020_Operations_x0020_IDB">
    <vt:lpwstr/>
  </property>
  <property fmtid="{D5CDD505-2E9C-101B-9397-08002B2CF9AE}" pid="9" name="Function Operations IDB">
    <vt:lpwstr>3;#Monitoring and Reporting|df3c2aa1-d63e-41aa-b1f5-bb15dee691ca</vt:lpwstr>
  </property>
  <property fmtid="{D5CDD505-2E9C-101B-9397-08002B2CF9AE}" pid="10" name="Sector_x0020_IDB">
    <vt:lpwstr/>
  </property>
  <property fmtid="{D5CDD505-2E9C-101B-9397-08002B2CF9AE}" pid="11" name="Sub-Sector">
    <vt:lpwstr>137;#CLIMATE CHANGE FINANCING|0721090b-7598-4438-912e-9210b5215a71</vt:lpwstr>
  </property>
  <property fmtid="{D5CDD505-2E9C-101B-9397-08002B2CF9AE}" pid="13" name="Fund IDB">
    <vt:lpwstr/>
  </property>
  <property fmtid="{D5CDD505-2E9C-101B-9397-08002B2CF9AE}" pid="14" name="Sector IDB">
    <vt:lpwstr>35;#ENVIRONMENT AND NATURAL DISASTERS|261e2b33-090b-4ab0-8e06-3aa3e7f32d57</vt:lpwstr>
  </property>
  <property fmtid="{D5CDD505-2E9C-101B-9397-08002B2CF9AE}" pid="15" name="_dlc_DocIdItemGuid">
    <vt:lpwstr>6e721cbd-adcc-4775-a93a-9734e63094a1</vt:lpwstr>
  </property>
  <property fmtid="{D5CDD505-2E9C-101B-9397-08002B2CF9AE}" pid="16" name="Disclosure Activity">
    <vt:lpwstr>Publication</vt:lpwstr>
  </property>
  <property fmtid="{D5CDD505-2E9C-101B-9397-08002B2CF9AE}" pid="17" name="ContentTypeId">
    <vt:lpwstr>0x0101001A458A224826124E8B45B1D613300CFC000A544F14389FEB48833AA457841AAD6F</vt:lpwstr>
  </property>
  <property fmtid="{D5CDD505-2E9C-101B-9397-08002B2CF9AE}" pid="18" name="Series Operations IDB">
    <vt:lpwstr/>
  </property>
</Properties>
</file>