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6.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8.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9.xml" ContentType="application/vnd.openxmlformats-officedocument.drawing+xml"/>
  <Override PartName="/xl/charts/chart26.xml" ContentType="application/vnd.openxmlformats-officedocument.drawingml.chart+xml"/>
  <Override PartName="/xl/drawings/drawing20.xml" ContentType="application/vnd.openxmlformats-officedocument.drawing+xml"/>
  <Override PartName="/xl/charts/chart2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hidePivotFieldList="1" defaultThemeVersion="124226"/>
  <bookViews>
    <workbookView xWindow="480" yWindow="870" windowWidth="15600" windowHeight="7425" tabRatio="638"/>
  </bookViews>
  <sheets>
    <sheet name="Indice" sheetId="35" r:id="rId1"/>
    <sheet name="2.1" sheetId="1" r:id="rId2"/>
    <sheet name="2.2" sheetId="2" r:id="rId3"/>
    <sheet name="2.2.1" sheetId="48" r:id="rId4"/>
    <sheet name="2.3" sheetId="23" r:id="rId5"/>
    <sheet name="2.4" sheetId="36" r:id="rId6"/>
    <sheet name="2.5" sheetId="43" r:id="rId7"/>
    <sheet name="2.6" sheetId="53" r:id="rId8"/>
    <sheet name="B2.6.1" sheetId="52" r:id="rId9"/>
    <sheet name="2.7" sheetId="46" r:id="rId10"/>
    <sheet name="2.8" sheetId="18" r:id="rId11"/>
    <sheet name="2.9" sheetId="38" r:id="rId12"/>
    <sheet name="2.10" sheetId="20" r:id="rId13"/>
    <sheet name="2.11" sheetId="22" r:id="rId14"/>
    <sheet name="2.12" sheetId="15" r:id="rId15"/>
    <sheet name="2.13" sheetId="50" r:id="rId16"/>
    <sheet name="2.14" sheetId="26" r:id="rId17"/>
    <sheet name="R2.4" sheetId="21" r:id="rId18"/>
    <sheet name="C2.1" sheetId="30" r:id="rId19"/>
    <sheet name="C2.1.1" sheetId="51" r:id="rId20"/>
    <sheet name="C2.2" sheetId="32" r:id="rId21"/>
    <sheet name="C2.3" sheetId="41" r:id="rId22"/>
  </sheets>
  <externalReferences>
    <externalReference r:id="rId23"/>
  </externalReferences>
  <definedNames>
    <definedName name="_Fill" localSheetId="12" hidden="1">#REF!</definedName>
    <definedName name="_Fill" localSheetId="13" hidden="1">#REF!</definedName>
    <definedName name="_Fill" localSheetId="15" hidden="1">#REF!</definedName>
    <definedName name="_Fill" localSheetId="5" hidden="1">#REF!</definedName>
    <definedName name="_Fill" localSheetId="6" hidden="1">#REF!</definedName>
    <definedName name="_Fill" localSheetId="7" hidden="1">#REF!</definedName>
    <definedName name="_Fill" localSheetId="11" hidden="1">#REF!</definedName>
    <definedName name="_Fill" localSheetId="20" hidden="1">#REF!</definedName>
    <definedName name="_Fill" localSheetId="21" hidden="1">#REF!</definedName>
    <definedName name="_Fill" localSheetId="17" hidden="1">#REF!</definedName>
    <definedName name="_Fill" hidden="1">#REF!</definedName>
    <definedName name="_xlnm._FilterDatabase" localSheetId="12" hidden="1">'2.10'!$A$118:$H$139</definedName>
    <definedName name="_xlnm._FilterDatabase" localSheetId="13" hidden="1">[1]AFPCHI_penprom!#REF!</definedName>
    <definedName name="_xlnm._FilterDatabase" localSheetId="15" hidden="1">[1]AFPCHI_penprom!#REF!</definedName>
    <definedName name="_xlnm._FilterDatabase" localSheetId="4" hidden="1">'2.3'!$A$30:$M$50</definedName>
    <definedName name="_xlnm._FilterDatabase" localSheetId="5" hidden="1">[1]AFPCHI_penprom!#REF!</definedName>
    <definedName name="_xlnm._FilterDatabase" localSheetId="6" hidden="1">[1]AFPCHI_penprom!#REF!</definedName>
    <definedName name="_xlnm._FilterDatabase" localSheetId="7" hidden="1">[1]AFPCHI_penprom!#REF!</definedName>
    <definedName name="_xlnm._FilterDatabase" localSheetId="11" hidden="1">[1]AFPCHI_penprom!#REF!</definedName>
    <definedName name="_xlnm._FilterDatabase" localSheetId="20" hidden="1">[1]AFPCHI_penprom!#REF!</definedName>
    <definedName name="_xlnm._FilterDatabase" localSheetId="21" hidden="1">[1]AFPCHI_penprom!#REF!</definedName>
    <definedName name="_xlnm._FilterDatabase" hidden="1">[1]AFPCHI_penprom!#REF!</definedName>
    <definedName name="_Key1" localSheetId="12" hidden="1">#REF!</definedName>
    <definedName name="_Key1" localSheetId="13" hidden="1">#REF!</definedName>
    <definedName name="_Key1" localSheetId="15" hidden="1">#REF!</definedName>
    <definedName name="_Key1" localSheetId="5" hidden="1">#REF!</definedName>
    <definedName name="_Key1" localSheetId="6" hidden="1">#REF!</definedName>
    <definedName name="_Key1" localSheetId="7" hidden="1">#REF!</definedName>
    <definedName name="_Key1" localSheetId="11" hidden="1">#REF!</definedName>
    <definedName name="_Key1" localSheetId="20" hidden="1">#REF!</definedName>
    <definedName name="_Key1" localSheetId="21" hidden="1">#REF!</definedName>
    <definedName name="_Key1" localSheetId="17" hidden="1">#REF!</definedName>
    <definedName name="_Key1" hidden="1">#REF!</definedName>
    <definedName name="_Key2" localSheetId="12" hidden="1">#REF!</definedName>
    <definedName name="_Key2" localSheetId="13" hidden="1">#REF!</definedName>
    <definedName name="_Key2" localSheetId="15" hidden="1">#REF!</definedName>
    <definedName name="_Key2" localSheetId="5" hidden="1">#REF!</definedName>
    <definedName name="_Key2" localSheetId="6" hidden="1">#REF!</definedName>
    <definedName name="_Key2" localSheetId="7" hidden="1">#REF!</definedName>
    <definedName name="_Key2" localSheetId="11" hidden="1">#REF!</definedName>
    <definedName name="_Key2" localSheetId="20" hidden="1">#REF!</definedName>
    <definedName name="_Key2" localSheetId="21" hidden="1">#REF!</definedName>
    <definedName name="_Key2" localSheetId="17" hidden="1">#REF!</definedName>
    <definedName name="_Key2" hidden="1">#REF!</definedName>
    <definedName name="_Key2A" localSheetId="12" hidden="1">#REF!</definedName>
    <definedName name="_Key2A" localSheetId="13" hidden="1">#REF!</definedName>
    <definedName name="_Key2A" localSheetId="15" hidden="1">#REF!</definedName>
    <definedName name="_Key2A" localSheetId="5" hidden="1">#REF!</definedName>
    <definedName name="_Key2A" localSheetId="6" hidden="1">#REF!</definedName>
    <definedName name="_Key2A" localSheetId="7" hidden="1">#REF!</definedName>
    <definedName name="_Key2A" localSheetId="11" hidden="1">#REF!</definedName>
    <definedName name="_Key2A" localSheetId="20" hidden="1">#REF!</definedName>
    <definedName name="_Key2A" localSheetId="21" hidden="1">#REF!</definedName>
    <definedName name="_Key2A" localSheetId="17" hidden="1">#REF!</definedName>
    <definedName name="_Key2A" hidden="1">#REF!</definedName>
    <definedName name="_MatInverse_In" localSheetId="12" hidden="1">#REF!</definedName>
    <definedName name="_MatInverse_In" localSheetId="13" hidden="1">#REF!</definedName>
    <definedName name="_MatInverse_In" localSheetId="15" hidden="1">#REF!</definedName>
    <definedName name="_MatInverse_In" localSheetId="5" hidden="1">#REF!</definedName>
    <definedName name="_MatInverse_In" localSheetId="6" hidden="1">#REF!</definedName>
    <definedName name="_MatInverse_In" localSheetId="7" hidden="1">#REF!</definedName>
    <definedName name="_MatInverse_In" localSheetId="11" hidden="1">#REF!</definedName>
    <definedName name="_MatInverse_In" localSheetId="20" hidden="1">#REF!</definedName>
    <definedName name="_MatInverse_In" localSheetId="21" hidden="1">#REF!</definedName>
    <definedName name="_MatInverse_In" localSheetId="17" hidden="1">#REF!</definedName>
    <definedName name="_MatInverse_In" hidden="1">#REF!</definedName>
    <definedName name="_MatInverse_Out" localSheetId="12" hidden="1">#REF!</definedName>
    <definedName name="_MatInverse_Out" localSheetId="13" hidden="1">#REF!</definedName>
    <definedName name="_MatInverse_Out" localSheetId="15" hidden="1">#REF!</definedName>
    <definedName name="_MatInverse_Out" localSheetId="5" hidden="1">#REF!</definedName>
    <definedName name="_MatInverse_Out" localSheetId="6" hidden="1">#REF!</definedName>
    <definedName name="_MatInverse_Out" localSheetId="7" hidden="1">#REF!</definedName>
    <definedName name="_MatInverse_Out" localSheetId="11" hidden="1">#REF!</definedName>
    <definedName name="_MatInverse_Out" localSheetId="20" hidden="1">#REF!</definedName>
    <definedName name="_MatInverse_Out" localSheetId="21" hidden="1">#REF!</definedName>
    <definedName name="_MatInverse_Out" localSheetId="17" hidden="1">#REF!</definedName>
    <definedName name="_MatInverse_Out" hidden="1">#REF!</definedName>
    <definedName name="_MatMult_A" localSheetId="12" hidden="1">#REF!</definedName>
    <definedName name="_MatMult_A" localSheetId="13" hidden="1">#REF!</definedName>
    <definedName name="_MatMult_A" localSheetId="15" hidden="1">#REF!</definedName>
    <definedName name="_MatMult_A" localSheetId="5" hidden="1">#REF!</definedName>
    <definedName name="_MatMult_A" localSheetId="6" hidden="1">#REF!</definedName>
    <definedName name="_MatMult_A" localSheetId="7" hidden="1">#REF!</definedName>
    <definedName name="_MatMult_A" localSheetId="11" hidden="1">#REF!</definedName>
    <definedName name="_MatMult_A" localSheetId="20" hidden="1">#REF!</definedName>
    <definedName name="_MatMult_A" localSheetId="21" hidden="1">#REF!</definedName>
    <definedName name="_MatMult_A" localSheetId="17" hidden="1">#REF!</definedName>
    <definedName name="_MatMult_A" hidden="1">#REF!</definedName>
    <definedName name="_MatMult_AxB" localSheetId="13" hidden="1">#REF!</definedName>
    <definedName name="_MatMult_AxB" localSheetId="15" hidden="1">#REF!</definedName>
    <definedName name="_MatMult_AxB" localSheetId="5" hidden="1">#REF!</definedName>
    <definedName name="_MatMult_AxB" localSheetId="7" hidden="1">#REF!</definedName>
    <definedName name="_MatMult_AxB" localSheetId="11" hidden="1">#REF!</definedName>
    <definedName name="_MatMult_AxB" localSheetId="21" hidden="1">#REF!</definedName>
    <definedName name="_MatMult_AxB" hidden="1">#REF!</definedName>
    <definedName name="_MatMult_B" localSheetId="13" hidden="1">#REF!</definedName>
    <definedName name="_MatMult_B" localSheetId="15" hidden="1">#REF!</definedName>
    <definedName name="_MatMult_B" localSheetId="5" hidden="1">#REF!</definedName>
    <definedName name="_MatMult_B" localSheetId="7" hidden="1">#REF!</definedName>
    <definedName name="_MatMult_B" localSheetId="11" hidden="1">#REF!</definedName>
    <definedName name="_MatMult_B" localSheetId="21" hidden="1">#REF!</definedName>
    <definedName name="_MatMult_B" hidden="1">#REF!</definedName>
    <definedName name="_Order1" hidden="1">255</definedName>
    <definedName name="_Order2" hidden="1">0</definedName>
    <definedName name="_Sort" localSheetId="12" hidden="1">#REF!</definedName>
    <definedName name="_Sort" localSheetId="13" hidden="1">#REF!</definedName>
    <definedName name="_Sort" localSheetId="15" hidden="1">#REF!</definedName>
    <definedName name="_Sort" localSheetId="5" hidden="1">#REF!</definedName>
    <definedName name="_Sort" localSheetId="6" hidden="1">#REF!</definedName>
    <definedName name="_Sort" localSheetId="7" hidden="1">#REF!</definedName>
    <definedName name="_Sort" localSheetId="11" hidden="1">#REF!</definedName>
    <definedName name="_Sort" localSheetId="20" hidden="1">#REF!</definedName>
    <definedName name="_Sort" localSheetId="21" hidden="1">#REF!</definedName>
    <definedName name="_Sort" localSheetId="17" hidden="1">#REF!</definedName>
    <definedName name="_Sort" hidden="1">#REF!</definedName>
    <definedName name="aaqqs" localSheetId="12" hidden="1">{"CAJA_SET96",#N/A,FALSE,"CAJA3";"ING_CORR_SET96",#N/A,FALSE,"CAJA3";"SUNAT_AD_SET96",#N/A,FALSE,"ADUANAS"}</definedName>
    <definedName name="aaqqs" localSheetId="15" hidden="1">{"CAJA_SET96",#N/A,FALSE,"CAJA3";"ING_CORR_SET96",#N/A,FALSE,"CAJA3";"SUNAT_AD_SET96",#N/A,FALSE,"ADUANAS"}</definedName>
    <definedName name="aaqqs" localSheetId="3" hidden="1">{"CAJA_SET96",#N/A,FALSE,"CAJA3";"ING_CORR_SET96",#N/A,FALSE,"CAJA3";"SUNAT_AD_SET96",#N/A,FALSE,"ADUANAS"}</definedName>
    <definedName name="aaqqs" localSheetId="6" hidden="1">{"CAJA_SET96",#N/A,FALSE,"CAJA3";"ING_CORR_SET96",#N/A,FALSE,"CAJA3";"SUNAT_AD_SET96",#N/A,FALSE,"ADUANAS"}</definedName>
    <definedName name="aaqqs" localSheetId="9" hidden="1">{"CAJA_SET96",#N/A,FALSE,"CAJA3";"ING_CORR_SET96",#N/A,FALSE,"CAJA3";"SUNAT_AD_SET96",#N/A,FALSE,"ADUANAS"}</definedName>
    <definedName name="aaqqs" localSheetId="20" hidden="1">{"CAJA_SET96",#N/A,FALSE,"CAJA3";"ING_CORR_SET96",#N/A,FALSE,"CAJA3";"SUNAT_AD_SET96",#N/A,FALSE,"ADUANAS"}</definedName>
    <definedName name="aaqqs" localSheetId="17" hidden="1">{"CAJA_SET96",#N/A,FALSE,"CAJA3";"ING_CORR_SET96",#N/A,FALSE,"CAJA3";"SUNAT_AD_SET96",#N/A,FALSE,"ADUANAS"}</definedName>
    <definedName name="aaqqs" hidden="1">{"CAJA_SET96",#N/A,FALSE,"CAJA3";"ING_CORR_SET96",#N/A,FALSE,"CAJA3";"SUNAT_AD_SET96",#N/A,FALSE,"ADUANAS"}</definedName>
    <definedName name="CGHJCGHJ" localSheetId="12" hidden="1">{"CAJA_SET96",#N/A,FALSE,"CAJA3";"ING_CORR_SET96",#N/A,FALSE,"CAJA3";"SUNAT_AD_SET96",#N/A,FALSE,"ADUANAS"}</definedName>
    <definedName name="CGHJCGHJ" localSheetId="15" hidden="1">{"CAJA_SET96",#N/A,FALSE,"CAJA3";"ING_CORR_SET96",#N/A,FALSE,"CAJA3";"SUNAT_AD_SET96",#N/A,FALSE,"ADUANAS"}</definedName>
    <definedName name="CGHJCGHJ" localSheetId="3" hidden="1">{"CAJA_SET96",#N/A,FALSE,"CAJA3";"ING_CORR_SET96",#N/A,FALSE,"CAJA3";"SUNAT_AD_SET96",#N/A,FALSE,"ADUANAS"}</definedName>
    <definedName name="CGHJCGHJ" localSheetId="6" hidden="1">{"CAJA_SET96",#N/A,FALSE,"CAJA3";"ING_CORR_SET96",#N/A,FALSE,"CAJA3";"SUNAT_AD_SET96",#N/A,FALSE,"ADUANAS"}</definedName>
    <definedName name="CGHJCGHJ" localSheetId="9" hidden="1">{"CAJA_SET96",#N/A,FALSE,"CAJA3";"ING_CORR_SET96",#N/A,FALSE,"CAJA3";"SUNAT_AD_SET96",#N/A,FALSE,"ADUANAS"}</definedName>
    <definedName name="CGHJCGHJ" localSheetId="20" hidden="1">{"CAJA_SET96",#N/A,FALSE,"CAJA3";"ING_CORR_SET96",#N/A,FALSE,"CAJA3";"SUNAT_AD_SET96",#N/A,FALSE,"ADUANAS"}</definedName>
    <definedName name="CGHJCGHJ" localSheetId="17" hidden="1">{"CAJA_SET96",#N/A,FALSE,"CAJA3";"ING_CORR_SET96",#N/A,FALSE,"CAJA3";"SUNAT_AD_SET96",#N/A,FALSE,"ADUANAS"}</definedName>
    <definedName name="CGHJCGHJ" hidden="1">{"CAJA_SET96",#N/A,FALSE,"CAJA3";"ING_CORR_SET96",#N/A,FALSE,"CAJA3";"SUNAT_AD_SET96",#N/A,FALSE,"ADUANAS"}</definedName>
    <definedName name="Cuadro" localSheetId="12" hidden="1">{"CAJA_SET96",#N/A,FALSE,"CAJA3";"ING_CORR_SET96",#N/A,FALSE,"CAJA3";"SUNAT_AD_SET96",#N/A,FALSE,"ADUANAS"}</definedName>
    <definedName name="Cuadro" localSheetId="15" hidden="1">{"CAJA_SET96",#N/A,FALSE,"CAJA3";"ING_CORR_SET96",#N/A,FALSE,"CAJA3";"SUNAT_AD_SET96",#N/A,FALSE,"ADUANAS"}</definedName>
    <definedName name="Cuadro" localSheetId="3" hidden="1">{"CAJA_SET96",#N/A,FALSE,"CAJA3";"ING_CORR_SET96",#N/A,FALSE,"CAJA3";"SUNAT_AD_SET96",#N/A,FALSE,"ADUANAS"}</definedName>
    <definedName name="Cuadro" localSheetId="6" hidden="1">{"CAJA_SET96",#N/A,FALSE,"CAJA3";"ING_CORR_SET96",#N/A,FALSE,"CAJA3";"SUNAT_AD_SET96",#N/A,FALSE,"ADUANAS"}</definedName>
    <definedName name="Cuadro" localSheetId="9" hidden="1">{"CAJA_SET96",#N/A,FALSE,"CAJA3";"ING_CORR_SET96",#N/A,FALSE,"CAJA3";"SUNAT_AD_SET96",#N/A,FALSE,"ADUANAS"}</definedName>
    <definedName name="Cuadro" localSheetId="20" hidden="1">{"CAJA_SET96",#N/A,FALSE,"CAJA3";"ING_CORR_SET96",#N/A,FALSE,"CAJA3";"SUNAT_AD_SET96",#N/A,FALSE,"ADUANAS"}</definedName>
    <definedName name="Cuadro" localSheetId="17" hidden="1">{"CAJA_SET96",#N/A,FALSE,"CAJA3";"ING_CORR_SET96",#N/A,FALSE,"CAJA3";"SUNAT_AD_SET96",#N/A,FALSE,"ADUANAS"}</definedName>
    <definedName name="Cuadro" hidden="1">{"CAJA_SET96",#N/A,FALSE,"CAJA3";"ING_CORR_SET96",#N/A,FALSE,"CAJA3";"SUNAT_AD_SET96",#N/A,FALSE,"ADUANAS"}</definedName>
    <definedName name="ddsssaa" localSheetId="12" hidden="1">{"CAJA_SET96",#N/A,FALSE,"CAJA3";"ING_CORR_SET96",#N/A,FALSE,"CAJA3";"SUNAT_AD_SET96",#N/A,FALSE,"ADUANAS"}</definedName>
    <definedName name="ddsssaa" localSheetId="15" hidden="1">{"CAJA_SET96",#N/A,FALSE,"CAJA3";"ING_CORR_SET96",#N/A,FALSE,"CAJA3";"SUNAT_AD_SET96",#N/A,FALSE,"ADUANAS"}</definedName>
    <definedName name="ddsssaa" localSheetId="3" hidden="1">{"CAJA_SET96",#N/A,FALSE,"CAJA3";"ING_CORR_SET96",#N/A,FALSE,"CAJA3";"SUNAT_AD_SET96",#N/A,FALSE,"ADUANAS"}</definedName>
    <definedName name="ddsssaa" localSheetId="6" hidden="1">{"CAJA_SET96",#N/A,FALSE,"CAJA3";"ING_CORR_SET96",#N/A,FALSE,"CAJA3";"SUNAT_AD_SET96",#N/A,FALSE,"ADUANAS"}</definedName>
    <definedName name="ddsssaa" localSheetId="9" hidden="1">{"CAJA_SET96",#N/A,FALSE,"CAJA3";"ING_CORR_SET96",#N/A,FALSE,"CAJA3";"SUNAT_AD_SET96",#N/A,FALSE,"ADUANAS"}</definedName>
    <definedName name="ddsssaa" localSheetId="20" hidden="1">{"CAJA_SET96",#N/A,FALSE,"CAJA3";"ING_CORR_SET96",#N/A,FALSE,"CAJA3";"SUNAT_AD_SET96",#N/A,FALSE,"ADUANAS"}</definedName>
    <definedName name="ddsssaa" localSheetId="17" hidden="1">{"CAJA_SET96",#N/A,FALSE,"CAJA3";"ING_CORR_SET96",#N/A,FALSE,"CAJA3";"SUNAT_AD_SET96",#N/A,FALSE,"ADUANAS"}</definedName>
    <definedName name="ddsssaa" hidden="1">{"CAJA_SET96",#N/A,FALSE,"CAJA3";"ING_CORR_SET96",#N/A,FALSE,"CAJA3";"SUNAT_AD_SET96",#N/A,FALSE,"ADUANAS"}</definedName>
    <definedName name="derffggf" localSheetId="12" hidden="1">{"SUNAT_AD_AGO96",#N/A,FALSE,"ADUANAS";"CAJA_AGO96",#N/A,FALSE,"CAJA3";"ING_CORR_AGO96",#N/A,FALSE,"CAJA3"}</definedName>
    <definedName name="derffggf" localSheetId="15" hidden="1">{"SUNAT_AD_AGO96",#N/A,FALSE,"ADUANAS";"CAJA_AGO96",#N/A,FALSE,"CAJA3";"ING_CORR_AGO96",#N/A,FALSE,"CAJA3"}</definedName>
    <definedName name="derffggf" localSheetId="3" hidden="1">{"SUNAT_AD_AGO96",#N/A,FALSE,"ADUANAS";"CAJA_AGO96",#N/A,FALSE,"CAJA3";"ING_CORR_AGO96",#N/A,FALSE,"CAJA3"}</definedName>
    <definedName name="derffggf" localSheetId="6" hidden="1">{"SUNAT_AD_AGO96",#N/A,FALSE,"ADUANAS";"CAJA_AGO96",#N/A,FALSE,"CAJA3";"ING_CORR_AGO96",#N/A,FALSE,"CAJA3"}</definedName>
    <definedName name="derffggf" localSheetId="9" hidden="1">{"SUNAT_AD_AGO96",#N/A,FALSE,"ADUANAS";"CAJA_AGO96",#N/A,FALSE,"CAJA3";"ING_CORR_AGO96",#N/A,FALSE,"CAJA3"}</definedName>
    <definedName name="derffggf" localSheetId="20" hidden="1">{"SUNAT_AD_AGO96",#N/A,FALSE,"ADUANAS";"CAJA_AGO96",#N/A,FALSE,"CAJA3";"ING_CORR_AGO96",#N/A,FALSE,"CAJA3"}</definedName>
    <definedName name="derffggf" localSheetId="17" hidden="1">{"SUNAT_AD_AGO96",#N/A,FALSE,"ADUANAS";"CAJA_AGO96",#N/A,FALSE,"CAJA3";"ING_CORR_AGO96",#N/A,FALSE,"CAJA3"}</definedName>
    <definedName name="derffggf" hidden="1">{"SUNAT_AD_AGO96",#N/A,FALSE,"ADUANAS";"CAJA_AGO96",#N/A,FALSE,"CAJA3";"ING_CORR_AGO96",#N/A,FALSE,"CAJA3"}</definedName>
    <definedName name="dewss" localSheetId="12" hidden="1">{"CAJA_SET96",#N/A,FALSE,"CAJA3";"ING_CORR_SET96",#N/A,FALSE,"CAJA3";"SUNAT_AD_SET96",#N/A,FALSE,"ADUANAS"}</definedName>
    <definedName name="dewss" localSheetId="15" hidden="1">{"CAJA_SET96",#N/A,FALSE,"CAJA3";"ING_CORR_SET96",#N/A,FALSE,"CAJA3";"SUNAT_AD_SET96",#N/A,FALSE,"ADUANAS"}</definedName>
    <definedName name="dewss" localSheetId="3" hidden="1">{"CAJA_SET96",#N/A,FALSE,"CAJA3";"ING_CORR_SET96",#N/A,FALSE,"CAJA3";"SUNAT_AD_SET96",#N/A,FALSE,"ADUANAS"}</definedName>
    <definedName name="dewss" localSheetId="6" hidden="1">{"CAJA_SET96",#N/A,FALSE,"CAJA3";"ING_CORR_SET96",#N/A,FALSE,"CAJA3";"SUNAT_AD_SET96",#N/A,FALSE,"ADUANAS"}</definedName>
    <definedName name="dewss" localSheetId="9" hidden="1">{"CAJA_SET96",#N/A,FALSE,"CAJA3";"ING_CORR_SET96",#N/A,FALSE,"CAJA3";"SUNAT_AD_SET96",#N/A,FALSE,"ADUANAS"}</definedName>
    <definedName name="dewss" localSheetId="20" hidden="1">{"CAJA_SET96",#N/A,FALSE,"CAJA3";"ING_CORR_SET96",#N/A,FALSE,"CAJA3";"SUNAT_AD_SET96",#N/A,FALSE,"ADUANAS"}</definedName>
    <definedName name="dewss" localSheetId="17" hidden="1">{"CAJA_SET96",#N/A,FALSE,"CAJA3";"ING_CORR_SET96",#N/A,FALSE,"CAJA3";"SUNAT_AD_SET96",#N/A,FALSE,"ADUANAS"}</definedName>
    <definedName name="dewss" hidden="1">{"CAJA_SET96",#N/A,FALSE,"CAJA3";"ING_CORR_SET96",#N/A,FALSE,"CAJA3";"SUNAT_AD_SET96",#N/A,FALSE,"ADUANAS"}</definedName>
    <definedName name="dewwwwwww" localSheetId="12" hidden="1">{"CAJA_SET96",#N/A,FALSE,"CAJA3";"ING_CORR_SET96",#N/A,FALSE,"CAJA3";"SUNAT_AD_SET96",#N/A,FALSE,"ADUANAS"}</definedName>
    <definedName name="dewwwwwww" localSheetId="15" hidden="1">{"CAJA_SET96",#N/A,FALSE,"CAJA3";"ING_CORR_SET96",#N/A,FALSE,"CAJA3";"SUNAT_AD_SET96",#N/A,FALSE,"ADUANAS"}</definedName>
    <definedName name="dewwwwwww" localSheetId="3" hidden="1">{"CAJA_SET96",#N/A,FALSE,"CAJA3";"ING_CORR_SET96",#N/A,FALSE,"CAJA3";"SUNAT_AD_SET96",#N/A,FALSE,"ADUANAS"}</definedName>
    <definedName name="dewwwwwww" localSheetId="6" hidden="1">{"CAJA_SET96",#N/A,FALSE,"CAJA3";"ING_CORR_SET96",#N/A,FALSE,"CAJA3";"SUNAT_AD_SET96",#N/A,FALSE,"ADUANAS"}</definedName>
    <definedName name="dewwwwwww" localSheetId="9" hidden="1">{"CAJA_SET96",#N/A,FALSE,"CAJA3";"ING_CORR_SET96",#N/A,FALSE,"CAJA3";"SUNAT_AD_SET96",#N/A,FALSE,"ADUANAS"}</definedName>
    <definedName name="dewwwwwww" localSheetId="20" hidden="1">{"CAJA_SET96",#N/A,FALSE,"CAJA3";"ING_CORR_SET96",#N/A,FALSE,"CAJA3";"SUNAT_AD_SET96",#N/A,FALSE,"ADUANAS"}</definedName>
    <definedName name="dewwwwwww" localSheetId="17" hidden="1">{"CAJA_SET96",#N/A,FALSE,"CAJA3";"ING_CORR_SET96",#N/A,FALSE,"CAJA3";"SUNAT_AD_SET96",#N/A,FALSE,"ADUANAS"}</definedName>
    <definedName name="dewwwwwww" hidden="1">{"CAJA_SET96",#N/A,FALSE,"CAJA3";"ING_CORR_SET96",#N/A,FALSE,"CAJA3";"SUNAT_AD_SET96",#N/A,FALSE,"ADUANAS"}</definedName>
    <definedName name="dfgdhfgujykuyolilkjlkl" localSheetId="12" hidden="1">{"CAJA_SET96",#N/A,FALSE,"CAJA3";"ING_CORR_SET96",#N/A,FALSE,"CAJA3";"SUNAT_AD_SET96",#N/A,FALSE,"ADUANAS"}</definedName>
    <definedName name="dfgdhfgujykuyolilkjlkl" localSheetId="15" hidden="1">{"CAJA_SET96",#N/A,FALSE,"CAJA3";"ING_CORR_SET96",#N/A,FALSE,"CAJA3";"SUNAT_AD_SET96",#N/A,FALSE,"ADUANAS"}</definedName>
    <definedName name="dfgdhfgujykuyolilkjlkl" localSheetId="3" hidden="1">{"CAJA_SET96",#N/A,FALSE,"CAJA3";"ING_CORR_SET96",#N/A,FALSE,"CAJA3";"SUNAT_AD_SET96",#N/A,FALSE,"ADUANAS"}</definedName>
    <definedName name="dfgdhfgujykuyolilkjlkl" localSheetId="6" hidden="1">{"CAJA_SET96",#N/A,FALSE,"CAJA3";"ING_CORR_SET96",#N/A,FALSE,"CAJA3";"SUNAT_AD_SET96",#N/A,FALSE,"ADUANAS"}</definedName>
    <definedName name="dfgdhfgujykuyolilkjlkl" localSheetId="9" hidden="1">{"CAJA_SET96",#N/A,FALSE,"CAJA3";"ING_CORR_SET96",#N/A,FALSE,"CAJA3";"SUNAT_AD_SET96",#N/A,FALSE,"ADUANAS"}</definedName>
    <definedName name="dfgdhfgujykuyolilkjlkl" localSheetId="20" hidden="1">{"CAJA_SET96",#N/A,FALSE,"CAJA3";"ING_CORR_SET96",#N/A,FALSE,"CAJA3";"SUNAT_AD_SET96",#N/A,FALSE,"ADUANAS"}</definedName>
    <definedName name="dfgdhfgujykuyolilkjlkl" localSheetId="17" hidden="1">{"CAJA_SET96",#N/A,FALSE,"CAJA3";"ING_CORR_SET96",#N/A,FALSE,"CAJA3";"SUNAT_AD_SET96",#N/A,FALSE,"ADUANAS"}</definedName>
    <definedName name="dfgdhfgujykuyolilkjlkl" hidden="1">{"CAJA_SET96",#N/A,FALSE,"CAJA3";"ING_CORR_SET96",#N/A,FALSE,"CAJA3";"SUNAT_AD_SET96",#N/A,FALSE,"ADUANAS"}</definedName>
    <definedName name="edswqa" localSheetId="12" hidden="1">{"CAJA_SET96",#N/A,FALSE,"CAJA3";"ING_CORR_SET96",#N/A,FALSE,"CAJA3";"SUNAT_AD_SET96",#N/A,FALSE,"ADUANAS"}</definedName>
    <definedName name="edswqa" localSheetId="15" hidden="1">{"CAJA_SET96",#N/A,FALSE,"CAJA3";"ING_CORR_SET96",#N/A,FALSE,"CAJA3";"SUNAT_AD_SET96",#N/A,FALSE,"ADUANAS"}</definedName>
    <definedName name="edswqa" localSheetId="3" hidden="1">{"CAJA_SET96",#N/A,FALSE,"CAJA3";"ING_CORR_SET96",#N/A,FALSE,"CAJA3";"SUNAT_AD_SET96",#N/A,FALSE,"ADUANAS"}</definedName>
    <definedName name="edswqa" localSheetId="6" hidden="1">{"CAJA_SET96",#N/A,FALSE,"CAJA3";"ING_CORR_SET96",#N/A,FALSE,"CAJA3";"SUNAT_AD_SET96",#N/A,FALSE,"ADUANAS"}</definedName>
    <definedName name="edswqa" localSheetId="9" hidden="1">{"CAJA_SET96",#N/A,FALSE,"CAJA3";"ING_CORR_SET96",#N/A,FALSE,"CAJA3";"SUNAT_AD_SET96",#N/A,FALSE,"ADUANAS"}</definedName>
    <definedName name="edswqa" localSheetId="20" hidden="1">{"CAJA_SET96",#N/A,FALSE,"CAJA3";"ING_CORR_SET96",#N/A,FALSE,"CAJA3";"SUNAT_AD_SET96",#N/A,FALSE,"ADUANAS"}</definedName>
    <definedName name="edswqa" localSheetId="17" hidden="1">{"CAJA_SET96",#N/A,FALSE,"CAJA3";"ING_CORR_SET96",#N/A,FALSE,"CAJA3";"SUNAT_AD_SET96",#N/A,FALSE,"ADUANAS"}</definedName>
    <definedName name="edswqa" hidden="1">{"CAJA_SET96",#N/A,FALSE,"CAJA3";"ING_CORR_SET96",#N/A,FALSE,"CAJA3";"SUNAT_AD_SET96",#N/A,FALSE,"ADUANAS"}</definedName>
    <definedName name="f" localSheetId="12" hidden="1">{"SUNAT_AD_AGO96",#N/A,FALSE,"ADUANAS";"CAJA_AGO96",#N/A,FALSE,"CAJA3";"ING_CORR_AGO96",#N/A,FALSE,"CAJA3"}</definedName>
    <definedName name="f" localSheetId="15" hidden="1">{"SUNAT_AD_AGO96",#N/A,FALSE,"ADUANAS";"CAJA_AGO96",#N/A,FALSE,"CAJA3";"ING_CORR_AGO96",#N/A,FALSE,"CAJA3"}</definedName>
    <definedName name="f" localSheetId="3" hidden="1">{"SUNAT_AD_AGO96",#N/A,FALSE,"ADUANAS";"CAJA_AGO96",#N/A,FALSE,"CAJA3";"ING_CORR_AGO96",#N/A,FALSE,"CAJA3"}</definedName>
    <definedName name="f" localSheetId="6" hidden="1">{"SUNAT_AD_AGO96",#N/A,FALSE,"ADUANAS";"CAJA_AGO96",#N/A,FALSE,"CAJA3";"ING_CORR_AGO96",#N/A,FALSE,"CAJA3"}</definedName>
    <definedName name="f" localSheetId="9" hidden="1">{"SUNAT_AD_AGO96",#N/A,FALSE,"ADUANAS";"CAJA_AGO96",#N/A,FALSE,"CAJA3";"ING_CORR_AGO96",#N/A,FALSE,"CAJA3"}</definedName>
    <definedName name="f" localSheetId="20" hidden="1">{"SUNAT_AD_AGO96",#N/A,FALSE,"ADUANAS";"CAJA_AGO96",#N/A,FALSE,"CAJA3";"ING_CORR_AGO96",#N/A,FALSE,"CAJA3"}</definedName>
    <definedName name="f" localSheetId="17" hidden="1">{"SUNAT_AD_AGO96",#N/A,FALSE,"ADUANAS";"CAJA_AGO96",#N/A,FALSE,"CAJA3";"ING_CORR_AGO96",#N/A,FALSE,"CAJA3"}</definedName>
    <definedName name="f" hidden="1">{"SUNAT_AD_AGO96",#N/A,FALSE,"ADUANAS";"CAJA_AGO96",#N/A,FALSE,"CAJA3";"ING_CORR_AGO96",#N/A,FALSE,"CAJA3"}</definedName>
    <definedName name="fdgfhzg" localSheetId="12" hidden="1">{"CAJA_SET96",#N/A,FALSE,"CAJA3";"ING_CORR_SET96",#N/A,FALSE,"CAJA3";"SUNAT_AD_SET96",#N/A,FALSE,"ADUANAS"}</definedName>
    <definedName name="fdgfhzg" localSheetId="15" hidden="1">{"CAJA_SET96",#N/A,FALSE,"CAJA3";"ING_CORR_SET96",#N/A,FALSE,"CAJA3";"SUNAT_AD_SET96",#N/A,FALSE,"ADUANAS"}</definedName>
    <definedName name="fdgfhzg" localSheetId="3" hidden="1">{"CAJA_SET96",#N/A,FALSE,"CAJA3";"ING_CORR_SET96",#N/A,FALSE,"CAJA3";"SUNAT_AD_SET96",#N/A,FALSE,"ADUANAS"}</definedName>
    <definedName name="fdgfhzg" localSheetId="6" hidden="1">{"CAJA_SET96",#N/A,FALSE,"CAJA3";"ING_CORR_SET96",#N/A,FALSE,"CAJA3";"SUNAT_AD_SET96",#N/A,FALSE,"ADUANAS"}</definedName>
    <definedName name="fdgfhzg" localSheetId="9" hidden="1">{"CAJA_SET96",#N/A,FALSE,"CAJA3";"ING_CORR_SET96",#N/A,FALSE,"CAJA3";"SUNAT_AD_SET96",#N/A,FALSE,"ADUANAS"}</definedName>
    <definedName name="fdgfhzg" localSheetId="20" hidden="1">{"CAJA_SET96",#N/A,FALSE,"CAJA3";"ING_CORR_SET96",#N/A,FALSE,"CAJA3";"SUNAT_AD_SET96",#N/A,FALSE,"ADUANAS"}</definedName>
    <definedName name="fdgfhzg" localSheetId="17" hidden="1">{"CAJA_SET96",#N/A,FALSE,"CAJA3";"ING_CORR_SET96",#N/A,FALSE,"CAJA3";"SUNAT_AD_SET96",#N/A,FALSE,"ADUANAS"}</definedName>
    <definedName name="fdgfhzg" hidden="1">{"CAJA_SET96",#N/A,FALSE,"CAJA3";"ING_CORR_SET96",#N/A,FALSE,"CAJA3";"SUNAT_AD_SET96",#N/A,FALSE,"ADUANAS"}</definedName>
    <definedName name="fdsfhjkklljkhhg" localSheetId="12" hidden="1">{"SUNAT_AD_AGO96",#N/A,FALSE,"ADUANAS";"CAJA_AGO96",#N/A,FALSE,"CAJA3";"ING_CORR_AGO96",#N/A,FALSE,"CAJA3"}</definedName>
    <definedName name="fdsfhjkklljkhhg" localSheetId="15" hidden="1">{"SUNAT_AD_AGO96",#N/A,FALSE,"ADUANAS";"CAJA_AGO96",#N/A,FALSE,"CAJA3";"ING_CORR_AGO96",#N/A,FALSE,"CAJA3"}</definedName>
    <definedName name="fdsfhjkklljkhhg" localSheetId="3" hidden="1">{"SUNAT_AD_AGO96",#N/A,FALSE,"ADUANAS";"CAJA_AGO96",#N/A,FALSE,"CAJA3";"ING_CORR_AGO96",#N/A,FALSE,"CAJA3"}</definedName>
    <definedName name="fdsfhjkklljkhhg" localSheetId="6" hidden="1">{"SUNAT_AD_AGO96",#N/A,FALSE,"ADUANAS";"CAJA_AGO96",#N/A,FALSE,"CAJA3";"ING_CORR_AGO96",#N/A,FALSE,"CAJA3"}</definedName>
    <definedName name="fdsfhjkklljkhhg" localSheetId="9" hidden="1">{"SUNAT_AD_AGO96",#N/A,FALSE,"ADUANAS";"CAJA_AGO96",#N/A,FALSE,"CAJA3";"ING_CORR_AGO96",#N/A,FALSE,"CAJA3"}</definedName>
    <definedName name="fdsfhjkklljkhhg" localSheetId="20" hidden="1">{"SUNAT_AD_AGO96",#N/A,FALSE,"ADUANAS";"CAJA_AGO96",#N/A,FALSE,"CAJA3";"ING_CORR_AGO96",#N/A,FALSE,"CAJA3"}</definedName>
    <definedName name="fdsfhjkklljkhhg" localSheetId="17" hidden="1">{"SUNAT_AD_AGO96",#N/A,FALSE,"ADUANAS";"CAJA_AGO96",#N/A,FALSE,"CAJA3";"ING_CORR_AGO96",#N/A,FALSE,"CAJA3"}</definedName>
    <definedName name="fdsfhjkklljkhhg" hidden="1">{"SUNAT_AD_AGO96",#N/A,FALSE,"ADUANAS";"CAJA_AGO96",#N/A,FALSE,"CAJA3";"ING_CORR_AGO96",#N/A,FALSE,"CAJA3"}</definedName>
    <definedName name="FFF" localSheetId="12" hidden="1">{"CAJA_SET96",#N/A,FALSE,"CAJA3";"ING_CORR_SET96",#N/A,FALSE,"CAJA3";"SUNAT_AD_SET96",#N/A,FALSE,"ADUANAS"}</definedName>
    <definedName name="FFF" localSheetId="15" hidden="1">{"CAJA_SET96",#N/A,FALSE,"CAJA3";"ING_CORR_SET96",#N/A,FALSE,"CAJA3";"SUNAT_AD_SET96",#N/A,FALSE,"ADUANAS"}</definedName>
    <definedName name="FFF" localSheetId="3" hidden="1">{"CAJA_SET96",#N/A,FALSE,"CAJA3";"ING_CORR_SET96",#N/A,FALSE,"CAJA3";"SUNAT_AD_SET96",#N/A,FALSE,"ADUANAS"}</definedName>
    <definedName name="FFF" localSheetId="6" hidden="1">{"CAJA_SET96",#N/A,FALSE,"CAJA3";"ING_CORR_SET96",#N/A,FALSE,"CAJA3";"SUNAT_AD_SET96",#N/A,FALSE,"ADUANAS"}</definedName>
    <definedName name="FFF" localSheetId="9" hidden="1">{"CAJA_SET96",#N/A,FALSE,"CAJA3";"ING_CORR_SET96",#N/A,FALSE,"CAJA3";"SUNAT_AD_SET96",#N/A,FALSE,"ADUANAS"}</definedName>
    <definedName name="FFF" localSheetId="20" hidden="1">{"CAJA_SET96",#N/A,FALSE,"CAJA3";"ING_CORR_SET96",#N/A,FALSE,"CAJA3";"SUNAT_AD_SET96",#N/A,FALSE,"ADUANAS"}</definedName>
    <definedName name="FFF" localSheetId="17" hidden="1">{"CAJA_SET96",#N/A,FALSE,"CAJA3";"ING_CORR_SET96",#N/A,FALSE,"CAJA3";"SUNAT_AD_SET96",#N/A,FALSE,"ADUANAS"}</definedName>
    <definedName name="FFF" hidden="1">{"CAJA_SET96",#N/A,FALSE,"CAJA3";"ING_CORR_SET96",#N/A,FALSE,"CAJA3";"SUNAT_AD_SET96",#N/A,FALSE,"ADUANAS"}</definedName>
    <definedName name="fgsfefwe4" localSheetId="12" hidden="1">{"CAJA_SET96",#N/A,FALSE,"CAJA3";"ING_CORR_SET96",#N/A,FALSE,"CAJA3";"SUNAT_AD_SET96",#N/A,FALSE,"ADUANAS"}</definedName>
    <definedName name="fgsfefwe4" localSheetId="15" hidden="1">{"CAJA_SET96",#N/A,FALSE,"CAJA3";"ING_CORR_SET96",#N/A,FALSE,"CAJA3";"SUNAT_AD_SET96",#N/A,FALSE,"ADUANAS"}</definedName>
    <definedName name="fgsfefwe4" localSheetId="3" hidden="1">{"CAJA_SET96",#N/A,FALSE,"CAJA3";"ING_CORR_SET96",#N/A,FALSE,"CAJA3";"SUNAT_AD_SET96",#N/A,FALSE,"ADUANAS"}</definedName>
    <definedName name="fgsfefwe4" localSheetId="6" hidden="1">{"CAJA_SET96",#N/A,FALSE,"CAJA3";"ING_CORR_SET96",#N/A,FALSE,"CAJA3";"SUNAT_AD_SET96",#N/A,FALSE,"ADUANAS"}</definedName>
    <definedName name="fgsfefwe4" localSheetId="9" hidden="1">{"CAJA_SET96",#N/A,FALSE,"CAJA3";"ING_CORR_SET96",#N/A,FALSE,"CAJA3";"SUNAT_AD_SET96",#N/A,FALSE,"ADUANAS"}</definedName>
    <definedName name="fgsfefwe4" localSheetId="20" hidden="1">{"CAJA_SET96",#N/A,FALSE,"CAJA3";"ING_CORR_SET96",#N/A,FALSE,"CAJA3";"SUNAT_AD_SET96",#N/A,FALSE,"ADUANAS"}</definedName>
    <definedName name="fgsfefwe4" localSheetId="17" hidden="1">{"CAJA_SET96",#N/A,FALSE,"CAJA3";"ING_CORR_SET96",#N/A,FALSE,"CAJA3";"SUNAT_AD_SET96",#N/A,FALSE,"ADUANAS"}</definedName>
    <definedName name="fgsfefwe4" hidden="1">{"CAJA_SET96",#N/A,FALSE,"CAJA3";"ING_CORR_SET96",#N/A,FALSE,"CAJA3";"SUNAT_AD_SET96",#N/A,FALSE,"ADUANAS"}</definedName>
    <definedName name="frdd" localSheetId="12" hidden="1">{"CAJA_SET96",#N/A,FALSE,"CAJA3";"ING_CORR_SET96",#N/A,FALSE,"CAJA3";"SUNAT_AD_SET96",#N/A,FALSE,"ADUANAS"}</definedName>
    <definedName name="frdd" localSheetId="15" hidden="1">{"CAJA_SET96",#N/A,FALSE,"CAJA3";"ING_CORR_SET96",#N/A,FALSE,"CAJA3";"SUNAT_AD_SET96",#N/A,FALSE,"ADUANAS"}</definedName>
    <definedName name="frdd" localSheetId="3" hidden="1">{"CAJA_SET96",#N/A,FALSE,"CAJA3";"ING_CORR_SET96",#N/A,FALSE,"CAJA3";"SUNAT_AD_SET96",#N/A,FALSE,"ADUANAS"}</definedName>
    <definedName name="frdd" localSheetId="6" hidden="1">{"CAJA_SET96",#N/A,FALSE,"CAJA3";"ING_CORR_SET96",#N/A,FALSE,"CAJA3";"SUNAT_AD_SET96",#N/A,FALSE,"ADUANAS"}</definedName>
    <definedName name="frdd" localSheetId="9" hidden="1">{"CAJA_SET96",#N/A,FALSE,"CAJA3";"ING_CORR_SET96",#N/A,FALSE,"CAJA3";"SUNAT_AD_SET96",#N/A,FALSE,"ADUANAS"}</definedName>
    <definedName name="frdd" localSheetId="20" hidden="1">{"CAJA_SET96",#N/A,FALSE,"CAJA3";"ING_CORR_SET96",#N/A,FALSE,"CAJA3";"SUNAT_AD_SET96",#N/A,FALSE,"ADUANAS"}</definedName>
    <definedName name="frdd" localSheetId="17" hidden="1">{"CAJA_SET96",#N/A,FALSE,"CAJA3";"ING_CORR_SET96",#N/A,FALSE,"CAJA3";"SUNAT_AD_SET96",#N/A,FALSE,"ADUANAS"}</definedName>
    <definedName name="frdd" hidden="1">{"CAJA_SET96",#N/A,FALSE,"CAJA3";"ING_CORR_SET96",#N/A,FALSE,"CAJA3";"SUNAT_AD_SET96",#N/A,FALSE,"ADUANAS"}</definedName>
    <definedName name="fresne" localSheetId="12" hidden="1">{"CAJA_SET96",#N/A,FALSE,"CAJA3";"ING_CORR_SET96",#N/A,FALSE,"CAJA3";"SUNAT_AD_SET96",#N/A,FALSE,"ADUANAS"}</definedName>
    <definedName name="fresne" localSheetId="15" hidden="1">{"CAJA_SET96",#N/A,FALSE,"CAJA3";"ING_CORR_SET96",#N/A,FALSE,"CAJA3";"SUNAT_AD_SET96",#N/A,FALSE,"ADUANAS"}</definedName>
    <definedName name="fresne" localSheetId="3" hidden="1">{"CAJA_SET96",#N/A,FALSE,"CAJA3";"ING_CORR_SET96",#N/A,FALSE,"CAJA3";"SUNAT_AD_SET96",#N/A,FALSE,"ADUANAS"}</definedName>
    <definedName name="fresne" localSheetId="6" hidden="1">{"CAJA_SET96",#N/A,FALSE,"CAJA3";"ING_CORR_SET96",#N/A,FALSE,"CAJA3";"SUNAT_AD_SET96",#N/A,FALSE,"ADUANAS"}</definedName>
    <definedName name="fresne" localSheetId="9" hidden="1">{"CAJA_SET96",#N/A,FALSE,"CAJA3";"ING_CORR_SET96",#N/A,FALSE,"CAJA3";"SUNAT_AD_SET96",#N/A,FALSE,"ADUANAS"}</definedName>
    <definedName name="fresne" localSheetId="20" hidden="1">{"CAJA_SET96",#N/A,FALSE,"CAJA3";"ING_CORR_SET96",#N/A,FALSE,"CAJA3";"SUNAT_AD_SET96",#N/A,FALSE,"ADUANAS"}</definedName>
    <definedName name="fresne" localSheetId="17" hidden="1">{"CAJA_SET96",#N/A,FALSE,"CAJA3";"ING_CORR_SET96",#N/A,FALSE,"CAJA3";"SUNAT_AD_SET96",#N/A,FALSE,"ADUANAS"}</definedName>
    <definedName name="fresne" hidden="1">{"CAJA_SET96",#N/A,FALSE,"CAJA3";"ING_CORR_SET96",#N/A,FALSE,"CAJA3";"SUNAT_AD_SET96",#N/A,FALSE,"ADUANAS"}</definedName>
    <definedName name="frewaq" localSheetId="12" hidden="1">{"SUNAT_AD_AGO96",#N/A,FALSE,"ADUANAS";"CAJA_AGO96",#N/A,FALSE,"CAJA3";"ING_CORR_AGO96",#N/A,FALSE,"CAJA3"}</definedName>
    <definedName name="frewaq" localSheetId="15" hidden="1">{"SUNAT_AD_AGO96",#N/A,FALSE,"ADUANAS";"CAJA_AGO96",#N/A,FALSE,"CAJA3";"ING_CORR_AGO96",#N/A,FALSE,"CAJA3"}</definedName>
    <definedName name="frewaq" localSheetId="3" hidden="1">{"SUNAT_AD_AGO96",#N/A,FALSE,"ADUANAS";"CAJA_AGO96",#N/A,FALSE,"CAJA3";"ING_CORR_AGO96",#N/A,FALSE,"CAJA3"}</definedName>
    <definedName name="frewaq" localSheetId="6" hidden="1">{"SUNAT_AD_AGO96",#N/A,FALSE,"ADUANAS";"CAJA_AGO96",#N/A,FALSE,"CAJA3";"ING_CORR_AGO96",#N/A,FALSE,"CAJA3"}</definedName>
    <definedName name="frewaq" localSheetId="9" hidden="1">{"SUNAT_AD_AGO96",#N/A,FALSE,"ADUANAS";"CAJA_AGO96",#N/A,FALSE,"CAJA3";"ING_CORR_AGO96",#N/A,FALSE,"CAJA3"}</definedName>
    <definedName name="frewaq" localSheetId="20" hidden="1">{"SUNAT_AD_AGO96",#N/A,FALSE,"ADUANAS";"CAJA_AGO96",#N/A,FALSE,"CAJA3";"ING_CORR_AGO96",#N/A,FALSE,"CAJA3"}</definedName>
    <definedName name="frewaq" localSheetId="17" hidden="1">{"SUNAT_AD_AGO96",#N/A,FALSE,"ADUANAS";"CAJA_AGO96",#N/A,FALSE,"CAJA3";"ING_CORR_AGO96",#N/A,FALSE,"CAJA3"}</definedName>
    <definedName name="frewaq" hidden="1">{"SUNAT_AD_AGO96",#N/A,FALSE,"ADUANAS";"CAJA_AGO96",#N/A,FALSE,"CAJA3";"ING_CORR_AGO96",#N/A,FALSE,"CAJA3"}</definedName>
    <definedName name="fsdffd" localSheetId="12" hidden="1">{"CAJA_SET96",#N/A,FALSE,"CAJA3";"ING_CORR_SET96",#N/A,FALSE,"CAJA3";"SUNAT_AD_SET96",#N/A,FALSE,"ADUANAS"}</definedName>
    <definedName name="fsdffd" localSheetId="15" hidden="1">{"CAJA_SET96",#N/A,FALSE,"CAJA3";"ING_CORR_SET96",#N/A,FALSE,"CAJA3";"SUNAT_AD_SET96",#N/A,FALSE,"ADUANAS"}</definedName>
    <definedName name="fsdffd" localSheetId="3" hidden="1">{"CAJA_SET96",#N/A,FALSE,"CAJA3";"ING_CORR_SET96",#N/A,FALSE,"CAJA3";"SUNAT_AD_SET96",#N/A,FALSE,"ADUANAS"}</definedName>
    <definedName name="fsdffd" localSheetId="6" hidden="1">{"CAJA_SET96",#N/A,FALSE,"CAJA3";"ING_CORR_SET96",#N/A,FALSE,"CAJA3";"SUNAT_AD_SET96",#N/A,FALSE,"ADUANAS"}</definedName>
    <definedName name="fsdffd" localSheetId="9" hidden="1">{"CAJA_SET96",#N/A,FALSE,"CAJA3";"ING_CORR_SET96",#N/A,FALSE,"CAJA3";"SUNAT_AD_SET96",#N/A,FALSE,"ADUANAS"}</definedName>
    <definedName name="fsdffd" localSheetId="20" hidden="1">{"CAJA_SET96",#N/A,FALSE,"CAJA3";"ING_CORR_SET96",#N/A,FALSE,"CAJA3";"SUNAT_AD_SET96",#N/A,FALSE,"ADUANAS"}</definedName>
    <definedName name="fsdffd" localSheetId="17" hidden="1">{"CAJA_SET96",#N/A,FALSE,"CAJA3";"ING_CORR_SET96",#N/A,FALSE,"CAJA3";"SUNAT_AD_SET96",#N/A,FALSE,"ADUANAS"}</definedName>
    <definedName name="fsdffd" hidden="1">{"CAJA_SET96",#N/A,FALSE,"CAJA3";"ING_CORR_SET96",#N/A,FALSE,"CAJA3";"SUNAT_AD_SET96",#N/A,FALSE,"ADUANAS"}</definedName>
    <definedName name="GEEDFF" localSheetId="12" hidden="1">{"CAJA_SET96",#N/A,FALSE,"CAJA3";"ING_CORR_SET96",#N/A,FALSE,"CAJA3";"SUNAT_AD_SET96",#N/A,FALSE,"ADUANAS"}</definedName>
    <definedName name="GEEDFF" localSheetId="15" hidden="1">{"CAJA_SET96",#N/A,FALSE,"CAJA3";"ING_CORR_SET96",#N/A,FALSE,"CAJA3";"SUNAT_AD_SET96",#N/A,FALSE,"ADUANAS"}</definedName>
    <definedName name="GEEDFF" localSheetId="3" hidden="1">{"CAJA_SET96",#N/A,FALSE,"CAJA3";"ING_CORR_SET96",#N/A,FALSE,"CAJA3";"SUNAT_AD_SET96",#N/A,FALSE,"ADUANAS"}</definedName>
    <definedName name="GEEDFF" localSheetId="6" hidden="1">{"CAJA_SET96",#N/A,FALSE,"CAJA3";"ING_CORR_SET96",#N/A,FALSE,"CAJA3";"SUNAT_AD_SET96",#N/A,FALSE,"ADUANAS"}</definedName>
    <definedName name="GEEDFF" localSheetId="9" hidden="1">{"CAJA_SET96",#N/A,FALSE,"CAJA3";"ING_CORR_SET96",#N/A,FALSE,"CAJA3";"SUNAT_AD_SET96",#N/A,FALSE,"ADUANAS"}</definedName>
    <definedName name="GEEDFF" localSheetId="20" hidden="1">{"CAJA_SET96",#N/A,FALSE,"CAJA3";"ING_CORR_SET96",#N/A,FALSE,"CAJA3";"SUNAT_AD_SET96",#N/A,FALSE,"ADUANAS"}</definedName>
    <definedName name="GEEDFF" localSheetId="17" hidden="1">{"CAJA_SET96",#N/A,FALSE,"CAJA3";"ING_CORR_SET96",#N/A,FALSE,"CAJA3";"SUNAT_AD_SET96",#N/A,FALSE,"ADUANAS"}</definedName>
    <definedName name="GEEDFF" hidden="1">{"CAJA_SET96",#N/A,FALSE,"CAJA3";"ING_CORR_SET96",#N/A,FALSE,"CAJA3";"SUNAT_AD_SET96",#N/A,FALSE,"ADUANAS"}</definedName>
    <definedName name="GJGJHVJHKVHJKLHJIHKJBIIIII" localSheetId="12" hidden="1">{"CAJA_SET96",#N/A,FALSE,"CAJA3";"ING_CORR_SET96",#N/A,FALSE,"CAJA3";"SUNAT_AD_SET96",#N/A,FALSE,"ADUANAS"}</definedName>
    <definedName name="GJGJHVJHKVHJKLHJIHKJBIIIII" localSheetId="15" hidden="1">{"CAJA_SET96",#N/A,FALSE,"CAJA3";"ING_CORR_SET96",#N/A,FALSE,"CAJA3";"SUNAT_AD_SET96",#N/A,FALSE,"ADUANAS"}</definedName>
    <definedName name="GJGJHVJHKVHJKLHJIHKJBIIIII" localSheetId="3" hidden="1">{"CAJA_SET96",#N/A,FALSE,"CAJA3";"ING_CORR_SET96",#N/A,FALSE,"CAJA3";"SUNAT_AD_SET96",#N/A,FALSE,"ADUANAS"}</definedName>
    <definedName name="GJGJHVJHKVHJKLHJIHKJBIIIII" localSheetId="6" hidden="1">{"CAJA_SET96",#N/A,FALSE,"CAJA3";"ING_CORR_SET96",#N/A,FALSE,"CAJA3";"SUNAT_AD_SET96",#N/A,FALSE,"ADUANAS"}</definedName>
    <definedName name="GJGJHVJHKVHJKLHJIHKJBIIIII" localSheetId="9" hidden="1">{"CAJA_SET96",#N/A,FALSE,"CAJA3";"ING_CORR_SET96",#N/A,FALSE,"CAJA3";"SUNAT_AD_SET96",#N/A,FALSE,"ADUANAS"}</definedName>
    <definedName name="GJGJHVJHKVHJKLHJIHKJBIIIII" localSheetId="20" hidden="1">{"CAJA_SET96",#N/A,FALSE,"CAJA3";"ING_CORR_SET96",#N/A,FALSE,"CAJA3";"SUNAT_AD_SET96",#N/A,FALSE,"ADUANAS"}</definedName>
    <definedName name="GJGJHVJHKVHJKLHJIHKJBIIIII" localSheetId="17" hidden="1">{"CAJA_SET96",#N/A,FALSE,"CAJA3";"ING_CORR_SET96",#N/A,FALSE,"CAJA3";"SUNAT_AD_SET96",#N/A,FALSE,"ADUANAS"}</definedName>
    <definedName name="GJGJHVJHKVHJKLHJIHKJBIIIII" hidden="1">{"CAJA_SET96",#N/A,FALSE,"CAJA3";"ING_CORR_SET96",#N/A,FALSE,"CAJA3";"SUNAT_AD_SET96",#N/A,FALSE,"ADUANAS"}</definedName>
    <definedName name="GTRESW" localSheetId="12" hidden="1">{"SUNAT_AD_AGO96",#N/A,FALSE,"ADUANAS";"CAJA_AGO96",#N/A,FALSE,"CAJA3";"ING_CORR_AGO96",#N/A,FALSE,"CAJA3"}</definedName>
    <definedName name="GTRESW" localSheetId="15" hidden="1">{"SUNAT_AD_AGO96",#N/A,FALSE,"ADUANAS";"CAJA_AGO96",#N/A,FALSE,"CAJA3";"ING_CORR_AGO96",#N/A,FALSE,"CAJA3"}</definedName>
    <definedName name="GTRESW" localSheetId="3" hidden="1">{"SUNAT_AD_AGO96",#N/A,FALSE,"ADUANAS";"CAJA_AGO96",#N/A,FALSE,"CAJA3";"ING_CORR_AGO96",#N/A,FALSE,"CAJA3"}</definedName>
    <definedName name="GTRESW" localSheetId="6" hidden="1">{"SUNAT_AD_AGO96",#N/A,FALSE,"ADUANAS";"CAJA_AGO96",#N/A,FALSE,"CAJA3";"ING_CORR_AGO96",#N/A,FALSE,"CAJA3"}</definedName>
    <definedName name="GTRESW" localSheetId="9" hidden="1">{"SUNAT_AD_AGO96",#N/A,FALSE,"ADUANAS";"CAJA_AGO96",#N/A,FALSE,"CAJA3";"ING_CORR_AGO96",#N/A,FALSE,"CAJA3"}</definedName>
    <definedName name="GTRESW" localSheetId="20" hidden="1">{"SUNAT_AD_AGO96",#N/A,FALSE,"ADUANAS";"CAJA_AGO96",#N/A,FALSE,"CAJA3";"ING_CORR_AGO96",#N/A,FALSE,"CAJA3"}</definedName>
    <definedName name="GTRESW" localSheetId="17" hidden="1">{"SUNAT_AD_AGO96",#N/A,FALSE,"ADUANAS";"CAJA_AGO96",#N/A,FALSE,"CAJA3";"ING_CORR_AGO96",#N/A,FALSE,"CAJA3"}</definedName>
    <definedName name="GTRESW" hidden="1">{"SUNAT_AD_AGO96",#N/A,FALSE,"ADUANAS";"CAJA_AGO96",#N/A,FALSE,"CAJA3";"ING_CORR_AGO96",#N/A,FALSE,"CAJA3"}</definedName>
    <definedName name="gtrrrrrrr" localSheetId="12" hidden="1">{"CAJA_SET96",#N/A,FALSE,"CAJA3";"ING_CORR_SET96",#N/A,FALSE,"CAJA3";"SUNAT_AD_SET96",#N/A,FALSE,"ADUANAS"}</definedName>
    <definedName name="gtrrrrrrr" localSheetId="15" hidden="1">{"CAJA_SET96",#N/A,FALSE,"CAJA3";"ING_CORR_SET96",#N/A,FALSE,"CAJA3";"SUNAT_AD_SET96",#N/A,FALSE,"ADUANAS"}</definedName>
    <definedName name="gtrrrrrrr" localSheetId="3" hidden="1">{"CAJA_SET96",#N/A,FALSE,"CAJA3";"ING_CORR_SET96",#N/A,FALSE,"CAJA3";"SUNAT_AD_SET96",#N/A,FALSE,"ADUANAS"}</definedName>
    <definedName name="gtrrrrrrr" localSheetId="6" hidden="1">{"CAJA_SET96",#N/A,FALSE,"CAJA3";"ING_CORR_SET96",#N/A,FALSE,"CAJA3";"SUNAT_AD_SET96",#N/A,FALSE,"ADUANAS"}</definedName>
    <definedName name="gtrrrrrrr" localSheetId="9" hidden="1">{"CAJA_SET96",#N/A,FALSE,"CAJA3";"ING_CORR_SET96",#N/A,FALSE,"CAJA3";"SUNAT_AD_SET96",#N/A,FALSE,"ADUANAS"}</definedName>
    <definedName name="gtrrrrrrr" localSheetId="20" hidden="1">{"CAJA_SET96",#N/A,FALSE,"CAJA3";"ING_CORR_SET96",#N/A,FALSE,"CAJA3";"SUNAT_AD_SET96",#N/A,FALSE,"ADUANAS"}</definedName>
    <definedName name="gtrrrrrrr" localSheetId="17" hidden="1">{"CAJA_SET96",#N/A,FALSE,"CAJA3";"ING_CORR_SET96",#N/A,FALSE,"CAJA3";"SUNAT_AD_SET96",#N/A,FALSE,"ADUANAS"}</definedName>
    <definedName name="gtrrrrrrr" hidden="1">{"CAJA_SET96",#N/A,FALSE,"CAJA3";"ING_CORR_SET96",#N/A,FALSE,"CAJA3";"SUNAT_AD_SET96",#N/A,FALSE,"ADUANAS"}</definedName>
    <definedName name="HHH" localSheetId="12" hidden="1">{"SUNAT_AD_AGO96",#N/A,FALSE,"ADUANAS";"CAJA_AGO96",#N/A,FALSE,"CAJA3";"ING_CORR_AGO96",#N/A,FALSE,"CAJA3"}</definedName>
    <definedName name="HHH" localSheetId="15" hidden="1">{"SUNAT_AD_AGO96",#N/A,FALSE,"ADUANAS";"CAJA_AGO96",#N/A,FALSE,"CAJA3";"ING_CORR_AGO96",#N/A,FALSE,"CAJA3"}</definedName>
    <definedName name="HHH" localSheetId="3" hidden="1">{"SUNAT_AD_AGO96",#N/A,FALSE,"ADUANAS";"CAJA_AGO96",#N/A,FALSE,"CAJA3";"ING_CORR_AGO96",#N/A,FALSE,"CAJA3"}</definedName>
    <definedName name="HHH" localSheetId="6" hidden="1">{"SUNAT_AD_AGO96",#N/A,FALSE,"ADUANAS";"CAJA_AGO96",#N/A,FALSE,"CAJA3";"ING_CORR_AGO96",#N/A,FALSE,"CAJA3"}</definedName>
    <definedName name="HHH" localSheetId="9" hidden="1">{"SUNAT_AD_AGO96",#N/A,FALSE,"ADUANAS";"CAJA_AGO96",#N/A,FALSE,"CAJA3";"ING_CORR_AGO96",#N/A,FALSE,"CAJA3"}</definedName>
    <definedName name="HHH" localSheetId="20" hidden="1">{"SUNAT_AD_AGO96",#N/A,FALSE,"ADUANAS";"CAJA_AGO96",#N/A,FALSE,"CAJA3";"ING_CORR_AGO96",#N/A,FALSE,"CAJA3"}</definedName>
    <definedName name="HHH" localSheetId="17" hidden="1">{"SUNAT_AD_AGO96",#N/A,FALSE,"ADUANAS";"CAJA_AGO96",#N/A,FALSE,"CAJA3";"ING_CORR_AGO96",#N/A,FALSE,"CAJA3"}</definedName>
    <definedName name="HHH" hidden="1">{"SUNAT_AD_AGO96",#N/A,FALSE,"ADUANAS";"CAJA_AGO96",#N/A,FALSE,"CAJA3";"ING_CORR_AGO96",#N/A,FALSE,"CAJA3"}</definedName>
    <definedName name="hjk" localSheetId="12" hidden="1">#REF!</definedName>
    <definedName name="hjk" localSheetId="13" hidden="1">#REF!</definedName>
    <definedName name="hjk" localSheetId="15" hidden="1">#REF!</definedName>
    <definedName name="hjk" localSheetId="5" hidden="1">#REF!</definedName>
    <definedName name="hjk" localSheetId="6" hidden="1">#REF!</definedName>
    <definedName name="hjk" localSheetId="7" hidden="1">#REF!</definedName>
    <definedName name="hjk" localSheetId="11" hidden="1">#REF!</definedName>
    <definedName name="hjk" localSheetId="20" hidden="1">#REF!</definedName>
    <definedName name="hjk" localSheetId="21" hidden="1">#REF!</definedName>
    <definedName name="hjk" localSheetId="17" hidden="1">#REF!</definedName>
    <definedName name="hjk" hidden="1">#REF!</definedName>
    <definedName name="HTML_CodePage" hidden="1">1252</definedName>
    <definedName name="HTML_Control" localSheetId="12" hidden="1">{"'CUODE'!$B$11:$O$98"}</definedName>
    <definedName name="HTML_Control" localSheetId="15" hidden="1">{"'CUODE'!$B$11:$O$98"}</definedName>
    <definedName name="HTML_Control" localSheetId="3" hidden="1">{"'CUODE'!$B$11:$O$98"}</definedName>
    <definedName name="HTML_Control" localSheetId="6" hidden="1">{"'CUODE'!$B$11:$O$98"}</definedName>
    <definedName name="HTML_Control" localSheetId="9" hidden="1">{"'CUODE'!$B$11:$O$98"}</definedName>
    <definedName name="HTML_Control" localSheetId="20" hidden="1">{"'CUODE'!$B$11:$O$98"}</definedName>
    <definedName name="HTML_Control" localSheetId="17"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12" hidden="1">{"CAJA_SET96",#N/A,FALSE,"CAJA3";"ING_CORR_SET96",#N/A,FALSE,"CAJA3";"SUNAT_AD_SET96",#N/A,FALSE,"ADUANAS"}</definedName>
    <definedName name="htrfb" localSheetId="15" hidden="1">{"CAJA_SET96",#N/A,FALSE,"CAJA3";"ING_CORR_SET96",#N/A,FALSE,"CAJA3";"SUNAT_AD_SET96",#N/A,FALSE,"ADUANAS"}</definedName>
    <definedName name="htrfb" localSheetId="3" hidden="1">{"CAJA_SET96",#N/A,FALSE,"CAJA3";"ING_CORR_SET96",#N/A,FALSE,"CAJA3";"SUNAT_AD_SET96",#N/A,FALSE,"ADUANAS"}</definedName>
    <definedName name="htrfb" localSheetId="6" hidden="1">{"CAJA_SET96",#N/A,FALSE,"CAJA3";"ING_CORR_SET96",#N/A,FALSE,"CAJA3";"SUNAT_AD_SET96",#N/A,FALSE,"ADUANAS"}</definedName>
    <definedName name="htrfb" localSheetId="9" hidden="1">{"CAJA_SET96",#N/A,FALSE,"CAJA3";"ING_CORR_SET96",#N/A,FALSE,"CAJA3";"SUNAT_AD_SET96",#N/A,FALSE,"ADUANAS"}</definedName>
    <definedName name="htrfb" localSheetId="20" hidden="1">{"CAJA_SET96",#N/A,FALSE,"CAJA3";"ING_CORR_SET96",#N/A,FALSE,"CAJA3";"SUNAT_AD_SET96",#N/A,FALSE,"ADUANAS"}</definedName>
    <definedName name="htrfb" localSheetId="17" hidden="1">{"CAJA_SET96",#N/A,FALSE,"CAJA3";"ING_CORR_SET96",#N/A,FALSE,"CAJA3";"SUNAT_AD_SET96",#N/A,FALSE,"ADUANAS"}</definedName>
    <definedName name="htrfb" hidden="1">{"CAJA_SET96",#N/A,FALSE,"CAJA3";"ING_CORR_SET96",#N/A,FALSE,"CAJA3";"SUNAT_AD_SET96",#N/A,FALSE,"ADUANAS"}</definedName>
    <definedName name="hyui" localSheetId="12" hidden="1">{"SUNAT_AD_AGO96",#N/A,FALSE,"ADUANAS";"CAJA_AGO96",#N/A,FALSE,"CAJA3";"ING_CORR_AGO96",#N/A,FALSE,"CAJA3"}</definedName>
    <definedName name="hyui" localSheetId="15" hidden="1">{"SUNAT_AD_AGO96",#N/A,FALSE,"ADUANAS";"CAJA_AGO96",#N/A,FALSE,"CAJA3";"ING_CORR_AGO96",#N/A,FALSE,"CAJA3"}</definedName>
    <definedName name="hyui" localSheetId="3" hidden="1">{"SUNAT_AD_AGO96",#N/A,FALSE,"ADUANAS";"CAJA_AGO96",#N/A,FALSE,"CAJA3";"ING_CORR_AGO96",#N/A,FALSE,"CAJA3"}</definedName>
    <definedName name="hyui" localSheetId="6" hidden="1">{"SUNAT_AD_AGO96",#N/A,FALSE,"ADUANAS";"CAJA_AGO96",#N/A,FALSE,"CAJA3";"ING_CORR_AGO96",#N/A,FALSE,"CAJA3"}</definedName>
    <definedName name="hyui" localSheetId="9" hidden="1">{"SUNAT_AD_AGO96",#N/A,FALSE,"ADUANAS";"CAJA_AGO96",#N/A,FALSE,"CAJA3";"ING_CORR_AGO96",#N/A,FALSE,"CAJA3"}</definedName>
    <definedName name="hyui" localSheetId="20" hidden="1">{"SUNAT_AD_AGO96",#N/A,FALSE,"ADUANAS";"CAJA_AGO96",#N/A,FALSE,"CAJA3";"ING_CORR_AGO96",#N/A,FALSE,"CAJA3"}</definedName>
    <definedName name="hyui" localSheetId="17" hidden="1">{"SUNAT_AD_AGO96",#N/A,FALSE,"ADUANAS";"CAJA_AGO96",#N/A,FALSE,"CAJA3";"ING_CORR_AGO96",#N/A,FALSE,"CAJA3"}</definedName>
    <definedName name="hyui" hidden="1">{"SUNAT_AD_AGO96",#N/A,FALSE,"ADUANAS";"CAJA_AGO96",#N/A,FALSE,"CAJA3";"ING_CORR_AGO96",#N/A,FALSE,"CAJA3"}</definedName>
    <definedName name="jhgttfd" localSheetId="12" hidden="1">{"CAJA_SET96",#N/A,FALSE,"CAJA3";"ING_CORR_SET96",#N/A,FALSE,"CAJA3";"SUNAT_AD_SET96",#N/A,FALSE,"ADUANAS"}</definedName>
    <definedName name="jhgttfd" localSheetId="15" hidden="1">{"CAJA_SET96",#N/A,FALSE,"CAJA3";"ING_CORR_SET96",#N/A,FALSE,"CAJA3";"SUNAT_AD_SET96",#N/A,FALSE,"ADUANAS"}</definedName>
    <definedName name="jhgttfd" localSheetId="3" hidden="1">{"CAJA_SET96",#N/A,FALSE,"CAJA3";"ING_CORR_SET96",#N/A,FALSE,"CAJA3";"SUNAT_AD_SET96",#N/A,FALSE,"ADUANAS"}</definedName>
    <definedName name="jhgttfd" localSheetId="6" hidden="1">{"CAJA_SET96",#N/A,FALSE,"CAJA3";"ING_CORR_SET96",#N/A,FALSE,"CAJA3";"SUNAT_AD_SET96",#N/A,FALSE,"ADUANAS"}</definedName>
    <definedName name="jhgttfd" localSheetId="9" hidden="1">{"CAJA_SET96",#N/A,FALSE,"CAJA3";"ING_CORR_SET96",#N/A,FALSE,"CAJA3";"SUNAT_AD_SET96",#N/A,FALSE,"ADUANAS"}</definedName>
    <definedName name="jhgttfd" localSheetId="20" hidden="1">{"CAJA_SET96",#N/A,FALSE,"CAJA3";"ING_CORR_SET96",#N/A,FALSE,"CAJA3";"SUNAT_AD_SET96",#N/A,FALSE,"ADUANAS"}</definedName>
    <definedName name="jhgttfd" localSheetId="17" hidden="1">{"CAJA_SET96",#N/A,FALSE,"CAJA3";"ING_CORR_SET96",#N/A,FALSE,"CAJA3";"SUNAT_AD_SET96",#N/A,FALSE,"ADUANAS"}</definedName>
    <definedName name="jhgttfd" hidden="1">{"CAJA_SET96",#N/A,FALSE,"CAJA3";"ING_CORR_SET96",#N/A,FALSE,"CAJA3";"SUNAT_AD_SET96",#N/A,FALSE,"ADUANAS"}</definedName>
    <definedName name="jiuig" localSheetId="12" hidden="1">{"CAJA_SET96",#N/A,FALSE,"CAJA3";"ING_CORR_SET96",#N/A,FALSE,"CAJA3";"SUNAT_AD_SET96",#N/A,FALSE,"ADUANAS"}</definedName>
    <definedName name="jiuig" localSheetId="15" hidden="1">{"CAJA_SET96",#N/A,FALSE,"CAJA3";"ING_CORR_SET96",#N/A,FALSE,"CAJA3";"SUNAT_AD_SET96",#N/A,FALSE,"ADUANAS"}</definedName>
    <definedName name="jiuig" localSheetId="3" hidden="1">{"CAJA_SET96",#N/A,FALSE,"CAJA3";"ING_CORR_SET96",#N/A,FALSE,"CAJA3";"SUNAT_AD_SET96",#N/A,FALSE,"ADUANAS"}</definedName>
    <definedName name="jiuig" localSheetId="6" hidden="1">{"CAJA_SET96",#N/A,FALSE,"CAJA3";"ING_CORR_SET96",#N/A,FALSE,"CAJA3";"SUNAT_AD_SET96",#N/A,FALSE,"ADUANAS"}</definedName>
    <definedName name="jiuig" localSheetId="9" hidden="1">{"CAJA_SET96",#N/A,FALSE,"CAJA3";"ING_CORR_SET96",#N/A,FALSE,"CAJA3";"SUNAT_AD_SET96",#N/A,FALSE,"ADUANAS"}</definedName>
    <definedName name="jiuig" localSheetId="20" hidden="1">{"CAJA_SET96",#N/A,FALSE,"CAJA3";"ING_CORR_SET96",#N/A,FALSE,"CAJA3";"SUNAT_AD_SET96",#N/A,FALSE,"ADUANAS"}</definedName>
    <definedName name="jiuig" localSheetId="17"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12" hidden="1">{"CAJA_SET96",#N/A,FALSE,"CAJA3";"ING_CORR_SET96",#N/A,FALSE,"CAJA3";"SUNAT_AD_SET96",#N/A,FALSE,"ADUANAS"}</definedName>
    <definedName name="jjjjjjjjjjjjjjjjjjjjjjjjjjjjjjjjjjjjjjjjjjjjjjjjjjjjjjjj" localSheetId="15" hidden="1">{"CAJA_SET96",#N/A,FALSE,"CAJA3";"ING_CORR_SET96",#N/A,FALSE,"CAJA3";"SUNAT_AD_SET96",#N/A,FALSE,"ADUANAS"}</definedName>
    <definedName name="jjjjjjjjjjjjjjjjjjjjjjjjjjjjjjjjjjjjjjjjjjjjjjjjjjjjjjjj" localSheetId="3" hidden="1">{"CAJA_SET96",#N/A,FALSE,"CAJA3";"ING_CORR_SET96",#N/A,FALSE,"CAJA3";"SUNAT_AD_SET96",#N/A,FALSE,"ADUANAS"}</definedName>
    <definedName name="jjjjjjjjjjjjjjjjjjjjjjjjjjjjjjjjjjjjjjjjjjjjjjjjjjjjjjjj" localSheetId="6" hidden="1">{"CAJA_SET96",#N/A,FALSE,"CAJA3";"ING_CORR_SET96",#N/A,FALSE,"CAJA3";"SUNAT_AD_SET96",#N/A,FALSE,"ADUANAS"}</definedName>
    <definedName name="jjjjjjjjjjjjjjjjjjjjjjjjjjjjjjjjjjjjjjjjjjjjjjjjjjjjjjjj" localSheetId="9" hidden="1">{"CAJA_SET96",#N/A,FALSE,"CAJA3";"ING_CORR_SET96",#N/A,FALSE,"CAJA3";"SUNAT_AD_SET96",#N/A,FALSE,"ADUANAS"}</definedName>
    <definedName name="jjjjjjjjjjjjjjjjjjjjjjjjjjjjjjjjjjjjjjjjjjjjjjjjjjjjjjjj" localSheetId="20" hidden="1">{"CAJA_SET96",#N/A,FALSE,"CAJA3";"ING_CORR_SET96",#N/A,FALSE,"CAJA3";"SUNAT_AD_SET96",#N/A,FALSE,"ADUANAS"}</definedName>
    <definedName name="jjjjjjjjjjjjjjjjjjjjjjjjjjjjjjjjjjjjjjjjjjjjjjjjjjjjjjjj" localSheetId="17"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12" hidden="1">{"SUNAT_AD_AGO96",#N/A,FALSE,"ADUANAS";"CAJA_AGO96",#N/A,FALSE,"CAJA3";"ING_CORR_AGO96",#N/A,FALSE,"CAJA3"}</definedName>
    <definedName name="juyfres" localSheetId="15" hidden="1">{"SUNAT_AD_AGO96",#N/A,FALSE,"ADUANAS";"CAJA_AGO96",#N/A,FALSE,"CAJA3";"ING_CORR_AGO96",#N/A,FALSE,"CAJA3"}</definedName>
    <definedName name="juyfres" localSheetId="3" hidden="1">{"SUNAT_AD_AGO96",#N/A,FALSE,"ADUANAS";"CAJA_AGO96",#N/A,FALSE,"CAJA3";"ING_CORR_AGO96",#N/A,FALSE,"CAJA3"}</definedName>
    <definedName name="juyfres" localSheetId="6" hidden="1">{"SUNAT_AD_AGO96",#N/A,FALSE,"ADUANAS";"CAJA_AGO96",#N/A,FALSE,"CAJA3";"ING_CORR_AGO96",#N/A,FALSE,"CAJA3"}</definedName>
    <definedName name="juyfres" localSheetId="9" hidden="1">{"SUNAT_AD_AGO96",#N/A,FALSE,"ADUANAS";"CAJA_AGO96",#N/A,FALSE,"CAJA3";"ING_CORR_AGO96",#N/A,FALSE,"CAJA3"}</definedName>
    <definedName name="juyfres" localSheetId="20" hidden="1">{"SUNAT_AD_AGO96",#N/A,FALSE,"ADUANAS";"CAJA_AGO96",#N/A,FALSE,"CAJA3";"ING_CORR_AGO96",#N/A,FALSE,"CAJA3"}</definedName>
    <definedName name="juyfres" localSheetId="17" hidden="1">{"SUNAT_AD_AGO96",#N/A,FALSE,"ADUANAS";"CAJA_AGO96",#N/A,FALSE,"CAJA3";"ING_CORR_AGO96",#N/A,FALSE,"CAJA3"}</definedName>
    <definedName name="juyfres" hidden="1">{"SUNAT_AD_AGO96",#N/A,FALSE,"ADUANAS";"CAJA_AGO96",#N/A,FALSE,"CAJA3";"ING_CORR_AGO96",#N/A,FALSE,"CAJA3"}</definedName>
    <definedName name="KSJSYYEHNFJDKD5822" localSheetId="12" hidden="1">{"SUNAT_AD_AGO96",#N/A,FALSE,"ADUANAS";"CAJA_AGO96",#N/A,FALSE,"CAJA3";"ING_CORR_AGO96",#N/A,FALSE,"CAJA3"}</definedName>
    <definedName name="KSJSYYEHNFJDKD5822" localSheetId="15" hidden="1">{"SUNAT_AD_AGO96",#N/A,FALSE,"ADUANAS";"CAJA_AGO96",#N/A,FALSE,"CAJA3";"ING_CORR_AGO96",#N/A,FALSE,"CAJA3"}</definedName>
    <definedName name="KSJSYYEHNFJDKD5822" localSheetId="3" hidden="1">{"SUNAT_AD_AGO96",#N/A,FALSE,"ADUANAS";"CAJA_AGO96",#N/A,FALSE,"CAJA3";"ING_CORR_AGO96",#N/A,FALSE,"CAJA3"}</definedName>
    <definedName name="KSJSYYEHNFJDKD5822" localSheetId="6" hidden="1">{"SUNAT_AD_AGO96",#N/A,FALSE,"ADUANAS";"CAJA_AGO96",#N/A,FALSE,"CAJA3";"ING_CORR_AGO96",#N/A,FALSE,"CAJA3"}</definedName>
    <definedName name="KSJSYYEHNFJDKD5822" localSheetId="9" hidden="1">{"SUNAT_AD_AGO96",#N/A,FALSE,"ADUANAS";"CAJA_AGO96",#N/A,FALSE,"CAJA3";"ING_CORR_AGO96",#N/A,FALSE,"CAJA3"}</definedName>
    <definedName name="KSJSYYEHNFJDKD5822" localSheetId="20" hidden="1">{"SUNAT_AD_AGO96",#N/A,FALSE,"ADUANAS";"CAJA_AGO96",#N/A,FALSE,"CAJA3";"ING_CORR_AGO96",#N/A,FALSE,"CAJA3"}</definedName>
    <definedName name="KSJSYYEHNFJDKD5822" localSheetId="17" hidden="1">{"SUNAT_AD_AGO96",#N/A,FALSE,"ADUANAS";"CAJA_AGO96",#N/A,FALSE,"CAJA3";"ING_CORR_AGO96",#N/A,FALSE,"CAJA3"}</definedName>
    <definedName name="KSJSYYEHNFJDKD5822" hidden="1">{"SUNAT_AD_AGO96",#N/A,FALSE,"ADUANAS";"CAJA_AGO96",#N/A,FALSE,"CAJA3";"ING_CORR_AGO96",#N/A,FALSE,"CAJA3"}</definedName>
    <definedName name="m" localSheetId="12" hidden="1">{"CAJA_SET96",#N/A,FALSE,"CAJA3";"ING_CORR_SET96",#N/A,FALSE,"CAJA3";"SUNAT_AD_SET96",#N/A,FALSE,"ADUANAS"}</definedName>
    <definedName name="m" localSheetId="15" hidden="1">{"CAJA_SET96",#N/A,FALSE,"CAJA3";"ING_CORR_SET96",#N/A,FALSE,"CAJA3";"SUNAT_AD_SET96",#N/A,FALSE,"ADUANAS"}</definedName>
    <definedName name="m" localSheetId="3" hidden="1">{"CAJA_SET96",#N/A,FALSE,"CAJA3";"ING_CORR_SET96",#N/A,FALSE,"CAJA3";"SUNAT_AD_SET96",#N/A,FALSE,"ADUANAS"}</definedName>
    <definedName name="m" localSheetId="6" hidden="1">{"CAJA_SET96",#N/A,FALSE,"CAJA3";"ING_CORR_SET96",#N/A,FALSE,"CAJA3";"SUNAT_AD_SET96",#N/A,FALSE,"ADUANAS"}</definedName>
    <definedName name="m" localSheetId="9" hidden="1">{"CAJA_SET96",#N/A,FALSE,"CAJA3";"ING_CORR_SET96",#N/A,FALSE,"CAJA3";"SUNAT_AD_SET96",#N/A,FALSE,"ADUANAS"}</definedName>
    <definedName name="m" localSheetId="20" hidden="1">{"CAJA_SET96",#N/A,FALSE,"CAJA3";"ING_CORR_SET96",#N/A,FALSE,"CAJA3";"SUNAT_AD_SET96",#N/A,FALSE,"ADUANAS"}</definedName>
    <definedName name="m" localSheetId="17" hidden="1">{"CAJA_SET96",#N/A,FALSE,"CAJA3";"ING_CORR_SET96",#N/A,FALSE,"CAJA3";"SUNAT_AD_SET96",#N/A,FALSE,"ADUANAS"}</definedName>
    <definedName name="m" hidden="1">{"CAJA_SET96",#N/A,FALSE,"CAJA3";"ING_CORR_SET96",#N/A,FALSE,"CAJA3";"SUNAT_AD_SET96",#N/A,FALSE,"ADUANAS"}</definedName>
    <definedName name="NADA" localSheetId="12" hidden="1">{"CAJA_SET96",#N/A,FALSE,"CAJA3";"ING_CORR_SET96",#N/A,FALSE,"CAJA3";"SUNAT_AD_SET96",#N/A,FALSE,"ADUANAS"}</definedName>
    <definedName name="NADA" localSheetId="15" hidden="1">{"CAJA_SET96",#N/A,FALSE,"CAJA3";"ING_CORR_SET96",#N/A,FALSE,"CAJA3";"SUNAT_AD_SET96",#N/A,FALSE,"ADUANAS"}</definedName>
    <definedName name="NADA" localSheetId="3" hidden="1">{"CAJA_SET96",#N/A,FALSE,"CAJA3";"ING_CORR_SET96",#N/A,FALSE,"CAJA3";"SUNAT_AD_SET96",#N/A,FALSE,"ADUANAS"}</definedName>
    <definedName name="NADA" localSheetId="6" hidden="1">{"CAJA_SET96",#N/A,FALSE,"CAJA3";"ING_CORR_SET96",#N/A,FALSE,"CAJA3";"SUNAT_AD_SET96",#N/A,FALSE,"ADUANAS"}</definedName>
    <definedName name="NADA" localSheetId="9" hidden="1">{"CAJA_SET96",#N/A,FALSE,"CAJA3";"ING_CORR_SET96",#N/A,FALSE,"CAJA3";"SUNAT_AD_SET96",#N/A,FALSE,"ADUANAS"}</definedName>
    <definedName name="NADA" localSheetId="20" hidden="1">{"CAJA_SET96",#N/A,FALSE,"CAJA3";"ING_CORR_SET96",#N/A,FALSE,"CAJA3";"SUNAT_AD_SET96",#N/A,FALSE,"ADUANAS"}</definedName>
    <definedName name="NADA" localSheetId="17" hidden="1">{"CAJA_SET96",#N/A,FALSE,"CAJA3";"ING_CORR_SET96",#N/A,FALSE,"CAJA3";"SUNAT_AD_SET96",#N/A,FALSE,"ADUANAS"}</definedName>
    <definedName name="NADA" hidden="1">{"CAJA_SET96",#N/A,FALSE,"CAJA3";"ING_CORR_SET96",#N/A,FALSE,"CAJA3";"SUNAT_AD_SET96",#N/A,FALSE,"ADUANAS"}</definedName>
    <definedName name="pbi" localSheetId="12" hidden="1">{"CAJA_SET96",#N/A,FALSE,"CAJA3";"ING_CORR_SET96",#N/A,FALSE,"CAJA3";"SUNAT_AD_SET96",#N/A,FALSE,"ADUANAS"}</definedName>
    <definedName name="pbi" localSheetId="15" hidden="1">{"CAJA_SET96",#N/A,FALSE,"CAJA3";"ING_CORR_SET96",#N/A,FALSE,"CAJA3";"SUNAT_AD_SET96",#N/A,FALSE,"ADUANAS"}</definedName>
    <definedName name="pbi" localSheetId="3" hidden="1">{"CAJA_SET96",#N/A,FALSE,"CAJA3";"ING_CORR_SET96",#N/A,FALSE,"CAJA3";"SUNAT_AD_SET96",#N/A,FALSE,"ADUANAS"}</definedName>
    <definedName name="pbi" localSheetId="6" hidden="1">{"CAJA_SET96",#N/A,FALSE,"CAJA3";"ING_CORR_SET96",#N/A,FALSE,"CAJA3";"SUNAT_AD_SET96",#N/A,FALSE,"ADUANAS"}</definedName>
    <definedName name="pbi" localSheetId="9" hidden="1">{"CAJA_SET96",#N/A,FALSE,"CAJA3";"ING_CORR_SET96",#N/A,FALSE,"CAJA3";"SUNAT_AD_SET96",#N/A,FALSE,"ADUANAS"}</definedName>
    <definedName name="pbi" localSheetId="20" hidden="1">{"CAJA_SET96",#N/A,FALSE,"CAJA3";"ING_CORR_SET96",#N/A,FALSE,"CAJA3";"SUNAT_AD_SET96",#N/A,FALSE,"ADUANAS"}</definedName>
    <definedName name="pbi" localSheetId="17" hidden="1">{"CAJA_SET96",#N/A,FALSE,"CAJA3";"ING_CORR_SET96",#N/A,FALSE,"CAJA3";"SUNAT_AD_SET96",#N/A,FALSE,"ADUANAS"}</definedName>
    <definedName name="pbi" hidden="1">{"CAJA_SET96",#N/A,FALSE,"CAJA3";"ING_CORR_SET96",#N/A,FALSE,"CAJA3";"SUNAT_AD_SET96",#N/A,FALSE,"ADUANAS"}</definedName>
    <definedName name="POIU" localSheetId="12" hidden="1">{"CAJA_SET96",#N/A,FALSE,"CAJA3";"ING_CORR_SET96",#N/A,FALSE,"CAJA3";"SUNAT_AD_SET96",#N/A,FALSE,"ADUANAS"}</definedName>
    <definedName name="POIU" localSheetId="15" hidden="1">{"CAJA_SET96",#N/A,FALSE,"CAJA3";"ING_CORR_SET96",#N/A,FALSE,"CAJA3";"SUNAT_AD_SET96",#N/A,FALSE,"ADUANAS"}</definedName>
    <definedName name="POIU" localSheetId="3" hidden="1">{"CAJA_SET96",#N/A,FALSE,"CAJA3";"ING_CORR_SET96",#N/A,FALSE,"CAJA3";"SUNAT_AD_SET96",#N/A,FALSE,"ADUANAS"}</definedName>
    <definedName name="POIU" localSheetId="6" hidden="1">{"CAJA_SET96",#N/A,FALSE,"CAJA3";"ING_CORR_SET96",#N/A,FALSE,"CAJA3";"SUNAT_AD_SET96",#N/A,FALSE,"ADUANAS"}</definedName>
    <definedName name="POIU" localSheetId="9" hidden="1">{"CAJA_SET96",#N/A,FALSE,"CAJA3";"ING_CORR_SET96",#N/A,FALSE,"CAJA3";"SUNAT_AD_SET96",#N/A,FALSE,"ADUANAS"}</definedName>
    <definedName name="POIU" localSheetId="20" hidden="1">{"CAJA_SET96",#N/A,FALSE,"CAJA3";"ING_CORR_SET96",#N/A,FALSE,"CAJA3";"SUNAT_AD_SET96",#N/A,FALSE,"ADUANAS"}</definedName>
    <definedName name="POIU" localSheetId="17" hidden="1">{"CAJA_SET96",#N/A,FALSE,"CAJA3";"ING_CORR_SET96",#N/A,FALSE,"CAJA3";"SUNAT_AD_SET96",#N/A,FALSE,"ADUANAS"}</definedName>
    <definedName name="POIU" hidden="1">{"CAJA_SET96",#N/A,FALSE,"CAJA3";"ING_CORR_SET96",#N/A,FALSE,"CAJA3";"SUNAT_AD_SET96",#N/A,FALSE,"ADUANAS"}</definedName>
    <definedName name="q" localSheetId="12" hidden="1">{"CAJA_SET96",#N/A,FALSE,"CAJA3";"ING_CORR_SET96",#N/A,FALSE,"CAJA3";"SUNAT_AD_SET96",#N/A,FALSE,"ADUANAS"}</definedName>
    <definedName name="q" localSheetId="15" hidden="1">{"CAJA_SET96",#N/A,FALSE,"CAJA3";"ING_CORR_SET96",#N/A,FALSE,"CAJA3";"SUNAT_AD_SET96",#N/A,FALSE,"ADUANAS"}</definedName>
    <definedName name="q" localSheetId="3" hidden="1">{"CAJA_SET96",#N/A,FALSE,"CAJA3";"ING_CORR_SET96",#N/A,FALSE,"CAJA3";"SUNAT_AD_SET96",#N/A,FALSE,"ADUANAS"}</definedName>
    <definedName name="q" localSheetId="6" hidden="1">{"CAJA_SET96",#N/A,FALSE,"CAJA3";"ING_CORR_SET96",#N/A,FALSE,"CAJA3";"SUNAT_AD_SET96",#N/A,FALSE,"ADUANAS"}</definedName>
    <definedName name="q" localSheetId="9" hidden="1">{"CAJA_SET96",#N/A,FALSE,"CAJA3";"ING_CORR_SET96",#N/A,FALSE,"CAJA3";"SUNAT_AD_SET96",#N/A,FALSE,"ADUANAS"}</definedName>
    <definedName name="q" localSheetId="20" hidden="1">{"CAJA_SET96",#N/A,FALSE,"CAJA3";"ING_CORR_SET96",#N/A,FALSE,"CAJA3";"SUNAT_AD_SET96",#N/A,FALSE,"ADUANAS"}</definedName>
    <definedName name="q" localSheetId="17" hidden="1">{"CAJA_SET96",#N/A,FALSE,"CAJA3";"ING_CORR_SET96",#N/A,FALSE,"CAJA3";"SUNAT_AD_SET96",#N/A,FALSE,"ADUANAS"}</definedName>
    <definedName name="q" hidden="1">{"CAJA_SET96",#N/A,FALSE,"CAJA3";"ING_CORR_SET96",#N/A,FALSE,"CAJA3";"SUNAT_AD_SET96",#N/A,FALSE,"ADUANAS"}</definedName>
    <definedName name="qwq" localSheetId="12" hidden="1">{"CAJA_SET96",#N/A,FALSE,"CAJA3";"ING_CORR_SET96",#N/A,FALSE,"CAJA3";"SUNAT_AD_SET96",#N/A,FALSE,"ADUANAS"}</definedName>
    <definedName name="qwq" localSheetId="15" hidden="1">{"CAJA_SET96",#N/A,FALSE,"CAJA3";"ING_CORR_SET96",#N/A,FALSE,"CAJA3";"SUNAT_AD_SET96",#N/A,FALSE,"ADUANAS"}</definedName>
    <definedName name="qwq" localSheetId="3" hidden="1">{"CAJA_SET96",#N/A,FALSE,"CAJA3";"ING_CORR_SET96",#N/A,FALSE,"CAJA3";"SUNAT_AD_SET96",#N/A,FALSE,"ADUANAS"}</definedName>
    <definedName name="qwq" localSheetId="6" hidden="1">{"CAJA_SET96",#N/A,FALSE,"CAJA3";"ING_CORR_SET96",#N/A,FALSE,"CAJA3";"SUNAT_AD_SET96",#N/A,FALSE,"ADUANAS"}</definedName>
    <definedName name="qwq" localSheetId="9" hidden="1">{"CAJA_SET96",#N/A,FALSE,"CAJA3";"ING_CORR_SET96",#N/A,FALSE,"CAJA3";"SUNAT_AD_SET96",#N/A,FALSE,"ADUANAS"}</definedName>
    <definedName name="qwq" localSheetId="20" hidden="1">{"CAJA_SET96",#N/A,FALSE,"CAJA3";"ING_CORR_SET96",#N/A,FALSE,"CAJA3";"SUNAT_AD_SET96",#N/A,FALSE,"ADUANAS"}</definedName>
    <definedName name="qwq" localSheetId="17" hidden="1">{"CAJA_SET96",#N/A,FALSE,"CAJA3";"ING_CORR_SET96",#N/A,FALSE,"CAJA3";"SUNAT_AD_SET96",#N/A,FALSE,"ADUANAS"}</definedName>
    <definedName name="qwq" hidden="1">{"CAJA_SET96",#N/A,FALSE,"CAJA3";"ING_CORR_SET96",#N/A,FALSE,"CAJA3";"SUNAT_AD_SET96",#N/A,FALSE,"ADUANAS"}</definedName>
    <definedName name="safdxhftjyjhg" localSheetId="12" hidden="1">{"CAJA_SET96",#N/A,FALSE,"CAJA3";"ING_CORR_SET96",#N/A,FALSE,"CAJA3";"SUNAT_AD_SET96",#N/A,FALSE,"ADUANAS"}</definedName>
    <definedName name="safdxhftjyjhg" localSheetId="15" hidden="1">{"CAJA_SET96",#N/A,FALSE,"CAJA3";"ING_CORR_SET96",#N/A,FALSE,"CAJA3";"SUNAT_AD_SET96",#N/A,FALSE,"ADUANAS"}</definedName>
    <definedName name="safdxhftjyjhg" localSheetId="3" hidden="1">{"CAJA_SET96",#N/A,FALSE,"CAJA3";"ING_CORR_SET96",#N/A,FALSE,"CAJA3";"SUNAT_AD_SET96",#N/A,FALSE,"ADUANAS"}</definedName>
    <definedName name="safdxhftjyjhg" localSheetId="6" hidden="1">{"CAJA_SET96",#N/A,FALSE,"CAJA3";"ING_CORR_SET96",#N/A,FALSE,"CAJA3";"SUNAT_AD_SET96",#N/A,FALSE,"ADUANAS"}</definedName>
    <definedName name="safdxhftjyjhg" localSheetId="9" hidden="1">{"CAJA_SET96",#N/A,FALSE,"CAJA3";"ING_CORR_SET96",#N/A,FALSE,"CAJA3";"SUNAT_AD_SET96",#N/A,FALSE,"ADUANAS"}</definedName>
    <definedName name="safdxhftjyjhg" localSheetId="20" hidden="1">{"CAJA_SET96",#N/A,FALSE,"CAJA3";"ING_CORR_SET96",#N/A,FALSE,"CAJA3";"SUNAT_AD_SET96",#N/A,FALSE,"ADUANAS"}</definedName>
    <definedName name="safdxhftjyjhg" localSheetId="17" hidden="1">{"CAJA_SET96",#N/A,FALSE,"CAJA3";"ING_CORR_SET96",#N/A,FALSE,"CAJA3";"SUNAT_AD_SET96",#N/A,FALSE,"ADUANAS"}</definedName>
    <definedName name="safdxhftjyjhg" hidden="1">{"CAJA_SET96",#N/A,FALSE,"CAJA3";"ING_CORR_SET96",#N/A,FALSE,"CAJA3";"SUNAT_AD_SET96",#N/A,FALSE,"ADUANAS"}</definedName>
    <definedName name="SAGDGZRE" localSheetId="12" hidden="1">{"CAJA_SET96",#N/A,FALSE,"CAJA3";"ING_CORR_SET96",#N/A,FALSE,"CAJA3";"SUNAT_AD_SET96",#N/A,FALSE,"ADUANAS"}</definedName>
    <definedName name="SAGDGZRE" localSheetId="15" hidden="1">{"CAJA_SET96",#N/A,FALSE,"CAJA3";"ING_CORR_SET96",#N/A,FALSE,"CAJA3";"SUNAT_AD_SET96",#N/A,FALSE,"ADUANAS"}</definedName>
    <definedName name="SAGDGZRE" localSheetId="3" hidden="1">{"CAJA_SET96",#N/A,FALSE,"CAJA3";"ING_CORR_SET96",#N/A,FALSE,"CAJA3";"SUNAT_AD_SET96",#N/A,FALSE,"ADUANAS"}</definedName>
    <definedName name="SAGDGZRE" localSheetId="6" hidden="1">{"CAJA_SET96",#N/A,FALSE,"CAJA3";"ING_CORR_SET96",#N/A,FALSE,"CAJA3";"SUNAT_AD_SET96",#N/A,FALSE,"ADUANAS"}</definedName>
    <definedName name="SAGDGZRE" localSheetId="9" hidden="1">{"CAJA_SET96",#N/A,FALSE,"CAJA3";"ING_CORR_SET96",#N/A,FALSE,"CAJA3";"SUNAT_AD_SET96",#N/A,FALSE,"ADUANAS"}</definedName>
    <definedName name="SAGDGZRE" localSheetId="20" hidden="1">{"CAJA_SET96",#N/A,FALSE,"CAJA3";"ING_CORR_SET96",#N/A,FALSE,"CAJA3";"SUNAT_AD_SET96",#N/A,FALSE,"ADUANAS"}</definedName>
    <definedName name="SAGDGZRE" localSheetId="17" hidden="1">{"CAJA_SET96",#N/A,FALSE,"CAJA3";"ING_CORR_SET96",#N/A,FALSE,"CAJA3";"SUNAT_AD_SET96",#N/A,FALSE,"ADUANAS"}</definedName>
    <definedName name="SAGDGZRE" hidden="1">{"CAJA_SET96",#N/A,FALSE,"CAJA3";"ING_CORR_SET96",#N/A,FALSE,"CAJA3";"SUNAT_AD_SET96",#N/A,FALSE,"ADUANAS"}</definedName>
    <definedName name="sajfhsidjgdgzsoñerkohtfg" localSheetId="12" hidden="1">{"CAJA_SET96",#N/A,FALSE,"CAJA3";"ING_CORR_SET96",#N/A,FALSE,"CAJA3";"SUNAT_AD_SET96",#N/A,FALSE,"ADUANAS"}</definedName>
    <definedName name="sajfhsidjgdgzsoñerkohtfg" localSheetId="15" hidden="1">{"CAJA_SET96",#N/A,FALSE,"CAJA3";"ING_CORR_SET96",#N/A,FALSE,"CAJA3";"SUNAT_AD_SET96",#N/A,FALSE,"ADUANAS"}</definedName>
    <definedName name="sajfhsidjgdgzsoñerkohtfg" localSheetId="3" hidden="1">{"CAJA_SET96",#N/A,FALSE,"CAJA3";"ING_CORR_SET96",#N/A,FALSE,"CAJA3";"SUNAT_AD_SET96",#N/A,FALSE,"ADUANAS"}</definedName>
    <definedName name="sajfhsidjgdgzsoñerkohtfg" localSheetId="6" hidden="1">{"CAJA_SET96",#N/A,FALSE,"CAJA3";"ING_CORR_SET96",#N/A,FALSE,"CAJA3";"SUNAT_AD_SET96",#N/A,FALSE,"ADUANAS"}</definedName>
    <definedName name="sajfhsidjgdgzsoñerkohtfg" localSheetId="9" hidden="1">{"CAJA_SET96",#N/A,FALSE,"CAJA3";"ING_CORR_SET96",#N/A,FALSE,"CAJA3";"SUNAT_AD_SET96",#N/A,FALSE,"ADUANAS"}</definedName>
    <definedName name="sajfhsidjgdgzsoñerkohtfg" localSheetId="20" hidden="1">{"CAJA_SET96",#N/A,FALSE,"CAJA3";"ING_CORR_SET96",#N/A,FALSE,"CAJA3";"SUNAT_AD_SET96",#N/A,FALSE,"ADUANAS"}</definedName>
    <definedName name="sajfhsidjgdgzsoñerkohtfg" localSheetId="17" hidden="1">{"CAJA_SET96",#N/A,FALSE,"CAJA3";"ING_CORR_SET96",#N/A,FALSE,"CAJA3";"SUNAT_AD_SET96",#N/A,FALSE,"ADUANAS"}</definedName>
    <definedName name="sajfhsidjgdgzsoñerkohtfg" hidden="1">{"CAJA_SET96",#N/A,FALSE,"CAJA3";"ING_CORR_SET96",#N/A,FALSE,"CAJA3";"SUNAT_AD_SET96",#N/A,FALSE,"ADUANAS"}</definedName>
    <definedName name="SFRWIOEONDTXRSWWA" localSheetId="12" hidden="1">{"CAJA_SET96",#N/A,FALSE,"CAJA3";"ING_CORR_SET96",#N/A,FALSE,"CAJA3";"SUNAT_AD_SET96",#N/A,FALSE,"ADUANAS"}</definedName>
    <definedName name="SFRWIOEONDTXRSWWA" localSheetId="15" hidden="1">{"CAJA_SET96",#N/A,FALSE,"CAJA3";"ING_CORR_SET96",#N/A,FALSE,"CAJA3";"SUNAT_AD_SET96",#N/A,FALSE,"ADUANAS"}</definedName>
    <definedName name="SFRWIOEONDTXRSWWA" localSheetId="3" hidden="1">{"CAJA_SET96",#N/A,FALSE,"CAJA3";"ING_CORR_SET96",#N/A,FALSE,"CAJA3";"SUNAT_AD_SET96",#N/A,FALSE,"ADUANAS"}</definedName>
    <definedName name="SFRWIOEONDTXRSWWA" localSheetId="6" hidden="1">{"CAJA_SET96",#N/A,FALSE,"CAJA3";"ING_CORR_SET96",#N/A,FALSE,"CAJA3";"SUNAT_AD_SET96",#N/A,FALSE,"ADUANAS"}</definedName>
    <definedName name="SFRWIOEONDTXRSWWA" localSheetId="9" hidden="1">{"CAJA_SET96",#N/A,FALSE,"CAJA3";"ING_CORR_SET96",#N/A,FALSE,"CAJA3";"SUNAT_AD_SET96",#N/A,FALSE,"ADUANAS"}</definedName>
    <definedName name="SFRWIOEONDTXRSWWA" localSheetId="20" hidden="1">{"CAJA_SET96",#N/A,FALSE,"CAJA3";"ING_CORR_SET96",#N/A,FALSE,"CAJA3";"SUNAT_AD_SET96",#N/A,FALSE,"ADUANAS"}</definedName>
    <definedName name="SFRWIOEONDTXRSWWA" localSheetId="17" hidden="1">{"CAJA_SET96",#N/A,FALSE,"CAJA3";"ING_CORR_SET96",#N/A,FALSE,"CAJA3";"SUNAT_AD_SET96",#N/A,FALSE,"ADUANAS"}</definedName>
    <definedName name="SFRWIOEONDTXRSWWA" hidden="1">{"CAJA_SET96",#N/A,FALSE,"CAJA3";"ING_CORR_SET96",#N/A,FALSE,"CAJA3";"SUNAT_AD_SET96",#N/A,FALSE,"ADUANAS"}</definedName>
    <definedName name="sgffhg" localSheetId="12" hidden="1">{"CAJA_SET96",#N/A,FALSE,"CAJA3";"ING_CORR_SET96",#N/A,FALSE,"CAJA3";"SUNAT_AD_SET96",#N/A,FALSE,"ADUANAS"}</definedName>
    <definedName name="sgffhg" localSheetId="15" hidden="1">{"CAJA_SET96",#N/A,FALSE,"CAJA3";"ING_CORR_SET96",#N/A,FALSE,"CAJA3";"SUNAT_AD_SET96",#N/A,FALSE,"ADUANAS"}</definedName>
    <definedName name="sgffhg" localSheetId="3" hidden="1">{"CAJA_SET96",#N/A,FALSE,"CAJA3";"ING_CORR_SET96",#N/A,FALSE,"CAJA3";"SUNAT_AD_SET96",#N/A,FALSE,"ADUANAS"}</definedName>
    <definedName name="sgffhg" localSheetId="6" hidden="1">{"CAJA_SET96",#N/A,FALSE,"CAJA3";"ING_CORR_SET96",#N/A,FALSE,"CAJA3";"SUNAT_AD_SET96",#N/A,FALSE,"ADUANAS"}</definedName>
    <definedName name="sgffhg" localSheetId="9" hidden="1">{"CAJA_SET96",#N/A,FALSE,"CAJA3";"ING_CORR_SET96",#N/A,FALSE,"CAJA3";"SUNAT_AD_SET96",#N/A,FALSE,"ADUANAS"}</definedName>
    <definedName name="sgffhg" localSheetId="20" hidden="1">{"CAJA_SET96",#N/A,FALSE,"CAJA3";"ING_CORR_SET96",#N/A,FALSE,"CAJA3";"SUNAT_AD_SET96",#N/A,FALSE,"ADUANAS"}</definedName>
    <definedName name="sgffhg" localSheetId="17" hidden="1">{"CAJA_SET96",#N/A,FALSE,"CAJA3";"ING_CORR_SET96",#N/A,FALSE,"CAJA3";"SUNAT_AD_SET96",#N/A,FALSE,"ADUANAS"}</definedName>
    <definedName name="sgffhg" hidden="1">{"CAJA_SET96",#N/A,FALSE,"CAJA3";"ING_CORR_SET96",#N/A,FALSE,"CAJA3";"SUNAT_AD_SET96",#N/A,FALSE,"ADUANAS"}</definedName>
    <definedName name="ssdd" localSheetId="12" hidden="1">{"CAJA_SET96",#N/A,FALSE,"CAJA3";"ING_CORR_SET96",#N/A,FALSE,"CAJA3";"SUNAT_AD_SET96",#N/A,FALSE,"ADUANAS"}</definedName>
    <definedName name="ssdd" localSheetId="15" hidden="1">{"CAJA_SET96",#N/A,FALSE,"CAJA3";"ING_CORR_SET96",#N/A,FALSE,"CAJA3";"SUNAT_AD_SET96",#N/A,FALSE,"ADUANAS"}</definedName>
    <definedName name="ssdd" localSheetId="3" hidden="1">{"CAJA_SET96",#N/A,FALSE,"CAJA3";"ING_CORR_SET96",#N/A,FALSE,"CAJA3";"SUNAT_AD_SET96",#N/A,FALSE,"ADUANAS"}</definedName>
    <definedName name="ssdd" localSheetId="6" hidden="1">{"CAJA_SET96",#N/A,FALSE,"CAJA3";"ING_CORR_SET96",#N/A,FALSE,"CAJA3";"SUNAT_AD_SET96",#N/A,FALSE,"ADUANAS"}</definedName>
    <definedName name="ssdd" localSheetId="9" hidden="1">{"CAJA_SET96",#N/A,FALSE,"CAJA3";"ING_CORR_SET96",#N/A,FALSE,"CAJA3";"SUNAT_AD_SET96",#N/A,FALSE,"ADUANAS"}</definedName>
    <definedName name="ssdd" localSheetId="20" hidden="1">{"CAJA_SET96",#N/A,FALSE,"CAJA3";"ING_CORR_SET96",#N/A,FALSE,"CAJA3";"SUNAT_AD_SET96",#N/A,FALSE,"ADUANAS"}</definedName>
    <definedName name="ssdd" localSheetId="17" hidden="1">{"CAJA_SET96",#N/A,FALSE,"CAJA3";"ING_CORR_SET96",#N/A,FALSE,"CAJA3";"SUNAT_AD_SET96",#N/A,FALSE,"ADUANAS"}</definedName>
    <definedName name="ssdd" hidden="1">{"CAJA_SET96",#N/A,FALSE,"CAJA3";"ING_CORR_SET96",#N/A,FALSE,"CAJA3";"SUNAT_AD_SET96",#N/A,FALSE,"ADUANAS"}</definedName>
    <definedName name="swqghykii" localSheetId="12" hidden="1">{"SUNAT_AD_AGO96",#N/A,FALSE,"ADUANAS";"CAJA_AGO96",#N/A,FALSE,"CAJA3";"ING_CORR_AGO96",#N/A,FALSE,"CAJA3"}</definedName>
    <definedName name="swqghykii" localSheetId="15" hidden="1">{"SUNAT_AD_AGO96",#N/A,FALSE,"ADUANAS";"CAJA_AGO96",#N/A,FALSE,"CAJA3";"ING_CORR_AGO96",#N/A,FALSE,"CAJA3"}</definedName>
    <definedName name="swqghykii" localSheetId="3" hidden="1">{"SUNAT_AD_AGO96",#N/A,FALSE,"ADUANAS";"CAJA_AGO96",#N/A,FALSE,"CAJA3";"ING_CORR_AGO96",#N/A,FALSE,"CAJA3"}</definedName>
    <definedName name="swqghykii" localSheetId="6" hidden="1">{"SUNAT_AD_AGO96",#N/A,FALSE,"ADUANAS";"CAJA_AGO96",#N/A,FALSE,"CAJA3";"ING_CORR_AGO96",#N/A,FALSE,"CAJA3"}</definedName>
    <definedName name="swqghykii" localSheetId="9" hidden="1">{"SUNAT_AD_AGO96",#N/A,FALSE,"ADUANAS";"CAJA_AGO96",#N/A,FALSE,"CAJA3";"ING_CORR_AGO96",#N/A,FALSE,"CAJA3"}</definedName>
    <definedName name="swqghykii" localSheetId="20" hidden="1">{"SUNAT_AD_AGO96",#N/A,FALSE,"ADUANAS";"CAJA_AGO96",#N/A,FALSE,"CAJA3";"ING_CORR_AGO96",#N/A,FALSE,"CAJA3"}</definedName>
    <definedName name="swqghykii" localSheetId="17" hidden="1">{"SUNAT_AD_AGO96",#N/A,FALSE,"ADUANAS";"CAJA_AGO96",#N/A,FALSE,"CAJA3";"ING_CORR_AGO96",#N/A,FALSE,"CAJA3"}</definedName>
    <definedName name="swqghykii" hidden="1">{"SUNAT_AD_AGO96",#N/A,FALSE,"ADUANAS";"CAJA_AGO96",#N/A,FALSE,"CAJA3";"ING_CORR_AGO96",#N/A,FALSE,"CAJA3"}</definedName>
    <definedName name="szdfghutrff" localSheetId="12" hidden="1">{"CAJA_SET96",#N/A,FALSE,"CAJA3";"ING_CORR_SET96",#N/A,FALSE,"CAJA3";"SUNAT_AD_SET96",#N/A,FALSE,"ADUANAS"}</definedName>
    <definedName name="szdfghutrff" localSheetId="15" hidden="1">{"CAJA_SET96",#N/A,FALSE,"CAJA3";"ING_CORR_SET96",#N/A,FALSE,"CAJA3";"SUNAT_AD_SET96",#N/A,FALSE,"ADUANAS"}</definedName>
    <definedName name="szdfghutrff" localSheetId="3" hidden="1">{"CAJA_SET96",#N/A,FALSE,"CAJA3";"ING_CORR_SET96",#N/A,FALSE,"CAJA3";"SUNAT_AD_SET96",#N/A,FALSE,"ADUANAS"}</definedName>
    <definedName name="szdfghutrff" localSheetId="6" hidden="1">{"CAJA_SET96",#N/A,FALSE,"CAJA3";"ING_CORR_SET96",#N/A,FALSE,"CAJA3";"SUNAT_AD_SET96",#N/A,FALSE,"ADUANAS"}</definedName>
    <definedName name="szdfghutrff" localSheetId="9" hidden="1">{"CAJA_SET96",#N/A,FALSE,"CAJA3";"ING_CORR_SET96",#N/A,FALSE,"CAJA3";"SUNAT_AD_SET96",#N/A,FALSE,"ADUANAS"}</definedName>
    <definedName name="szdfghutrff" localSheetId="20" hidden="1">{"CAJA_SET96",#N/A,FALSE,"CAJA3";"ING_CORR_SET96",#N/A,FALSE,"CAJA3";"SUNAT_AD_SET96",#N/A,FALSE,"ADUANAS"}</definedName>
    <definedName name="szdfghutrff" localSheetId="17" hidden="1">{"CAJA_SET96",#N/A,FALSE,"CAJA3";"ING_CORR_SET96",#N/A,FALSE,"CAJA3";"SUNAT_AD_SET96",#N/A,FALSE,"ADUANAS"}</definedName>
    <definedName name="szdfghutrff" hidden="1">{"CAJA_SET96",#N/A,FALSE,"CAJA3";"ING_CORR_SET96",#N/A,FALSE,"CAJA3";"SUNAT_AD_SET96",#N/A,FALSE,"ADUANAS"}</definedName>
    <definedName name="TTT" localSheetId="12" hidden="1">{"CAJA_SET96",#N/A,FALSE,"CAJA3";"ING_CORR_SET96",#N/A,FALSE,"CAJA3";"SUNAT_AD_SET96",#N/A,FALSE,"ADUANAS"}</definedName>
    <definedName name="TTT" localSheetId="15" hidden="1">{"CAJA_SET96",#N/A,FALSE,"CAJA3";"ING_CORR_SET96",#N/A,FALSE,"CAJA3";"SUNAT_AD_SET96",#N/A,FALSE,"ADUANAS"}</definedName>
    <definedName name="TTT" localSheetId="3" hidden="1">{"CAJA_SET96",#N/A,FALSE,"CAJA3";"ING_CORR_SET96",#N/A,FALSE,"CAJA3";"SUNAT_AD_SET96",#N/A,FALSE,"ADUANAS"}</definedName>
    <definedName name="TTT" localSheetId="6" hidden="1">{"CAJA_SET96",#N/A,FALSE,"CAJA3";"ING_CORR_SET96",#N/A,FALSE,"CAJA3";"SUNAT_AD_SET96",#N/A,FALSE,"ADUANAS"}</definedName>
    <definedName name="TTT" localSheetId="9" hidden="1">{"CAJA_SET96",#N/A,FALSE,"CAJA3";"ING_CORR_SET96",#N/A,FALSE,"CAJA3";"SUNAT_AD_SET96",#N/A,FALSE,"ADUANAS"}</definedName>
    <definedName name="TTT" localSheetId="20" hidden="1">{"CAJA_SET96",#N/A,FALSE,"CAJA3";"ING_CORR_SET96",#N/A,FALSE,"CAJA3";"SUNAT_AD_SET96",#N/A,FALSE,"ADUANAS"}</definedName>
    <definedName name="TTT" localSheetId="17" hidden="1">{"CAJA_SET96",#N/A,FALSE,"CAJA3";"ING_CORR_SET96",#N/A,FALSE,"CAJA3";"SUNAT_AD_SET96",#N/A,FALSE,"ADUANAS"}</definedName>
    <definedName name="TTT" hidden="1">{"CAJA_SET96",#N/A,FALSE,"CAJA3";"ING_CORR_SET96",#N/A,FALSE,"CAJA3";"SUNAT_AD_SET96",#N/A,FALSE,"ADUANAS"}</definedName>
    <definedName name="vddtytjji" localSheetId="12" hidden="1">{"CAJA_SET96",#N/A,FALSE,"CAJA3";"ING_CORR_SET96",#N/A,FALSE,"CAJA3";"SUNAT_AD_SET96",#N/A,FALSE,"ADUANAS"}</definedName>
    <definedName name="vddtytjji" localSheetId="15" hidden="1">{"CAJA_SET96",#N/A,FALSE,"CAJA3";"ING_CORR_SET96",#N/A,FALSE,"CAJA3";"SUNAT_AD_SET96",#N/A,FALSE,"ADUANAS"}</definedName>
    <definedName name="vddtytjji" localSheetId="3" hidden="1">{"CAJA_SET96",#N/A,FALSE,"CAJA3";"ING_CORR_SET96",#N/A,FALSE,"CAJA3";"SUNAT_AD_SET96",#N/A,FALSE,"ADUANAS"}</definedName>
    <definedName name="vddtytjji" localSheetId="6" hidden="1">{"CAJA_SET96",#N/A,FALSE,"CAJA3";"ING_CORR_SET96",#N/A,FALSE,"CAJA3";"SUNAT_AD_SET96",#N/A,FALSE,"ADUANAS"}</definedName>
    <definedName name="vddtytjji" localSheetId="9" hidden="1">{"CAJA_SET96",#N/A,FALSE,"CAJA3";"ING_CORR_SET96",#N/A,FALSE,"CAJA3";"SUNAT_AD_SET96",#N/A,FALSE,"ADUANAS"}</definedName>
    <definedName name="vddtytjji" localSheetId="20" hidden="1">{"CAJA_SET96",#N/A,FALSE,"CAJA3";"ING_CORR_SET96",#N/A,FALSE,"CAJA3";"SUNAT_AD_SET96",#N/A,FALSE,"ADUANAS"}</definedName>
    <definedName name="vddtytjji" localSheetId="17" hidden="1">{"CAJA_SET96",#N/A,FALSE,"CAJA3";"ING_CORR_SET96",#N/A,FALSE,"CAJA3";"SUNAT_AD_SET96",#N/A,FALSE,"ADUANAS"}</definedName>
    <definedName name="vddtytjji" hidden="1">{"CAJA_SET96",#N/A,FALSE,"CAJA3";"ING_CORR_SET96",#N/A,FALSE,"CAJA3";"SUNAT_AD_SET96",#N/A,FALSE,"ADUANAS"}</definedName>
    <definedName name="wrn.CAJA_AGO96." localSheetId="12" hidden="1">{"SUNAT_AD_AGO96",#N/A,FALSE,"ADUANAS";"CAJA_AGO96",#N/A,FALSE,"CAJA3";"ING_CORR_AGO96",#N/A,FALSE,"CAJA3"}</definedName>
    <definedName name="wrn.CAJA_AGO96." localSheetId="15" hidden="1">{"SUNAT_AD_AGO96",#N/A,FALSE,"ADUANAS";"CAJA_AGO96",#N/A,FALSE,"CAJA3";"ING_CORR_AGO96",#N/A,FALSE,"CAJA3"}</definedName>
    <definedName name="wrn.CAJA_AGO96." localSheetId="3" hidden="1">{"SUNAT_AD_AGO96",#N/A,FALSE,"ADUANAS";"CAJA_AGO96",#N/A,FALSE,"CAJA3";"ING_CORR_AGO96",#N/A,FALSE,"CAJA3"}</definedName>
    <definedName name="wrn.CAJA_AGO96." localSheetId="6" hidden="1">{"SUNAT_AD_AGO96",#N/A,FALSE,"ADUANAS";"CAJA_AGO96",#N/A,FALSE,"CAJA3";"ING_CORR_AGO96",#N/A,FALSE,"CAJA3"}</definedName>
    <definedName name="wrn.CAJA_AGO96." localSheetId="9" hidden="1">{"SUNAT_AD_AGO96",#N/A,FALSE,"ADUANAS";"CAJA_AGO96",#N/A,FALSE,"CAJA3";"ING_CORR_AGO96",#N/A,FALSE,"CAJA3"}</definedName>
    <definedName name="wrn.CAJA_AGO96." localSheetId="20" hidden="1">{"SUNAT_AD_AGO96",#N/A,FALSE,"ADUANAS";"CAJA_AGO96",#N/A,FALSE,"CAJA3";"ING_CORR_AGO96",#N/A,FALSE,"CAJA3"}</definedName>
    <definedName name="wrn.CAJA_AGO96." localSheetId="17" hidden="1">{"SUNAT_AD_AGO96",#N/A,FALSE,"ADUANAS";"CAJA_AGO96",#N/A,FALSE,"CAJA3";"ING_CORR_AGO96",#N/A,FALSE,"CAJA3"}</definedName>
    <definedName name="wrn.CAJA_AGO96." hidden="1">{"SUNAT_AD_AGO96",#N/A,FALSE,"ADUANAS";"CAJA_AGO96",#N/A,FALSE,"CAJA3";"ING_CORR_AGO96",#N/A,FALSE,"CAJA3"}</definedName>
    <definedName name="wrn.CAJA_SET96." localSheetId="12" hidden="1">{"CAJA_SET96",#N/A,FALSE,"CAJA3";"ING_CORR_SET96",#N/A,FALSE,"CAJA3";"SUNAT_AD_SET96",#N/A,FALSE,"ADUANAS"}</definedName>
    <definedName name="wrn.CAJA_SET96." localSheetId="15" hidden="1">{"CAJA_SET96",#N/A,FALSE,"CAJA3";"ING_CORR_SET96",#N/A,FALSE,"CAJA3";"SUNAT_AD_SET96",#N/A,FALSE,"ADUANAS"}</definedName>
    <definedName name="wrn.CAJA_SET96." localSheetId="3" hidden="1">{"CAJA_SET96",#N/A,FALSE,"CAJA3";"ING_CORR_SET96",#N/A,FALSE,"CAJA3";"SUNAT_AD_SET96",#N/A,FALSE,"ADUANAS"}</definedName>
    <definedName name="wrn.CAJA_SET96." localSheetId="6" hidden="1">{"CAJA_SET96",#N/A,FALSE,"CAJA3";"ING_CORR_SET96",#N/A,FALSE,"CAJA3";"SUNAT_AD_SET96",#N/A,FALSE,"ADUANAS"}</definedName>
    <definedName name="wrn.CAJA_SET96." localSheetId="9" hidden="1">{"CAJA_SET96",#N/A,FALSE,"CAJA3";"ING_CORR_SET96",#N/A,FALSE,"CAJA3";"SUNAT_AD_SET96",#N/A,FALSE,"ADUANAS"}</definedName>
    <definedName name="wrn.CAJA_SET96." localSheetId="20" hidden="1">{"CAJA_SET96",#N/A,FALSE,"CAJA3";"ING_CORR_SET96",#N/A,FALSE,"CAJA3";"SUNAT_AD_SET96",#N/A,FALSE,"ADUANAS"}</definedName>
    <definedName name="wrn.CAJA_SET96." localSheetId="17" hidden="1">{"CAJA_SET96",#N/A,FALSE,"CAJA3";"ING_CORR_SET96",#N/A,FALSE,"CAJA3";"SUNAT_AD_SET96",#N/A,FALSE,"ADUANAS"}</definedName>
    <definedName name="wrn.CAJA_SET96." hidden="1">{"CAJA_SET96",#N/A,FALSE,"CAJA3";"ING_CORR_SET96",#N/A,FALSE,"CAJA3";"SUNAT_AD_SET96",#N/A,FALSE,"ADUANAS"}</definedName>
    <definedName name="WTESD" localSheetId="12" hidden="1">{"CAJA_SET96",#N/A,FALSE,"CAJA3";"ING_CORR_SET96",#N/A,FALSE,"CAJA3";"SUNAT_AD_SET96",#N/A,FALSE,"ADUANAS"}</definedName>
    <definedName name="WTESD" localSheetId="15" hidden="1">{"CAJA_SET96",#N/A,FALSE,"CAJA3";"ING_CORR_SET96",#N/A,FALSE,"CAJA3";"SUNAT_AD_SET96",#N/A,FALSE,"ADUANAS"}</definedName>
    <definedName name="WTESD" localSheetId="3" hidden="1">{"CAJA_SET96",#N/A,FALSE,"CAJA3";"ING_CORR_SET96",#N/A,FALSE,"CAJA3";"SUNAT_AD_SET96",#N/A,FALSE,"ADUANAS"}</definedName>
    <definedName name="WTESD" localSheetId="6" hidden="1">{"CAJA_SET96",#N/A,FALSE,"CAJA3";"ING_CORR_SET96",#N/A,FALSE,"CAJA3";"SUNAT_AD_SET96",#N/A,FALSE,"ADUANAS"}</definedName>
    <definedName name="WTESD" localSheetId="9" hidden="1">{"CAJA_SET96",#N/A,FALSE,"CAJA3";"ING_CORR_SET96",#N/A,FALSE,"CAJA3";"SUNAT_AD_SET96",#N/A,FALSE,"ADUANAS"}</definedName>
    <definedName name="WTESD" localSheetId="20" hidden="1">{"CAJA_SET96",#N/A,FALSE,"CAJA3";"ING_CORR_SET96",#N/A,FALSE,"CAJA3";"SUNAT_AD_SET96",#N/A,FALSE,"ADUANAS"}</definedName>
    <definedName name="WTESD" localSheetId="17" hidden="1">{"CAJA_SET96",#N/A,FALSE,"CAJA3";"ING_CORR_SET96",#N/A,FALSE,"CAJA3";"SUNAT_AD_SET96",#N/A,FALSE,"ADUANAS"}</definedName>
    <definedName name="WTESD" hidden="1">{"CAJA_SET96",#N/A,FALSE,"CAJA3";"ING_CORR_SET96",#N/A,FALSE,"CAJA3";"SUNAT_AD_SET96",#N/A,FALSE,"ADUANAS"}</definedName>
    <definedName name="YTJYTR" localSheetId="12" hidden="1">{"CAJA_SET96",#N/A,FALSE,"CAJA3";"ING_CORR_SET96",#N/A,FALSE,"CAJA3";"SUNAT_AD_SET96",#N/A,FALSE,"ADUANAS"}</definedName>
    <definedName name="YTJYTR" localSheetId="15" hidden="1">{"CAJA_SET96",#N/A,FALSE,"CAJA3";"ING_CORR_SET96",#N/A,FALSE,"CAJA3";"SUNAT_AD_SET96",#N/A,FALSE,"ADUANAS"}</definedName>
    <definedName name="YTJYTR" localSheetId="3" hidden="1">{"CAJA_SET96",#N/A,FALSE,"CAJA3";"ING_CORR_SET96",#N/A,FALSE,"CAJA3";"SUNAT_AD_SET96",#N/A,FALSE,"ADUANAS"}</definedName>
    <definedName name="YTJYTR" localSheetId="6" hidden="1">{"CAJA_SET96",#N/A,FALSE,"CAJA3";"ING_CORR_SET96",#N/A,FALSE,"CAJA3";"SUNAT_AD_SET96",#N/A,FALSE,"ADUANAS"}</definedName>
    <definedName name="YTJYTR" localSheetId="9" hidden="1">{"CAJA_SET96",#N/A,FALSE,"CAJA3";"ING_CORR_SET96",#N/A,FALSE,"CAJA3";"SUNAT_AD_SET96",#N/A,FALSE,"ADUANAS"}</definedName>
    <definedName name="YTJYTR" localSheetId="20" hidden="1">{"CAJA_SET96",#N/A,FALSE,"CAJA3";"ING_CORR_SET96",#N/A,FALSE,"CAJA3";"SUNAT_AD_SET96",#N/A,FALSE,"ADUANAS"}</definedName>
    <definedName name="YTJYTR" localSheetId="17" hidden="1">{"CAJA_SET96",#N/A,FALSE,"CAJA3";"ING_CORR_SET96",#N/A,FALSE,"CAJA3";"SUNAT_AD_SET96",#N/A,FALSE,"ADUANAS"}</definedName>
    <definedName name="YTJYTR" hidden="1">{"CAJA_SET96",#N/A,FALSE,"CAJA3";"ING_CORR_SET96",#N/A,FALSE,"CAJA3";"SUNAT_AD_SET96",#N/A,FALSE,"ADUANAS"}</definedName>
    <definedName name="yu" localSheetId="12" hidden="1">#REF!</definedName>
    <definedName name="yu" localSheetId="13" hidden="1">#REF!</definedName>
    <definedName name="yu" localSheetId="15" hidden="1">#REF!</definedName>
    <definedName name="yu" localSheetId="5" hidden="1">#REF!</definedName>
    <definedName name="yu" localSheetId="6" hidden="1">#REF!</definedName>
    <definedName name="yu" localSheetId="7" hidden="1">#REF!</definedName>
    <definedName name="yu" localSheetId="11" hidden="1">#REF!</definedName>
    <definedName name="yu" localSheetId="20" hidden="1">#REF!</definedName>
    <definedName name="yu" localSheetId="21" hidden="1">#REF!</definedName>
    <definedName name="yu" localSheetId="17" hidden="1">#REF!</definedName>
    <definedName name="yu" hidden="1">#REF!</definedName>
    <definedName name="zxs" localSheetId="12" hidden="1">{"CAJA_SET96",#N/A,FALSE,"CAJA3";"ING_CORR_SET96",#N/A,FALSE,"CAJA3";"SUNAT_AD_SET96",#N/A,FALSE,"ADUANAS"}</definedName>
    <definedName name="zxs" localSheetId="15" hidden="1">{"CAJA_SET96",#N/A,FALSE,"CAJA3";"ING_CORR_SET96",#N/A,FALSE,"CAJA3";"SUNAT_AD_SET96",#N/A,FALSE,"ADUANAS"}</definedName>
    <definedName name="zxs" localSheetId="3" hidden="1">{"CAJA_SET96",#N/A,FALSE,"CAJA3";"ING_CORR_SET96",#N/A,FALSE,"CAJA3";"SUNAT_AD_SET96",#N/A,FALSE,"ADUANAS"}</definedName>
    <definedName name="zxs" localSheetId="6" hidden="1">{"CAJA_SET96",#N/A,FALSE,"CAJA3";"ING_CORR_SET96",#N/A,FALSE,"CAJA3";"SUNAT_AD_SET96",#N/A,FALSE,"ADUANAS"}</definedName>
    <definedName name="zxs" localSheetId="9" hidden="1">{"CAJA_SET96",#N/A,FALSE,"CAJA3";"ING_CORR_SET96",#N/A,FALSE,"CAJA3";"SUNAT_AD_SET96",#N/A,FALSE,"ADUANAS"}</definedName>
    <definedName name="zxs" localSheetId="20" hidden="1">{"CAJA_SET96",#N/A,FALSE,"CAJA3";"ING_CORR_SET96",#N/A,FALSE,"CAJA3";"SUNAT_AD_SET96",#N/A,FALSE,"ADUANAS"}</definedName>
    <definedName name="zxs" localSheetId="17" hidden="1">{"CAJA_SET96",#N/A,FALSE,"CAJA3";"ING_CORR_SET96",#N/A,FALSE,"CAJA3";"SUNAT_AD_SET96",#N/A,FALSE,"ADUANAS"}</definedName>
    <definedName name="zxs" hidden="1">{"CAJA_SET96",#N/A,FALSE,"CAJA3";"ING_CORR_SET96",#N/A,FALSE,"CAJA3";"SUNAT_AD_SET96",#N/A,FALSE,"ADUANAS"}</definedName>
  </definedNames>
  <calcPr calcId="145621"/>
</workbook>
</file>

<file path=xl/calcChain.xml><?xml version="1.0" encoding="utf-8"?>
<calcChain xmlns="http://schemas.openxmlformats.org/spreadsheetml/2006/main">
  <c r="C22" i="32" l="1"/>
  <c r="D29" i="32" l="1"/>
  <c r="D27" i="32"/>
  <c r="E27" i="32"/>
  <c r="E29" i="32"/>
  <c r="D18" i="32"/>
  <c r="D25" i="32"/>
  <c r="D26" i="32"/>
  <c r="D20" i="32"/>
  <c r="E18" i="32"/>
  <c r="E25" i="32" l="1"/>
  <c r="E26" i="32"/>
  <c r="E22" i="32"/>
  <c r="E20" i="32"/>
  <c r="C1" i="52" l="1"/>
  <c r="C13" i="41"/>
  <c r="C2" i="41"/>
  <c r="C33" i="32"/>
  <c r="C32" i="32"/>
  <c r="C5" i="32"/>
  <c r="B32" i="51"/>
  <c r="B33" i="51"/>
  <c r="B1" i="51"/>
  <c r="C23" i="30"/>
  <c r="C2" i="30"/>
  <c r="G29" i="21"/>
  <c r="G4" i="21"/>
  <c r="C24" i="26"/>
  <c r="C23" i="26"/>
  <c r="C3" i="26"/>
  <c r="D23" i="50"/>
  <c r="D2" i="50"/>
  <c r="L23" i="15"/>
  <c r="L3" i="15"/>
  <c r="J39" i="22"/>
  <c r="J1" i="22"/>
  <c r="L42" i="20"/>
  <c r="K16" i="20"/>
  <c r="C19" i="38"/>
  <c r="B2" i="38"/>
  <c r="B19" i="18"/>
  <c r="B3" i="18"/>
  <c r="D23" i="43"/>
  <c r="D2" i="43"/>
  <c r="B18" i="48"/>
  <c r="A1" i="48"/>
  <c r="B24" i="1"/>
  <c r="C3" i="1"/>
  <c r="S42" i="26" l="1"/>
  <c r="D11" i="41" l="1"/>
  <c r="E11" i="41"/>
  <c r="F11" i="41"/>
  <c r="G11" i="41"/>
  <c r="C11" i="41"/>
  <c r="E141" i="20" l="1"/>
  <c r="F141" i="20"/>
  <c r="F51" i="46" l="1"/>
  <c r="E51" i="46"/>
  <c r="G34" i="22" l="1"/>
  <c r="F34" i="22"/>
  <c r="G33" i="22"/>
  <c r="F33" i="22"/>
  <c r="G32" i="22"/>
  <c r="F32" i="22"/>
  <c r="G31" i="22"/>
  <c r="F31" i="22"/>
  <c r="G24" i="22"/>
  <c r="F24" i="22"/>
  <c r="G23" i="22"/>
  <c r="F23" i="22"/>
  <c r="G22" i="22"/>
  <c r="F22" i="22"/>
  <c r="G21" i="22"/>
  <c r="F21" i="22"/>
  <c r="G15" i="22"/>
  <c r="F15" i="22"/>
  <c r="G14" i="22"/>
  <c r="F14" i="22"/>
  <c r="G13" i="22"/>
  <c r="F13" i="22"/>
  <c r="G12" i="22"/>
  <c r="F12" i="22"/>
  <c r="G3" i="22"/>
  <c r="G4" i="22"/>
  <c r="G5" i="22"/>
  <c r="G6" i="22"/>
  <c r="F6" i="22"/>
  <c r="F5" i="22"/>
  <c r="F4" i="22"/>
  <c r="F3" i="22"/>
  <c r="E9" i="32" l="1"/>
  <c r="E14" i="32"/>
  <c r="E10" i="32"/>
  <c r="E11" i="32"/>
  <c r="E12" i="32"/>
  <c r="E13" i="32"/>
  <c r="E15" i="32"/>
  <c r="E16" i="32"/>
  <c r="E17" i="32"/>
  <c r="E19" i="32"/>
  <c r="E28" i="32"/>
  <c r="E21" i="32"/>
  <c r="E23" i="32"/>
  <c r="E24" i="32"/>
  <c r="E30" i="32"/>
  <c r="E31" i="32"/>
  <c r="E8" i="32"/>
  <c r="E132" i="20" l="1"/>
  <c r="F132" i="20"/>
  <c r="E119" i="20"/>
  <c r="F119" i="20"/>
  <c r="E133" i="20"/>
  <c r="F133" i="20"/>
  <c r="E121" i="20"/>
  <c r="F121" i="20"/>
  <c r="E123" i="20"/>
  <c r="F123" i="20"/>
  <c r="E124" i="20"/>
  <c r="F124" i="20"/>
  <c r="E122" i="20"/>
  <c r="F122" i="20"/>
  <c r="E125" i="20"/>
  <c r="F125" i="20"/>
  <c r="E126" i="20"/>
  <c r="F126" i="20"/>
  <c r="E127" i="20"/>
  <c r="F127" i="20"/>
  <c r="E128" i="20"/>
  <c r="F128" i="20"/>
  <c r="E130" i="20"/>
  <c r="F130" i="20"/>
  <c r="E129" i="20"/>
  <c r="F129" i="20"/>
  <c r="E120" i="20"/>
  <c r="F120" i="20"/>
  <c r="E131" i="20"/>
  <c r="F131" i="20"/>
  <c r="E135" i="20"/>
  <c r="F135" i="20"/>
  <c r="E134" i="20"/>
  <c r="F134" i="20"/>
  <c r="E136" i="20"/>
  <c r="F136" i="20"/>
  <c r="E138" i="20"/>
  <c r="F138" i="20"/>
  <c r="E137" i="20"/>
  <c r="F137" i="20"/>
  <c r="E139" i="20"/>
  <c r="F139" i="20"/>
  <c r="E140" i="20"/>
  <c r="F140" i="20"/>
  <c r="F118" i="20"/>
  <c r="E118" i="20"/>
  <c r="C27" i="23" l="1"/>
  <c r="D24" i="36" l="1"/>
  <c r="D2" i="36"/>
  <c r="E31" i="23"/>
  <c r="E32" i="23"/>
  <c r="E33" i="23"/>
  <c r="E34" i="23"/>
  <c r="E35" i="23"/>
  <c r="E36" i="23"/>
  <c r="E37" i="23"/>
  <c r="E38" i="23"/>
  <c r="E39" i="23"/>
  <c r="E40" i="23"/>
  <c r="E41" i="23"/>
  <c r="E42" i="23"/>
  <c r="E43" i="23"/>
  <c r="E44" i="23"/>
  <c r="E45" i="23"/>
  <c r="E46" i="23"/>
  <c r="E47" i="23"/>
  <c r="E48" i="23"/>
  <c r="C3" i="23"/>
  <c r="C49" i="2"/>
  <c r="C48" i="2"/>
  <c r="C2" i="2"/>
  <c r="T45" i="26" l="1"/>
  <c r="R48" i="26" l="1"/>
  <c r="R32" i="26"/>
  <c r="R31" i="26"/>
  <c r="R39" i="26"/>
  <c r="R33" i="26"/>
  <c r="R36" i="26"/>
  <c r="R37" i="26"/>
  <c r="R47" i="26"/>
  <c r="R44" i="26"/>
  <c r="R45" i="26"/>
  <c r="R43" i="26"/>
  <c r="R34" i="26"/>
  <c r="R41" i="26"/>
  <c r="R46" i="26"/>
  <c r="R38" i="26"/>
  <c r="R30" i="26"/>
  <c r="R40" i="26"/>
  <c r="R35" i="26"/>
  <c r="Q48" i="26"/>
  <c r="S48" i="26" s="1"/>
  <c r="Q32" i="26"/>
  <c r="S32" i="26" s="1"/>
  <c r="Q31" i="26"/>
  <c r="S31" i="26" s="1"/>
  <c r="Q39" i="26"/>
  <c r="S39" i="26" s="1"/>
  <c r="Q33" i="26"/>
  <c r="S33" i="26" s="1"/>
  <c r="Q36" i="26"/>
  <c r="S36" i="26" s="1"/>
  <c r="Q37" i="26"/>
  <c r="S37" i="26" s="1"/>
  <c r="Q47" i="26"/>
  <c r="S47" i="26" s="1"/>
  <c r="Q44" i="26"/>
  <c r="S44" i="26" s="1"/>
  <c r="Q45" i="26"/>
  <c r="S45" i="26" s="1"/>
  <c r="Q43" i="26"/>
  <c r="S43" i="26" s="1"/>
  <c r="Q34" i="26"/>
  <c r="S34" i="26" s="1"/>
  <c r="Q41" i="26"/>
  <c r="S41" i="26" s="1"/>
  <c r="Q46" i="26"/>
  <c r="S46" i="26" s="1"/>
  <c r="Q38" i="26"/>
  <c r="S38" i="26" s="1"/>
  <c r="Q30" i="26"/>
  <c r="S30" i="26" s="1"/>
  <c r="Q40" i="26"/>
  <c r="S40" i="26" s="1"/>
  <c r="Q35" i="26"/>
  <c r="S35" i="26" s="1"/>
  <c r="J34" i="1" l="1"/>
  <c r="I34" i="1"/>
  <c r="H34" i="1"/>
  <c r="G34" i="1"/>
  <c r="F34" i="1"/>
  <c r="E34" i="1"/>
  <c r="D34" i="1"/>
  <c r="C34" i="1"/>
  <c r="B34" i="1"/>
  <c r="J33" i="1"/>
  <c r="I33" i="1"/>
  <c r="H33" i="1"/>
  <c r="G33" i="1"/>
  <c r="F33" i="1"/>
  <c r="E33" i="1"/>
  <c r="D33" i="1"/>
  <c r="C33" i="1"/>
  <c r="B33" i="1"/>
  <c r="J31" i="1"/>
  <c r="B31" i="1" l="1"/>
  <c r="C31" i="1"/>
  <c r="D31" i="1"/>
  <c r="E31" i="1"/>
  <c r="F31" i="1"/>
  <c r="G31" i="1"/>
  <c r="H31" i="1"/>
  <c r="I31" i="1"/>
  <c r="E35" i="1" l="1"/>
  <c r="D35" i="1"/>
  <c r="I35" i="1"/>
  <c r="H35" i="1"/>
  <c r="G35" i="1"/>
  <c r="C35" i="1"/>
  <c r="F35" i="1"/>
  <c r="B35" i="1"/>
  <c r="J35" i="1"/>
</calcChain>
</file>

<file path=xl/sharedStrings.xml><?xml version="1.0" encoding="utf-8"?>
<sst xmlns="http://schemas.openxmlformats.org/spreadsheetml/2006/main" count="977" uniqueCount="458">
  <si>
    <t>Hombres</t>
  </si>
  <si>
    <t>Mujeres</t>
  </si>
  <si>
    <t xml:space="preserve"> 0 -  4</t>
  </si>
  <si>
    <t xml:space="preserve"> 5 -  9</t>
  </si>
  <si>
    <t>10 - 14</t>
  </si>
  <si>
    <t>15 - 19</t>
  </si>
  <si>
    <t>20 - 24</t>
  </si>
  <si>
    <t>25 - 29</t>
  </si>
  <si>
    <t>30 - 34</t>
  </si>
  <si>
    <t>35 - 39</t>
  </si>
  <si>
    <t>40 - 44</t>
  </si>
  <si>
    <t>45 - 49</t>
  </si>
  <si>
    <t>50 - 54</t>
  </si>
  <si>
    <t>55 - 59</t>
  </si>
  <si>
    <t>60 - 64</t>
  </si>
  <si>
    <t>65 - 69</t>
  </si>
  <si>
    <t>70 - 74</t>
  </si>
  <si>
    <t>75 - 79</t>
  </si>
  <si>
    <t>80 - 84</t>
  </si>
  <si>
    <t>85 - 89</t>
  </si>
  <si>
    <t>90 - 94</t>
  </si>
  <si>
    <t>95 - 99</t>
  </si>
  <si>
    <t>100 +</t>
  </si>
  <si>
    <t>Paraguay</t>
  </si>
  <si>
    <t>PRY</t>
  </si>
  <si>
    <t>Bolivia</t>
  </si>
  <si>
    <t>BOL</t>
  </si>
  <si>
    <t>PER</t>
  </si>
  <si>
    <t>Guatemala</t>
  </si>
  <si>
    <t>Honduras</t>
  </si>
  <si>
    <t>Nicaragua</t>
  </si>
  <si>
    <t>NIC</t>
  </si>
  <si>
    <t>MEX</t>
  </si>
  <si>
    <t>Venezuela</t>
  </si>
  <si>
    <t>VEN</t>
  </si>
  <si>
    <t>Ecuador</t>
  </si>
  <si>
    <t>ECU</t>
  </si>
  <si>
    <t>El Salvador</t>
  </si>
  <si>
    <t>SLV</t>
  </si>
  <si>
    <t>Colombia</t>
  </si>
  <si>
    <t>COL</t>
  </si>
  <si>
    <t>Argentina</t>
  </si>
  <si>
    <t>ARG</t>
  </si>
  <si>
    <t>PAN</t>
  </si>
  <si>
    <t>BRA</t>
  </si>
  <si>
    <t>Chile</t>
  </si>
  <si>
    <t>CHL</t>
  </si>
  <si>
    <t>Costa Rica</t>
  </si>
  <si>
    <t>CRI</t>
  </si>
  <si>
    <t>Uruguay</t>
  </si>
  <si>
    <t>URY</t>
  </si>
  <si>
    <t>JAM</t>
  </si>
  <si>
    <t>Jamaica</t>
  </si>
  <si>
    <t>Guyana</t>
  </si>
  <si>
    <t>Bahamas</t>
  </si>
  <si>
    <t>Barbados</t>
  </si>
  <si>
    <t>Upper middle income</t>
  </si>
  <si>
    <t>Trinidad and Tobago</t>
  </si>
  <si>
    <t>Universal</t>
  </si>
  <si>
    <t>no data</t>
  </si>
  <si>
    <t>Asalariados</t>
  </si>
  <si>
    <t>Brunei Darussalam</t>
  </si>
  <si>
    <t>China</t>
  </si>
  <si>
    <t>Hong Kong SAR, China</t>
  </si>
  <si>
    <t>Indonesia</t>
  </si>
  <si>
    <t>Korea, Rep.</t>
  </si>
  <si>
    <t>Malaysia</t>
  </si>
  <si>
    <t>Mongolia</t>
  </si>
  <si>
    <t>Papua New Guinea</t>
  </si>
  <si>
    <t>Philippines</t>
  </si>
  <si>
    <t>Singapore</t>
  </si>
  <si>
    <t>Thailand</t>
  </si>
  <si>
    <t>Vanuatu</t>
  </si>
  <si>
    <t>Vietnam</t>
  </si>
  <si>
    <t>Albania</t>
  </si>
  <si>
    <t>Armenia</t>
  </si>
  <si>
    <t>Azerbaijan</t>
  </si>
  <si>
    <t>Belarus</t>
  </si>
  <si>
    <t>Bosnia and Herzegovina</t>
  </si>
  <si>
    <t>Bulgaria</t>
  </si>
  <si>
    <t>Croatia</t>
  </si>
  <si>
    <t>Czech Republic</t>
  </si>
  <si>
    <t>Estonia</t>
  </si>
  <si>
    <t>Georgia</t>
  </si>
  <si>
    <t>Hungary</t>
  </si>
  <si>
    <t>Kazakhstan</t>
  </si>
  <si>
    <t>Kyrgyz Republic</t>
  </si>
  <si>
    <t>Latvia</t>
  </si>
  <si>
    <t>Lithuania</t>
  </si>
  <si>
    <t>Macedonia, FYR</t>
  </si>
  <si>
    <t>Moldova</t>
  </si>
  <si>
    <t>Poland</t>
  </si>
  <si>
    <t>Romania</t>
  </si>
  <si>
    <t>Russian Federation</t>
  </si>
  <si>
    <t>Serbia</t>
  </si>
  <si>
    <t>Slovak Republic</t>
  </si>
  <si>
    <t>Slovenia</t>
  </si>
  <si>
    <t>Turkey</t>
  </si>
  <si>
    <t>Ukraine</t>
  </si>
  <si>
    <t>Australia</t>
  </si>
  <si>
    <t>Austria</t>
  </si>
  <si>
    <t>Belgium</t>
  </si>
  <si>
    <t>Canada</t>
  </si>
  <si>
    <t>Denmark</t>
  </si>
  <si>
    <t>Finland</t>
  </si>
  <si>
    <t>France</t>
  </si>
  <si>
    <t>Germany</t>
  </si>
  <si>
    <t>Greece</t>
  </si>
  <si>
    <t>Iceland</t>
  </si>
  <si>
    <t>Ireland</t>
  </si>
  <si>
    <t>Italy</t>
  </si>
  <si>
    <t>Japan</t>
  </si>
  <si>
    <t>Netherlands</t>
  </si>
  <si>
    <t>New Zealand</t>
  </si>
  <si>
    <t>Norway</t>
  </si>
  <si>
    <t>Portugal</t>
  </si>
  <si>
    <t>Spain</t>
  </si>
  <si>
    <t>Sweden</t>
  </si>
  <si>
    <t>Switzerland</t>
  </si>
  <si>
    <t>United Kingdom</t>
  </si>
  <si>
    <t>United States</t>
  </si>
  <si>
    <t>Algeria</t>
  </si>
  <si>
    <t>Bahrain</t>
  </si>
  <si>
    <t>Djibouti</t>
  </si>
  <si>
    <t>Egypt, Arab Rep.</t>
  </si>
  <si>
    <t>Iran, Islamic Rep.</t>
  </si>
  <si>
    <t>Iraq</t>
  </si>
  <si>
    <t>Jordan</t>
  </si>
  <si>
    <t>Lebanon</t>
  </si>
  <si>
    <t>Libya</t>
  </si>
  <si>
    <t>Morocco</t>
  </si>
  <si>
    <t>Qatar</t>
  </si>
  <si>
    <t>Syrian Arab Republic</t>
  </si>
  <si>
    <t>Tunisia</t>
  </si>
  <si>
    <t>Yemen, Rep.</t>
  </si>
  <si>
    <t>Afghanistan</t>
  </si>
  <si>
    <t>Bangladesh</t>
  </si>
  <si>
    <t>Bhutan</t>
  </si>
  <si>
    <t>India</t>
  </si>
  <si>
    <t>Maldives</t>
  </si>
  <si>
    <t>Nepal</t>
  </si>
  <si>
    <t>Pakistan</t>
  </si>
  <si>
    <t>Sri Lanka</t>
  </si>
  <si>
    <t>Benin</t>
  </si>
  <si>
    <t>Botswana</t>
  </si>
  <si>
    <t>Burkina Faso</t>
  </si>
  <si>
    <t>Burundi</t>
  </si>
  <si>
    <t>Cameroon</t>
  </si>
  <si>
    <t>Cape Verde</t>
  </si>
  <si>
    <t>Central African Republic</t>
  </si>
  <si>
    <t>Chad</t>
  </si>
  <si>
    <t>Congo, Dem. Rep.</t>
  </si>
  <si>
    <t>Congo, Rep.</t>
  </si>
  <si>
    <t>Cote d'Ivoire</t>
  </si>
  <si>
    <t>Gambia, The</t>
  </si>
  <si>
    <t>Ghana</t>
  </si>
  <si>
    <t>Guinea</t>
  </si>
  <si>
    <t>Cuba</t>
  </si>
  <si>
    <t>Guinea-Bissau</t>
  </si>
  <si>
    <t>Dominica</t>
  </si>
  <si>
    <t>Kenya</t>
  </si>
  <si>
    <t>Lesotho</t>
  </si>
  <si>
    <t>Mauritania</t>
  </si>
  <si>
    <t>Mauritius</t>
  </si>
  <si>
    <t>Mozambique</t>
  </si>
  <si>
    <t>Namibia</t>
  </si>
  <si>
    <t>Niger</t>
  </si>
  <si>
    <t>Nigeria</t>
  </si>
  <si>
    <t>Rwanda</t>
  </si>
  <si>
    <t>Senegal</t>
  </si>
  <si>
    <t>Sierra Leone</t>
  </si>
  <si>
    <t>South Africa</t>
  </si>
  <si>
    <t>Sudan</t>
  </si>
  <si>
    <t>Tanzania</t>
  </si>
  <si>
    <t>Togo</t>
  </si>
  <si>
    <t>Uganda</t>
  </si>
  <si>
    <t>Zambia</t>
  </si>
  <si>
    <t>Zimbabwe</t>
  </si>
  <si>
    <t>Venezuela, RB</t>
  </si>
  <si>
    <t>aportPEA</t>
  </si>
  <si>
    <t>100 y más</t>
  </si>
  <si>
    <t>México</t>
  </si>
  <si>
    <t>Perú</t>
  </si>
  <si>
    <t>Afiliados Otros</t>
  </si>
  <si>
    <t xml:space="preserve">Mujeres </t>
  </si>
  <si>
    <t>Brasil</t>
  </si>
  <si>
    <t xml:space="preserve">población en edad de trabajar/ personas &gt;65
</t>
  </si>
  <si>
    <t>Año 2000</t>
  </si>
  <si>
    <t>DOM</t>
  </si>
  <si>
    <t>HON</t>
  </si>
  <si>
    <t>Todas</t>
  </si>
  <si>
    <t xml:space="preserve">Hombres </t>
  </si>
  <si>
    <t>-</t>
  </si>
  <si>
    <t>30/35</t>
  </si>
  <si>
    <t>37.5/38.5</t>
  </si>
  <si>
    <t>Edad</t>
  </si>
  <si>
    <t>Elegibilidad</t>
  </si>
  <si>
    <t>65 y 6 meses</t>
  </si>
  <si>
    <t>% LP (2.5$)</t>
  </si>
  <si>
    <t>Panamá</t>
  </si>
  <si>
    <t>República Dominicana</t>
  </si>
  <si>
    <t>Stock Cobertura 2050</t>
  </si>
  <si>
    <t>Descubiertos</t>
  </si>
  <si>
    <t>Crecimiento del 2.5%</t>
  </si>
  <si>
    <t>Crecimiento del 1%</t>
  </si>
  <si>
    <t>Crecimiento del 5%</t>
  </si>
  <si>
    <t>Overall</t>
  </si>
  <si>
    <t>BBVA</t>
  </si>
  <si>
    <t>MAPP2</t>
  </si>
  <si>
    <t>Fuente</t>
  </si>
  <si>
    <t>Notas</t>
  </si>
  <si>
    <t>Gráfico 1:</t>
  </si>
  <si>
    <t>Gráfico 2:</t>
  </si>
  <si>
    <t>Gráfico 3:</t>
  </si>
  <si>
    <t xml:space="preserve">Los países más desarrollados incluyen Europa, América del Norte (sin México), Australia, Nueva Zelanda y Japón. </t>
  </si>
  <si>
    <t>Recuadro 2.4</t>
  </si>
  <si>
    <t>Tabla 1:</t>
  </si>
  <si>
    <t>País</t>
  </si>
  <si>
    <t>Años</t>
  </si>
  <si>
    <t>Nota: cuando los años mínimos de cotizaciones difieren entre hombres y mujeres, se presentan en la tabla como H/M.</t>
  </si>
  <si>
    <t>Fuente:</t>
  </si>
  <si>
    <t>ALC-2010</t>
  </si>
  <si>
    <t>ALC-2050</t>
  </si>
  <si>
    <t>Nota:</t>
  </si>
  <si>
    <t xml:space="preserve">Contributiva </t>
  </si>
  <si>
    <t>No - contributiva</t>
  </si>
  <si>
    <t>Tabla 4:</t>
  </si>
  <si>
    <t>Inactividad</t>
  </si>
  <si>
    <t>Desempleo</t>
  </si>
  <si>
    <t>Cuenta propia</t>
  </si>
  <si>
    <t>Formalidad</t>
  </si>
  <si>
    <t>Promedio</t>
  </si>
  <si>
    <t xml:space="preserve"> [0-25)</t>
  </si>
  <si>
    <t xml:space="preserve"> [25-50)</t>
  </si>
  <si>
    <t xml:space="preserve"> [50-75)</t>
  </si>
  <si>
    <t xml:space="preserve"> [75-100)</t>
  </si>
  <si>
    <t>MEXICO</t>
  </si>
  <si>
    <t>PERU</t>
  </si>
  <si>
    <t>EL SALVADOR</t>
  </si>
  <si>
    <t>CHILE</t>
  </si>
  <si>
    <t xml:space="preserve">Fuente: </t>
  </si>
  <si>
    <t>% Ocupados</t>
  </si>
  <si>
    <t>% Contribuyendo</t>
  </si>
  <si>
    <t>Título</t>
  </si>
  <si>
    <t>Belice</t>
  </si>
  <si>
    <t>Máximo</t>
  </si>
  <si>
    <t>Mínimo</t>
  </si>
  <si>
    <t>OIT 2003(Se refiere a población de 60 +)</t>
  </si>
  <si>
    <t>Cuadrática (con la región)</t>
  </si>
  <si>
    <t>Cuadrática (sin la región)</t>
  </si>
  <si>
    <t>Índice</t>
  </si>
  <si>
    <t>Población</t>
  </si>
  <si>
    <t>Aux</t>
  </si>
  <si>
    <t>Pob. &lt;15</t>
  </si>
  <si>
    <t>Pob. 15-64</t>
  </si>
  <si>
    <t>Pob. 65+</t>
  </si>
  <si>
    <t>Pob. &lt;15 (2010=1)</t>
  </si>
  <si>
    <t>Pob. 15-64 (2010=1)</t>
  </si>
  <si>
    <t>Pob. 65+  (2010=1)</t>
  </si>
  <si>
    <t>MTSS, Libro Blanco de la Previsión Social (2003)</t>
  </si>
  <si>
    <t>Paraguay. Evaluación actuarial del régimen de jubilaciones y pensiones administrado por el Instituto de previsión social (IPS). Proyecciones 2000-2050.</t>
  </si>
  <si>
    <t>BBVA, Hacia el fortalecimiento de los sistemas de pensiones en México: visión y propuestas de reforma. (2007)</t>
  </si>
  <si>
    <t>BBVA, Presente y futuro del sistema pensional colombiano: diagnóstico y propuestas de reforma (2008)</t>
  </si>
  <si>
    <t>Poblacion 65+/POB</t>
  </si>
  <si>
    <t>Incremento</t>
  </si>
  <si>
    <t>BRB</t>
  </si>
  <si>
    <t>~2010</t>
  </si>
  <si>
    <t>.</t>
  </si>
  <si>
    <t>TTO</t>
  </si>
  <si>
    <t xml:space="preserve"> BOL</t>
  </si>
  <si>
    <t xml:space="preserve"> CHL</t>
  </si>
  <si>
    <t xml:space="preserve"> COL</t>
  </si>
  <si>
    <t xml:space="preserve"> CRI</t>
  </si>
  <si>
    <t xml:space="preserve"> DOM</t>
  </si>
  <si>
    <t xml:space="preserve"> ECU</t>
  </si>
  <si>
    <t xml:space="preserve"> MEX</t>
  </si>
  <si>
    <t xml:space="preserve"> NIC</t>
  </si>
  <si>
    <t xml:space="preserve"> PAN</t>
  </si>
  <si>
    <t xml:space="preserve"> PER</t>
  </si>
  <si>
    <t xml:space="preserve"> PRY</t>
  </si>
  <si>
    <t xml:space="preserve"> SLV</t>
  </si>
  <si>
    <t xml:space="preserve"> VEN</t>
  </si>
  <si>
    <t>%</t>
  </si>
  <si>
    <t>Focalizada/No tener pensión</t>
  </si>
  <si>
    <t>Focalizada-No tener pensión</t>
  </si>
  <si>
    <t>total</t>
  </si>
  <si>
    <t>Año</t>
  </si>
  <si>
    <t>Fuente: BID, en base a encuesta de hogares circa 2010.</t>
  </si>
  <si>
    <t>Nota: Ver Box XX</t>
  </si>
  <si>
    <t>cobertura</t>
  </si>
  <si>
    <r>
      <t>y = 0.0343x</t>
    </r>
    <r>
      <rPr>
        <vertAlign val="superscript"/>
        <sz val="10"/>
        <color rgb="FF000000"/>
        <rFont val="Calibri"/>
        <family val="2"/>
        <scheme val="minor"/>
      </rPr>
      <t>2</t>
    </r>
    <r>
      <rPr>
        <sz val="10"/>
        <color rgb="FF000000"/>
        <rFont val="Calibri"/>
        <family val="2"/>
        <scheme val="minor"/>
      </rPr>
      <t xml:space="preserve"> - 0.3738x + 1.0174</t>
    </r>
  </si>
  <si>
    <r>
      <t>y = 0.0319x</t>
    </r>
    <r>
      <rPr>
        <vertAlign val="superscript"/>
        <sz val="10"/>
        <color rgb="FF000000"/>
        <rFont val="Calibri"/>
        <family val="2"/>
        <scheme val="minor"/>
      </rPr>
      <t>2</t>
    </r>
    <r>
      <rPr>
        <sz val="10"/>
        <color rgb="FF000000"/>
        <rFont val="Calibri"/>
        <family val="2"/>
        <scheme val="minor"/>
      </rPr>
      <t xml:space="preserve"> - 0.33x + 0.8304</t>
    </r>
  </si>
  <si>
    <t>GUY</t>
  </si>
  <si>
    <t>LCA</t>
  </si>
  <si>
    <t>VCT</t>
  </si>
  <si>
    <t>D1</t>
  </si>
  <si>
    <t>D2</t>
  </si>
  <si>
    <t>D3</t>
  </si>
  <si>
    <t>D4</t>
  </si>
  <si>
    <t>D5</t>
  </si>
  <si>
    <t>D6</t>
  </si>
  <si>
    <t>D7</t>
  </si>
  <si>
    <t>D8</t>
  </si>
  <si>
    <t>D9</t>
  </si>
  <si>
    <t>D10</t>
  </si>
  <si>
    <t>Pequeña (2-5)</t>
  </si>
  <si>
    <t>Mediana (6-50)</t>
  </si>
  <si>
    <t>Grande (50 +)</t>
  </si>
  <si>
    <t>ln(GDP pc)</t>
  </si>
  <si>
    <t>67 (H) 65 (M)</t>
  </si>
  <si>
    <t>60 (H) 55 (M)</t>
  </si>
  <si>
    <t>57 (H)  52 (M)</t>
  </si>
  <si>
    <t>60 (H) and 55 (M)</t>
  </si>
  <si>
    <t xml:space="preserve">OECD: H </t>
  </si>
  <si>
    <t xml:space="preserve">OECD: M </t>
  </si>
  <si>
    <t>OECD</t>
  </si>
  <si>
    <t>Nota: quedan fuera del analisis los trabajadores no remunerados. Por eso la suma de las columnas no representa el 100% de los ocupados.</t>
  </si>
  <si>
    <t>quedan fuera del analisis los trabajadores no remunerados. Por eso la suma de las columnas no representa el 100% de los ocupados.</t>
  </si>
  <si>
    <t xml:space="preserve"> BRA*</t>
  </si>
  <si>
    <t xml:space="preserve"> URY*</t>
  </si>
  <si>
    <t xml:space="preserve"> ARG*</t>
  </si>
  <si>
    <t xml:space="preserve"> [0-50)</t>
  </si>
  <si>
    <t xml:space="preserve"> [50-100)</t>
  </si>
  <si>
    <t>Ratio: Número de Cotizantes sobre número de ocupados</t>
  </si>
  <si>
    <t>Ratio [1] / [2]</t>
  </si>
  <si>
    <t>BID</t>
  </si>
  <si>
    <t>BHS</t>
  </si>
  <si>
    <t>Caribe-4</t>
  </si>
  <si>
    <t>Total Ocupados</t>
  </si>
  <si>
    <t>Calculos con desagregados</t>
  </si>
  <si>
    <t>Países desarrollados-2010</t>
  </si>
  <si>
    <t>Países desarrollados-2050</t>
  </si>
  <si>
    <t>(0,2.5)
US$ día PPA</t>
  </si>
  <si>
    <t>[2.5,4)
US$ día PPA</t>
  </si>
  <si>
    <t>[4+,10)
US$ día PPA</t>
  </si>
  <si>
    <t>[10+)
US$ día PPA</t>
  </si>
  <si>
    <t>No afiliados</t>
  </si>
  <si>
    <t>Afiliados otros</t>
  </si>
  <si>
    <t>Cotizantes/ocupados</t>
  </si>
  <si>
    <t>Predicción (datos de panel)</t>
  </si>
  <si>
    <t>Predicción (corte transversal)</t>
  </si>
  <si>
    <t>Cálculo de autores utilizando encuestas de hogares circa 2010.</t>
  </si>
  <si>
    <t>Cuadro 2.1.1</t>
  </si>
  <si>
    <t>Régimen contributivo</t>
  </si>
  <si>
    <t>Régimen de beneficio definido</t>
  </si>
  <si>
    <t>Régimen de contribución definida</t>
  </si>
  <si>
    <t>√</t>
  </si>
  <si>
    <t>√ (T)</t>
  </si>
  <si>
    <t>√ (P)</t>
  </si>
  <si>
    <t>√ (I)</t>
  </si>
  <si>
    <t>Haití</t>
  </si>
  <si>
    <t>Rep .Dominicana</t>
  </si>
  <si>
    <t>Trinidad y Tobago</t>
  </si>
  <si>
    <t>T = transitorio; P = paralelo; I=integrado.</t>
  </si>
  <si>
    <t>Para Colombia Bolivia, Ecuador, Perú y Venezuela: Goñi (2013), México: Bosch y Maloney (2006), Argentina: Pagés Stampini (2008).</t>
  </si>
  <si>
    <t>Véase el recuadro 2.5 para mayores detalles. Los puntos representan estimaciones de cobertura previsional realizadas por otras instituciones bajo distintas metodologías. Por ejemplo, la estimación de Paraguay se refiere a la población mayor de 60.</t>
  </si>
  <si>
    <t>Fuente: MAPP 2-BBVA Research.</t>
  </si>
  <si>
    <t>Estimaciones externas</t>
  </si>
  <si>
    <t>Gráfico 2.1:</t>
  </si>
  <si>
    <t>Gráfico 2.2:</t>
  </si>
  <si>
    <t>Gráfico 2.2.1:</t>
  </si>
  <si>
    <t>Gráfico 2.3:</t>
  </si>
  <si>
    <t>Gráfico 2.4:</t>
  </si>
  <si>
    <t>Gráfico 2.5:</t>
  </si>
  <si>
    <t>Gráfico 2.6:</t>
  </si>
  <si>
    <t>Gráfico 2.7:</t>
  </si>
  <si>
    <t>Gráfico 2.8:</t>
  </si>
  <si>
    <t>Gráfico 2.9:</t>
  </si>
  <si>
    <t>Gráfico 2.10:</t>
  </si>
  <si>
    <t>Gráfico 2.11:</t>
  </si>
  <si>
    <t>Gráfico 2.12:</t>
  </si>
  <si>
    <t>Gráfico 2.13:</t>
  </si>
  <si>
    <t>Gráfico 2.14:</t>
  </si>
  <si>
    <t>Hombres y mujeres recibiendo pensión (contributiva y no contributiva).</t>
  </si>
  <si>
    <t>BID, encuestas de hogares circa 2010.</t>
  </si>
  <si>
    <t>ALC-19</t>
  </si>
  <si>
    <t>ALC-19 Total</t>
  </si>
  <si>
    <t>ALC-19 Contributiva</t>
  </si>
  <si>
    <t>Promedio ALC-18</t>
  </si>
  <si>
    <t>ALC-19:H</t>
  </si>
  <si>
    <t>ALC-19:M</t>
  </si>
  <si>
    <t>ALC-13:CP</t>
  </si>
  <si>
    <t>ALC-19:A</t>
  </si>
  <si>
    <t>ALC-13/19</t>
  </si>
  <si>
    <t>ALC-19:CP</t>
  </si>
  <si>
    <t>SPP</t>
  </si>
  <si>
    <t>total total  sin bono</t>
  </si>
  <si>
    <t>total total  con bono</t>
  </si>
  <si>
    <t>ONP</t>
  </si>
  <si>
    <t>total total</t>
  </si>
  <si>
    <t>MAPP 2-BBVA Research.</t>
  </si>
  <si>
    <t>No asalariados</t>
  </si>
  <si>
    <t>HND</t>
  </si>
  <si>
    <t>GTM</t>
  </si>
  <si>
    <t>Incremento en los costos fiscales debido al factor demográfico de otorgar pensiones no contributivas (1=no varía)</t>
  </si>
  <si>
    <t>Regímenes contributivos en países seleccionados de América Latina y el Caribe</t>
  </si>
  <si>
    <t>Nota</t>
  </si>
  <si>
    <t>Tabla 2.2:</t>
  </si>
  <si>
    <t xml:space="preserve">Cuadro 2.2: </t>
  </si>
  <si>
    <t xml:space="preserve">Cuadro 2.3: </t>
  </si>
  <si>
    <t xml:space="preserve">Cuadro 2.1: </t>
  </si>
  <si>
    <t>Elaboración propia utilizando información de los sistemas previsionales.</t>
  </si>
  <si>
    <t>Número mínimo  de años requeridos para recibir una pensión contributiva.</t>
  </si>
  <si>
    <t>Pallares-Millares et al. (2012).</t>
  </si>
  <si>
    <t>Distribución porcentual de población por grupos de edad en América Latina y el Caribe. 2010-2050.</t>
  </si>
  <si>
    <t>CELADE (2011)</t>
  </si>
  <si>
    <t>Pirámide poblacional en América Latina y el Caribe y en los países desarrollados,  2010-50.</t>
  </si>
  <si>
    <t>CELADE (2011) y Naciones Unidas (2010).</t>
  </si>
  <si>
    <t>Personas en edad de trabajar por cada adulto mayor 2010-50.</t>
  </si>
  <si>
    <t>CELADE (2011).</t>
  </si>
  <si>
    <t>Porcentaje de adultos mayores (65+) recibiendo una pensión, contributiva y no contributiva, 2010.</t>
  </si>
  <si>
    <t>Elaboración propia utilizando encuestas de hogares circa 2010.</t>
  </si>
  <si>
    <t xml:space="preserve">La división entre pensiones contributivas y no contributivas en Argentina, Brasil y Uruguay se han obtenido dividiendo el número de beneficiarios de estos programas por el número de adultos mayores de 65 años. Esto puede resultar una medida imperfecta en aquellos países donde se puede ser beneficiario a una edad más temprana. Para Colombia, El Salvador y Paraguay no se registra quién recibe una pensión no contributiva en las encuestas de hogares. </t>
  </si>
  <si>
    <t>Elegibilidad y generosidad de las pensiones no contributivas en la región</t>
  </si>
  <si>
    <t>BLZ</t>
  </si>
  <si>
    <t>BRA (BPC)</t>
  </si>
  <si>
    <t>BRA (Rural)</t>
  </si>
  <si>
    <t>H: Hombres, M: Mujeres; LP = línea de pobreza; PPA: paridad de poder adquisitivo.</t>
  </si>
  <si>
    <t>Cobertura previsional de ocupados en el Caribe, 2010</t>
  </si>
  <si>
    <t>Elaboración propia de autores utilizando publicaciones de institutos de estadística e institutos de seguridad social.</t>
  </si>
  <si>
    <t>Porcentaje de adultos mayores (65+) recibiendo una pensión, por monto de la pensión.</t>
  </si>
  <si>
    <t>Porcentaje de adultos mayores (65+) que recibe una pensión contributiva o no contributiva, desagregado por sexo</t>
  </si>
  <si>
    <t>Elaboración propia utilizando encuestas de hogares circa 2010 y OECD (2010c).</t>
  </si>
  <si>
    <t>Cotizantes sobre ocupados en América Latina y el Caribe con respecto al resto del mundo</t>
  </si>
  <si>
    <t>Elaboración propia de autores utilizando encuestas de hogares circa 2010 e Indicaodres del Desarrollo Mundial del Banco Mundial.</t>
  </si>
  <si>
    <t>Destino de los trabajadores formales un año después (en porcentaje)</t>
  </si>
  <si>
    <t>Informalidad ssalariado</t>
  </si>
  <si>
    <t>Elaboración propia utilizando datos de Forteza et al (2009) Chile, Argueta (2011) para El Salvador, , SBS y SPP para Perú , CONSAR para México.</t>
  </si>
  <si>
    <t>Tasa de participación de hombres y mujeres en América Latina y el Caribe y promedio de la OECD: 2010.</t>
  </si>
  <si>
    <t>Porcentaje de cotizantes sobre ocupados: 2010.</t>
  </si>
  <si>
    <t>Porcentaje de ocupados y cotizantes según ocupación: asalariado vs. no asalariados</t>
  </si>
  <si>
    <t>Porcentaje de hombres y mujeres por condición de afiliación y tamaño de firma según densidades de cotización: Chile, México y el Salvador  y Perú</t>
  </si>
  <si>
    <t>Cotizantes por decil de ingreso</t>
  </si>
  <si>
    <t>Asalariados y no asalariados</t>
  </si>
  <si>
    <t>Asalariados por tamaño de empresa</t>
  </si>
  <si>
    <t>Crecimiento del PIB per cápita y porcentaje de cotizantes en relación a la PEA en países de América Latina y el Caribe, 2000-10</t>
  </si>
  <si>
    <t>Elaboración propia utilizando datos de Rofman y Oliveri (2011).</t>
  </si>
  <si>
    <t>Rangos del porcentaje de adultos de 65 y más sin una pensión contributiva adecuada en 2050</t>
  </si>
  <si>
    <t xml:space="preserve">Cálculos propios y estimaciones externas y BID. Estimaciones externas: Argentina, MTSS (2003); Colombia, BBVA (2008); México, BBVA (2007); Paraguay, OIT (s/f) y Perú, MAPP2, BBVA (2008). </t>
  </si>
  <si>
    <t>Pensión media total en Perú según sistema: ONP y SPP 2010-50</t>
  </si>
  <si>
    <t>Recuadro 2.6.1</t>
  </si>
  <si>
    <t>% PIB 
per cápita</t>
  </si>
  <si>
    <t>US$ por día a PPA</t>
  </si>
  <si>
    <t>Focalizada- regional y no tener pensión</t>
  </si>
  <si>
    <t>Focalizada - No tener pensión</t>
  </si>
  <si>
    <t>Focalidad - Trabajadores rurales</t>
  </si>
  <si>
    <t>Focalizada - Pobreza</t>
  </si>
  <si>
    <t>Elaboración propia utilizando Helpage (2012), PRAF, Honduras (2011) e Indicadores Mundiales de Desarrollo Banco Mundial (2013).</t>
  </si>
  <si>
    <t>Figure 2.6:</t>
  </si>
  <si>
    <t>(0,2.5)
US$/day PPP</t>
  </si>
  <si>
    <t>[2.5,4)
US$/day PPP</t>
  </si>
  <si>
    <t>[4+,10)
US$/day PPP</t>
  </si>
  <si>
    <t>[10+)
US$/day PPP</t>
  </si>
  <si>
    <t>Banco Inter-Americano de Desarrollo</t>
  </si>
  <si>
    <t>Unidad de Mercado Laboral y Seguridad Social</t>
  </si>
  <si>
    <t>Sector Social</t>
  </si>
  <si>
    <t>Gráfico 2.6.1</t>
  </si>
  <si>
    <t xml:space="preserve">Copyright © [2015] Banco Interamericano de Desarrollo. Esta obra se encuentra sujeta a una licencia Creative Commons IGO 3.0 Reconocimiento-NoComercial-CompartirIgual (CC BY-NC-SA 3.0 IGO) (http://creativecommons.org/licenses/by-nc-sa/3.0/igo/legalcode) y puede reproducirse para cualquier fin no comercial, sea como obra original o como cualquier obra derivada, siempre que se le otorgue el reconocimiento respectivo al BID y que las obras derivadas estén sujetas a una licencia que prevea los mismos términos y condiciones que la licencia applicable a la obra original.  El BID no es responsable de los errores contenidos en obras derivadas ni en omisiones respecto a las mismas y no garantiza que dichas obras derivadas no infrinjan derechos de terceros. 
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  
Note que el enlace URL incluye términos y condiciones adicionales de esta licencia.
Los resultados ofrecidos en esta/e conjunto de datos son los compilados por los autores y no necesariamente reflejan el punto de vista del Banco Interamericano de Desarrollo, de su Directorio Ejecutivo ni de los países que representa.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</si>
</sst>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_(* \(#,##0.00\);_(* &quot;-&quot;??_);_(@_)"/>
    <numFmt numFmtId="164" formatCode="_-* #,##0.00_-;\-* #,##0.00_-;_-* \-??_-;_-@_-"/>
    <numFmt numFmtId="165" formatCode="[$-809]General"/>
    <numFmt numFmtId="166" formatCode="0.0%"/>
    <numFmt numFmtId="167" formatCode="_(* #,##0_);_(* \(#,##0\);_(* &quot;-&quot;??_);_(@_)"/>
    <numFmt numFmtId="168" formatCode="#,##0.0;[Red]#,##0.0"/>
    <numFmt numFmtId="169" formatCode="_(* #,##0.0_);_(* \(#,##0.0\);_(* &quot;-&quot;??_);_(@_)"/>
    <numFmt numFmtId="170" formatCode="_(* #,##0.0_);_(* \(#,##0.0\);_(* &quot;-&quot;?_);_(@_)"/>
    <numFmt numFmtId="171" formatCode="_(* #,##0_);_(* \(#,##0\);_(* &quot;-&quot;?_);_(@_)"/>
    <numFmt numFmtId="172" formatCode="#,##0.000;[Red]#,##0.000"/>
    <numFmt numFmtId="173" formatCode="0.000"/>
    <numFmt numFmtId="174" formatCode="#,##0.000"/>
    <numFmt numFmtId="175" formatCode="0.0"/>
  </numFmts>
  <fonts count="8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rgb="FF000000"/>
      <name val="Arial1"/>
    </font>
    <font>
      <sz val="10"/>
      <name val="Arial"/>
      <family val="2"/>
    </font>
    <font>
      <u/>
      <sz val="10"/>
      <color indexed="12"/>
      <name val="Arial"/>
      <family val="2"/>
    </font>
    <font>
      <sz val="11"/>
      <color rgb="FFFF0000"/>
      <name val="Calibri"/>
      <family val="2"/>
      <scheme val="minor"/>
    </font>
    <font>
      <sz val="10"/>
      <name val="Courier"/>
      <family val="3"/>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color theme="10"/>
      <name val="Calibri"/>
      <family val="2"/>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b/>
      <sz val="10"/>
      <color indexed="54"/>
      <name val="Verdana"/>
      <family val="2"/>
    </font>
    <font>
      <sz val="11"/>
      <color indexed="8"/>
      <name val="Arial"/>
      <family val="2"/>
    </font>
    <font>
      <sz val="10"/>
      <name val="Arial Narrow"/>
      <family val="2"/>
    </font>
    <font>
      <sz val="10"/>
      <name val="Arial CE"/>
      <family val="2"/>
      <charset val="238"/>
    </font>
    <font>
      <sz val="11"/>
      <color theme="1"/>
      <name val="Calibri"/>
      <family val="2"/>
      <scheme val="minor"/>
    </font>
    <font>
      <sz val="12"/>
      <color theme="1"/>
      <name val="Calibri"/>
      <family val="2"/>
      <scheme val="minor"/>
    </font>
    <font>
      <sz val="10"/>
      <color theme="1"/>
      <name val="Times New Roman"/>
      <family val="1"/>
    </font>
    <font>
      <sz val="10"/>
      <color rgb="FF000000"/>
      <name val="Times New Roman"/>
      <family val="1"/>
    </font>
    <font>
      <sz val="10"/>
      <name val="Times New Roman"/>
      <family val="1"/>
    </font>
    <font>
      <b/>
      <sz val="10"/>
      <name val="Times New Roman"/>
      <family val="1"/>
    </font>
    <font>
      <b/>
      <sz val="10"/>
      <color theme="1"/>
      <name val="Times New Roman"/>
      <family val="1"/>
    </font>
    <font>
      <b/>
      <u/>
      <sz val="10"/>
      <color indexed="12"/>
      <name val="Times New Roman"/>
      <family val="1"/>
    </font>
    <font>
      <b/>
      <u/>
      <sz val="10"/>
      <name val="Times New Roman"/>
      <family val="1"/>
    </font>
    <font>
      <u/>
      <sz val="10"/>
      <name val="Times New Roman"/>
      <family val="1"/>
    </font>
    <font>
      <sz val="8"/>
      <color theme="1"/>
      <name val="Times New Roman"/>
      <family val="1"/>
    </font>
    <font>
      <sz val="10"/>
      <color rgb="FF000000"/>
      <name val="Calibri"/>
      <family val="2"/>
      <scheme val="minor"/>
    </font>
    <font>
      <vertAlign val="superscript"/>
      <sz val="10"/>
      <color rgb="FF000000"/>
      <name val="Calibri"/>
      <family val="2"/>
      <scheme val="minor"/>
    </font>
    <font>
      <sz val="10"/>
      <color theme="1"/>
      <name val="Arial Narrow"/>
      <family val="2"/>
    </font>
    <font>
      <b/>
      <sz val="10"/>
      <color theme="0"/>
      <name val="Times New Roman"/>
      <family val="1"/>
    </font>
    <font>
      <b/>
      <sz val="10"/>
      <color rgb="FF000000"/>
      <name val="Times New Roman"/>
      <family val="1"/>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8"/>
      <color theme="1"/>
      <name val="Calibri"/>
      <family val="2"/>
      <scheme val="minor"/>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9"/>
      <color theme="1"/>
      <name val="Arial"/>
      <family val="2"/>
    </font>
    <font>
      <b/>
      <sz val="12"/>
      <color theme="1"/>
      <name val="Arial"/>
      <family val="2"/>
    </font>
    <font>
      <b/>
      <sz val="10"/>
      <color theme="1"/>
      <name val="Arial"/>
      <family val="2"/>
    </font>
    <font>
      <u/>
      <sz val="12"/>
      <color theme="10"/>
      <name val="Calibri"/>
      <family val="2"/>
      <scheme val="minor"/>
    </font>
    <font>
      <sz val="10"/>
      <color theme="0" tint="-0.499984740745262"/>
      <name val="Times New Roman"/>
      <family val="1"/>
    </font>
    <font>
      <u/>
      <sz val="10"/>
      <color theme="0" tint="-0.499984740745262"/>
      <name val="Times New Roman"/>
      <family val="1"/>
    </font>
    <font>
      <sz val="10"/>
      <color theme="0"/>
      <name val="Times New Roman"/>
      <family val="1"/>
    </font>
  </fonts>
  <fills count="6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theme="0"/>
        <bgColor theme="4" tint="0.79998168889431442"/>
      </patternFill>
    </fill>
    <fill>
      <patternFill patternType="solid">
        <fgColor theme="0"/>
        <bgColor indexed="33"/>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s>
  <borders count="34">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0"/>
      </right>
      <top/>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right/>
      <top style="thin">
        <color indexed="64"/>
      </top>
      <bottom/>
      <diagonal/>
    </border>
    <border>
      <left/>
      <right/>
      <top style="thin">
        <color indexed="64"/>
      </top>
      <bottom style="thin">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49">
    <xf numFmtId="0" fontId="0" fillId="0" borderId="0"/>
    <xf numFmtId="9" fontId="17" fillId="0" borderId="0" applyFont="0" applyFill="0" applyBorder="0" applyAlignment="0" applyProtection="0"/>
    <xf numFmtId="164" fontId="19" fillId="0" borderId="0" applyFill="0" applyBorder="0" applyAlignment="0" applyProtection="0"/>
    <xf numFmtId="165" fontId="20" fillId="0" borderId="0" applyBorder="0" applyProtection="0"/>
    <xf numFmtId="0" fontId="19" fillId="0" borderId="0"/>
    <xf numFmtId="0" fontId="16" fillId="0" borderId="0"/>
    <xf numFmtId="0" fontId="19" fillId="0" borderId="0"/>
    <xf numFmtId="0" fontId="16" fillId="0" borderId="0"/>
    <xf numFmtId="9" fontId="19" fillId="0" borderId="0" applyFill="0" applyBorder="0" applyAlignment="0" applyProtection="0"/>
    <xf numFmtId="0" fontId="21" fillId="0" borderId="0"/>
    <xf numFmtId="0" fontId="15" fillId="0" borderId="0"/>
    <xf numFmtId="0" fontId="14" fillId="0" borderId="0"/>
    <xf numFmtId="0" fontId="24" fillId="0" borderId="0" applyNumberFormat="0" applyFill="0" applyBorder="0" applyAlignment="0" applyProtection="0"/>
    <xf numFmtId="0" fontId="38" fillId="0" borderId="0" applyNumberFormat="0" applyFill="0" applyBorder="0" applyAlignment="0" applyProtection="0">
      <alignment vertical="top"/>
      <protection locked="0"/>
    </xf>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37" fillId="13" borderId="0" applyNumberFormat="0" applyBorder="0" applyAlignment="0" applyProtection="0"/>
    <xf numFmtId="0" fontId="37" fillId="17" borderId="0" applyNumberFormat="0" applyBorder="0" applyAlignment="0" applyProtection="0"/>
    <xf numFmtId="0" fontId="37" fillId="21" borderId="0" applyNumberFormat="0" applyBorder="0" applyAlignment="0" applyProtection="0"/>
    <xf numFmtId="0" fontId="37" fillId="25" borderId="0" applyNumberFormat="0" applyBorder="0" applyAlignment="0" applyProtection="0"/>
    <xf numFmtId="0" fontId="37" fillId="29" borderId="0" applyNumberFormat="0" applyBorder="0" applyAlignment="0" applyProtection="0"/>
    <xf numFmtId="0" fontId="37" fillId="33" borderId="0" applyNumberFormat="0" applyBorder="0" applyAlignment="0" applyProtection="0"/>
    <xf numFmtId="0" fontId="37" fillId="10" borderId="0" applyNumberFormat="0" applyBorder="0" applyAlignment="0" applyProtection="0"/>
    <xf numFmtId="0" fontId="37" fillId="14" borderId="0" applyNumberFormat="0" applyBorder="0" applyAlignment="0" applyProtection="0"/>
    <xf numFmtId="0" fontId="37" fillId="18" borderId="0" applyNumberFormat="0" applyBorder="0" applyAlignment="0" applyProtection="0"/>
    <xf numFmtId="0" fontId="37" fillId="22" borderId="0" applyNumberFormat="0" applyBorder="0" applyAlignment="0" applyProtection="0"/>
    <xf numFmtId="0" fontId="37" fillId="26" borderId="0" applyNumberFormat="0" applyBorder="0" applyAlignment="0" applyProtection="0"/>
    <xf numFmtId="0" fontId="37" fillId="30" borderId="0" applyNumberFormat="0" applyBorder="0" applyAlignment="0" applyProtection="0"/>
    <xf numFmtId="0" fontId="29" fillId="4" borderId="0" applyNumberFormat="0" applyBorder="0" applyAlignment="0" applyProtection="0"/>
    <xf numFmtId="0" fontId="33" fillId="7" borderId="5" applyNumberFormat="0" applyAlignment="0" applyProtection="0"/>
    <xf numFmtId="0" fontId="35" fillId="8" borderId="8" applyNumberFormat="0" applyAlignment="0" applyProtection="0"/>
    <xf numFmtId="1" fontId="39" fillId="34" borderId="11">
      <alignment horizontal="right" vertical="center"/>
    </xf>
    <xf numFmtId="0" fontId="40" fillId="34" borderId="11">
      <alignment horizontal="right" vertical="center" indent="1"/>
    </xf>
    <xf numFmtId="0" fontId="19" fillId="34" borderId="12"/>
    <xf numFmtId="0" fontId="39" fillId="35" borderId="11">
      <alignment horizontal="center" vertical="center"/>
    </xf>
    <xf numFmtId="1" fontId="39" fillId="34" borderId="11">
      <alignment horizontal="right" vertical="center"/>
    </xf>
    <xf numFmtId="0" fontId="19" fillId="34" borderId="0"/>
    <xf numFmtId="0" fontId="41" fillId="34" borderId="11">
      <alignment horizontal="left" vertical="center" indent="1"/>
    </xf>
    <xf numFmtId="0" fontId="41" fillId="34" borderId="13">
      <alignment horizontal="left" vertical="center" indent="1"/>
    </xf>
    <xf numFmtId="0" fontId="42" fillId="34" borderId="14">
      <alignment horizontal="left" vertical="center" indent="1"/>
    </xf>
    <xf numFmtId="0" fontId="41" fillId="34" borderId="11">
      <alignment horizontal="left" indent="1"/>
    </xf>
    <xf numFmtId="0" fontId="40" fillId="34" borderId="11">
      <alignment horizontal="right" vertical="center" indent="1"/>
    </xf>
    <xf numFmtId="0" fontId="43" fillId="36" borderId="11">
      <alignment horizontal="left" vertical="center" indent="1"/>
    </xf>
    <xf numFmtId="0" fontId="43" fillId="36" borderId="11">
      <alignment horizontal="left" vertical="center" indent="1"/>
    </xf>
    <xf numFmtId="0" fontId="44" fillId="34" borderId="11">
      <alignment horizontal="left" vertical="center" indent="1"/>
    </xf>
    <xf numFmtId="0" fontId="45" fillId="34" borderId="11">
      <alignment horizontal="left" vertical="center"/>
    </xf>
    <xf numFmtId="0" fontId="46" fillId="34" borderId="12"/>
    <xf numFmtId="0" fontId="39" fillId="37" borderId="11">
      <alignment horizontal="left" vertical="center" indent="1"/>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9" fillId="0" borderId="15"/>
    <xf numFmtId="0" fontId="19" fillId="0" borderId="15"/>
    <xf numFmtId="0" fontId="36" fillId="0" borderId="0" applyNumberFormat="0" applyFill="0" applyBorder="0" applyAlignment="0" applyProtection="0"/>
    <xf numFmtId="0" fontId="28" fillId="3" borderId="0" applyNumberFormat="0" applyBorder="0" applyAlignment="0" applyProtection="0"/>
    <xf numFmtId="0" fontId="25" fillId="0" borderId="2"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0" applyNumberFormat="0" applyFill="0" applyBorder="0" applyAlignment="0" applyProtection="0"/>
    <xf numFmtId="0" fontId="31" fillId="6" borderId="5" applyNumberFormat="0" applyAlignment="0" applyProtection="0"/>
    <xf numFmtId="0" fontId="34" fillId="0" borderId="7" applyNumberFormat="0" applyFill="0" applyAlignment="0" applyProtection="0"/>
    <xf numFmtId="0" fontId="30" fillId="5" borderId="0" applyNumberFormat="0" applyBorder="0" applyAlignment="0" applyProtection="0"/>
    <xf numFmtId="0" fontId="19" fillId="0" borderId="0"/>
    <xf numFmtId="0" fontId="19" fillId="0" borderId="0"/>
    <xf numFmtId="0" fontId="48" fillId="0" borderId="0"/>
    <xf numFmtId="0" fontId="13" fillId="9" borderId="9" applyNumberFormat="0" applyFont="0" applyAlignment="0" applyProtection="0"/>
    <xf numFmtId="0" fontId="32" fillId="7" borderId="6" applyNumberFormat="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18" fillId="0" borderId="10" applyNumberFormat="0" applyFill="0" applyAlignment="0" applyProtection="0"/>
    <xf numFmtId="0" fontId="23" fillId="0" borderId="0" applyNumberFormat="0" applyFill="0" applyBorder="0" applyAlignment="0" applyProtection="0"/>
    <xf numFmtId="0" fontId="12" fillId="0" borderId="0"/>
    <xf numFmtId="0" fontId="49" fillId="0" borderId="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9" borderId="9" applyNumberFormat="0" applyFont="0" applyAlignment="0" applyProtection="0"/>
    <xf numFmtId="9" fontId="11" fillId="0" borderId="0" applyFont="0" applyFill="0" applyBorder="0" applyAlignment="0" applyProtection="0"/>
    <xf numFmtId="0" fontId="11" fillId="0" borderId="0"/>
    <xf numFmtId="0" fontId="11" fillId="0" borderId="0"/>
    <xf numFmtId="0" fontId="10" fillId="0" borderId="0"/>
    <xf numFmtId="0" fontId="10" fillId="0" borderId="0"/>
    <xf numFmtId="0" fontId="9" fillId="0" borderId="0"/>
    <xf numFmtId="0" fontId="8" fillId="0" borderId="0"/>
    <xf numFmtId="0" fontId="22" fillId="0" borderId="0" applyNumberFormat="0" applyFill="0" applyBorder="0" applyAlignment="0" applyProtection="0"/>
    <xf numFmtId="9" fontId="8" fillId="0" borderId="0" applyFont="0" applyFill="0" applyBorder="0" applyAlignment="0" applyProtection="0"/>
    <xf numFmtId="0" fontId="50" fillId="0" borderId="0"/>
    <xf numFmtId="0" fontId="7" fillId="0" borderId="0"/>
    <xf numFmtId="0" fontId="62" fillId="0" borderId="0"/>
    <xf numFmtId="43" fontId="62" fillId="0" borderId="0" applyFont="0" applyFill="0" applyBorder="0" applyAlignment="0" applyProtection="0"/>
    <xf numFmtId="9" fontId="62"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9" applyNumberFormat="0" applyFont="0" applyAlignment="0" applyProtection="0"/>
    <xf numFmtId="0" fontId="2" fillId="0" borderId="0"/>
    <xf numFmtId="0" fontId="2" fillId="0" borderId="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9" borderId="9"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44" borderId="0" applyNumberFormat="0" applyBorder="0" applyAlignment="0" applyProtection="0"/>
    <xf numFmtId="0" fontId="65" fillId="47" borderId="0" applyNumberFormat="0" applyBorder="0" applyAlignment="0" applyProtection="0"/>
    <xf numFmtId="0" fontId="65" fillId="5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54" borderId="0" applyNumberFormat="0" applyBorder="0" applyAlignment="0" applyProtection="0"/>
    <xf numFmtId="0" fontId="67" fillId="43" borderId="0" applyNumberFormat="0" applyBorder="0" applyAlignment="0" applyProtection="0"/>
    <xf numFmtId="0" fontId="68" fillId="55" borderId="26" applyNumberFormat="0" applyAlignment="0" applyProtection="0"/>
    <xf numFmtId="0" fontId="69" fillId="56" borderId="27" applyNumberFormat="0" applyAlignment="0" applyProtection="0"/>
    <xf numFmtId="0" fontId="70" fillId="0" borderId="28" applyNumberFormat="0" applyFill="0" applyAlignment="0" applyProtection="0"/>
    <xf numFmtId="43" fontId="1" fillId="0" borderId="0" applyFont="0" applyFill="0" applyBorder="0" applyAlignment="0" applyProtection="0"/>
    <xf numFmtId="0" fontId="71" fillId="0" borderId="0" applyNumberFormat="0" applyFill="0" applyBorder="0" applyAlignment="0" applyProtection="0"/>
    <xf numFmtId="0" fontId="66" fillId="57" borderId="0" applyNumberFormat="0" applyBorder="0" applyAlignment="0" applyProtection="0"/>
    <xf numFmtId="0" fontId="66" fillId="58" borderId="0" applyNumberFormat="0" applyBorder="0" applyAlignment="0" applyProtection="0"/>
    <xf numFmtId="0" fontId="66" fillId="59"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60" borderId="0" applyNumberFormat="0" applyBorder="0" applyAlignment="0" applyProtection="0"/>
    <xf numFmtId="0" fontId="72" fillId="46" borderId="26" applyNumberFormat="0" applyAlignment="0" applyProtection="0"/>
    <xf numFmtId="0" fontId="73" fillId="42" borderId="0" applyNumberFormat="0" applyBorder="0" applyAlignment="0" applyProtection="0"/>
    <xf numFmtId="0" fontId="1" fillId="0" borderId="0"/>
    <xf numFmtId="0" fontId="19" fillId="0" borderId="0"/>
    <xf numFmtId="0" fontId="74" fillId="0" borderId="0"/>
    <xf numFmtId="0" fontId="1" fillId="0" borderId="0"/>
    <xf numFmtId="0" fontId="19" fillId="61" borderId="29" applyNumberFormat="0" applyFont="0" applyAlignment="0" applyProtection="0"/>
    <xf numFmtId="9" fontId="65" fillId="0" borderId="0" applyFont="0" applyFill="0" applyBorder="0" applyAlignment="0" applyProtection="0"/>
    <xf numFmtId="0" fontId="75" fillId="55" borderId="30" applyNumberFormat="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0" borderId="31" applyNumberFormat="0" applyFill="0" applyAlignment="0" applyProtection="0"/>
    <xf numFmtId="0" fontId="80" fillId="0" borderId="32" applyNumberFormat="0" applyFill="0" applyAlignment="0" applyProtection="0"/>
    <xf numFmtId="0" fontId="71" fillId="0" borderId="33" applyNumberFormat="0" applyFill="0" applyAlignment="0" applyProtection="0"/>
    <xf numFmtId="0" fontId="84" fillId="0" borderId="0" applyNumberFormat="0" applyFill="0" applyBorder="0" applyAlignment="0" applyProtection="0"/>
  </cellStyleXfs>
  <cellXfs count="214">
    <xf numFmtId="0" fontId="0" fillId="0" borderId="0" xfId="0"/>
    <xf numFmtId="0" fontId="53" fillId="38" borderId="0" xfId="117" applyFont="1" applyFill="1" applyAlignment="1">
      <alignment horizontal="left"/>
    </xf>
    <xf numFmtId="0" fontId="53" fillId="2" borderId="0" xfId="117" applyFont="1" applyFill="1" applyAlignment="1">
      <alignment horizontal="left"/>
    </xf>
    <xf numFmtId="0" fontId="53" fillId="2" borderId="0" xfId="0" applyFont="1" applyFill="1" applyAlignment="1">
      <alignment horizontal="left"/>
    </xf>
    <xf numFmtId="0" fontId="53" fillId="2" borderId="0" xfId="0" applyFont="1" applyFill="1"/>
    <xf numFmtId="0" fontId="53" fillId="38" borderId="0" xfId="117" applyFont="1" applyFill="1" applyAlignment="1">
      <alignment horizontal="center" vertical="center"/>
    </xf>
    <xf numFmtId="0" fontId="53" fillId="2" borderId="0" xfId="117" applyFont="1" applyFill="1" applyAlignment="1">
      <alignment horizontal="center" vertical="center"/>
    </xf>
    <xf numFmtId="0" fontId="51" fillId="2" borderId="0" xfId="0" applyFont="1" applyFill="1"/>
    <xf numFmtId="0" fontId="51" fillId="2" borderId="0" xfId="0" applyFont="1" applyFill="1" applyAlignment="1">
      <alignment horizontal="center" vertical="center"/>
    </xf>
    <xf numFmtId="0" fontId="51" fillId="2" borderId="0" xfId="0" applyFont="1" applyFill="1" applyAlignment="1">
      <alignment horizontal="center"/>
    </xf>
    <xf numFmtId="0" fontId="51" fillId="2" borderId="0" xfId="0" applyFont="1" applyFill="1" applyBorder="1"/>
    <xf numFmtId="0" fontId="51" fillId="2" borderId="0" xfId="88" applyFont="1" applyFill="1" applyBorder="1"/>
    <xf numFmtId="0" fontId="51" fillId="2" borderId="0" xfId="89" applyFont="1" applyFill="1" applyBorder="1"/>
    <xf numFmtId="0" fontId="51" fillId="2" borderId="0" xfId="89" applyFont="1" applyFill="1" applyBorder="1" applyAlignment="1">
      <alignment horizontal="center" vertical="center" wrapText="1"/>
    </xf>
    <xf numFmtId="0" fontId="51" fillId="2" borderId="0" xfId="114" applyFont="1" applyFill="1" applyBorder="1"/>
    <xf numFmtId="9" fontId="51" fillId="2" borderId="0" xfId="1" applyFont="1" applyFill="1" applyBorder="1"/>
    <xf numFmtId="0" fontId="51" fillId="2" borderId="17" xfId="89" applyFont="1" applyFill="1" applyBorder="1"/>
    <xf numFmtId="0" fontId="51" fillId="2" borderId="17" xfId="89" applyFont="1" applyFill="1" applyBorder="1" applyAlignment="1">
      <alignment horizontal="center" vertical="center" wrapText="1"/>
    </xf>
    <xf numFmtId="0" fontId="51" fillId="2" borderId="1" xfId="114" applyFont="1" applyFill="1" applyBorder="1"/>
    <xf numFmtId="9" fontId="51" fillId="2" borderId="1" xfId="1" applyFont="1" applyFill="1" applyBorder="1"/>
    <xf numFmtId="0" fontId="54" fillId="2" borderId="0" xfId="117" applyFont="1" applyFill="1" applyBorder="1"/>
    <xf numFmtId="9" fontId="53" fillId="2" borderId="0" xfId="117" applyNumberFormat="1" applyFont="1" applyFill="1" applyBorder="1"/>
    <xf numFmtId="0" fontId="53" fillId="2" borderId="0" xfId="117" applyFont="1" applyFill="1" applyBorder="1"/>
    <xf numFmtId="10" fontId="53" fillId="2" borderId="0" xfId="117" applyNumberFormat="1" applyFont="1" applyFill="1" applyBorder="1"/>
    <xf numFmtId="0" fontId="53" fillId="2" borderId="0" xfId="0" applyFont="1" applyFill="1" applyBorder="1"/>
    <xf numFmtId="0" fontId="53" fillId="2" borderId="0" xfId="117" applyFont="1" applyFill="1" applyBorder="1" applyAlignment="1">
      <alignment horizontal="left" vertical="center"/>
    </xf>
    <xf numFmtId="0" fontId="56" fillId="2" borderId="0" xfId="118" applyFont="1" applyFill="1" applyBorder="1"/>
    <xf numFmtId="0" fontId="54" fillId="2" borderId="0" xfId="117" applyNumberFormat="1" applyFont="1" applyFill="1" applyBorder="1" applyAlignment="1">
      <alignment horizontal="center" vertical="center" wrapText="1"/>
    </xf>
    <xf numFmtId="10" fontId="54" fillId="2" borderId="0" xfId="119" applyNumberFormat="1" applyFont="1" applyFill="1" applyBorder="1" applyAlignment="1" applyProtection="1">
      <alignment horizontal="center" vertical="center" wrapText="1"/>
    </xf>
    <xf numFmtId="0" fontId="53" fillId="2" borderId="0" xfId="117" applyNumberFormat="1" applyFont="1" applyFill="1" applyBorder="1" applyAlignment="1">
      <alignment vertical="top" wrapText="1"/>
    </xf>
    <xf numFmtId="1" fontId="53" fillId="2" borderId="0" xfId="117" applyNumberFormat="1" applyFont="1" applyFill="1" applyBorder="1" applyAlignment="1">
      <alignment vertical="top" wrapText="1"/>
    </xf>
    <xf numFmtId="3" fontId="53" fillId="2" borderId="0" xfId="119" applyNumberFormat="1" applyFont="1" applyFill="1" applyBorder="1" applyAlignment="1" applyProtection="1">
      <alignment vertical="top" wrapText="1"/>
    </xf>
    <xf numFmtId="10" fontId="53" fillId="2" borderId="0" xfId="119" applyNumberFormat="1" applyFont="1" applyFill="1" applyBorder="1" applyAlignment="1" applyProtection="1">
      <alignment vertical="top" wrapText="1"/>
    </xf>
    <xf numFmtId="9" fontId="53" fillId="2" borderId="0" xfId="0" applyNumberFormat="1" applyFont="1" applyFill="1" applyBorder="1" applyAlignment="1">
      <alignment vertical="top" wrapText="1"/>
    </xf>
    <xf numFmtId="1" fontId="53" fillId="2" borderId="0" xfId="0" applyNumberFormat="1" applyFont="1" applyFill="1" applyBorder="1" applyAlignment="1">
      <alignment vertical="top" wrapText="1"/>
    </xf>
    <xf numFmtId="0" fontId="53" fillId="2" borderId="0" xfId="0" applyNumberFormat="1" applyFont="1" applyFill="1" applyBorder="1" applyAlignment="1">
      <alignment vertical="top" wrapText="1"/>
    </xf>
    <xf numFmtId="9" fontId="53" fillId="2" borderId="0" xfId="119" applyNumberFormat="1" applyFont="1" applyFill="1" applyBorder="1" applyAlignment="1" applyProtection="1">
      <alignment vertical="top" wrapText="1"/>
    </xf>
    <xf numFmtId="0" fontId="53" fillId="2" borderId="0" xfId="117" applyFont="1" applyFill="1" applyBorder="1" applyAlignment="1">
      <alignment horizontal="center"/>
    </xf>
    <xf numFmtId="0" fontId="53" fillId="2" borderId="0" xfId="117" applyFont="1" applyFill="1" applyBorder="1" applyAlignment="1">
      <alignment horizontal="center" vertical="top" wrapText="1"/>
    </xf>
    <xf numFmtId="0" fontId="53" fillId="2" borderId="0" xfId="117" applyNumberFormat="1" applyFont="1" applyFill="1" applyBorder="1" applyAlignment="1">
      <alignment horizontal="center" vertical="top" wrapText="1"/>
    </xf>
    <xf numFmtId="0" fontId="53" fillId="2" borderId="0" xfId="117" applyFont="1" applyFill="1" applyBorder="1" applyAlignment="1">
      <alignment horizontal="center" vertical="center"/>
    </xf>
    <xf numFmtId="0" fontId="55" fillId="2" borderId="0" xfId="89" applyFont="1" applyFill="1" applyBorder="1"/>
    <xf numFmtId="0" fontId="51" fillId="2" borderId="16" xfId="89" applyFont="1" applyFill="1" applyBorder="1"/>
    <xf numFmtId="0" fontId="51" fillId="2" borderId="1" xfId="0" applyFont="1" applyFill="1" applyBorder="1"/>
    <xf numFmtId="0" fontId="51" fillId="2" borderId="0" xfId="11" applyFont="1" applyFill="1" applyBorder="1"/>
    <xf numFmtId="2" fontId="51" fillId="2" borderId="0" xfId="0" applyNumberFormat="1" applyFont="1" applyFill="1" applyBorder="1"/>
    <xf numFmtId="0" fontId="53" fillId="2" borderId="0" xfId="0" applyFont="1" applyFill="1" applyAlignment="1">
      <alignment horizontal="center"/>
    </xf>
    <xf numFmtId="0" fontId="54" fillId="2" borderId="1" xfId="117" applyFont="1" applyFill="1" applyBorder="1" applyAlignment="1">
      <alignment horizontal="left"/>
    </xf>
    <xf numFmtId="173" fontId="51" fillId="2" borderId="0" xfId="0" applyNumberFormat="1" applyFont="1" applyFill="1" applyBorder="1"/>
    <xf numFmtId="0" fontId="51" fillId="2" borderId="0" xfId="0" applyFont="1" applyFill="1" applyBorder="1" applyAlignment="1">
      <alignment horizontal="center"/>
    </xf>
    <xf numFmtId="0" fontId="53" fillId="2" borderId="0" xfId="14" applyFont="1" applyFill="1" applyBorder="1"/>
    <xf numFmtId="167" fontId="53" fillId="2" borderId="0" xfId="15" applyNumberFormat="1" applyFont="1" applyFill="1" applyBorder="1" applyAlignment="1"/>
    <xf numFmtId="167" fontId="53" fillId="2" borderId="0" xfId="15" applyNumberFormat="1" applyFont="1" applyFill="1" applyBorder="1" applyAlignment="1">
      <alignment horizontal="center"/>
    </xf>
    <xf numFmtId="0" fontId="53" fillId="2" borderId="0" xfId="14" applyFont="1" applyFill="1" applyBorder="1" applyAlignment="1">
      <alignment horizontal="center"/>
    </xf>
    <xf numFmtId="0" fontId="53" fillId="2" borderId="0" xfId="14" applyFont="1" applyFill="1" applyBorder="1" applyAlignment="1"/>
    <xf numFmtId="0" fontId="57" fillId="2" borderId="0" xfId="14" applyFont="1" applyFill="1" applyBorder="1" applyAlignment="1"/>
    <xf numFmtId="0" fontId="57" fillId="2" borderId="0" xfId="14" applyFont="1" applyFill="1" applyBorder="1" applyAlignment="1">
      <alignment horizontal="center"/>
    </xf>
    <xf numFmtId="10" fontId="53" fillId="2" borderId="0" xfId="16" applyNumberFormat="1" applyFont="1" applyFill="1" applyBorder="1"/>
    <xf numFmtId="0" fontId="53" fillId="2" borderId="0" xfId="14" applyFont="1" applyFill="1" applyBorder="1" applyAlignment="1">
      <alignment horizontal="center" vertical="center" wrapText="1"/>
    </xf>
    <xf numFmtId="0" fontId="54" fillId="2" borderId="0" xfId="14" applyFont="1" applyFill="1" applyBorder="1"/>
    <xf numFmtId="0" fontId="54" fillId="2" borderId="0" xfId="14" applyFont="1" applyFill="1" applyBorder="1" applyAlignment="1">
      <alignment horizontal="left"/>
    </xf>
    <xf numFmtId="0" fontId="54" fillId="2" borderId="0" xfId="14" applyFont="1" applyFill="1" applyBorder="1" applyAlignment="1">
      <alignment horizontal="center"/>
    </xf>
    <xf numFmtId="168" fontId="53" fillId="2" borderId="0" xfId="15" applyNumberFormat="1" applyFont="1" applyFill="1" applyBorder="1"/>
    <xf numFmtId="167" fontId="53" fillId="2" borderId="0" xfId="15" applyNumberFormat="1" applyFont="1" applyFill="1" applyBorder="1"/>
    <xf numFmtId="3" fontId="53" fillId="2" borderId="0" xfId="14" applyNumberFormat="1" applyFont="1" applyFill="1" applyBorder="1"/>
    <xf numFmtId="169" fontId="53" fillId="2" borderId="0" xfId="15" applyNumberFormat="1" applyFont="1" applyFill="1" applyBorder="1" applyAlignment="1">
      <alignment horizontal="center"/>
    </xf>
    <xf numFmtId="170" fontId="53" fillId="2" borderId="0" xfId="14" applyNumberFormat="1" applyFont="1" applyFill="1" applyBorder="1" applyAlignment="1">
      <alignment horizontal="left"/>
    </xf>
    <xf numFmtId="0" fontId="53" fillId="2" borderId="0" xfId="14" applyNumberFormat="1" applyFont="1" applyFill="1" applyBorder="1"/>
    <xf numFmtId="1" fontId="53" fillId="2" borderId="0" xfId="14" applyNumberFormat="1" applyFont="1" applyFill="1" applyBorder="1"/>
    <xf numFmtId="171" fontId="53" fillId="2" borderId="0" xfId="14" applyNumberFormat="1" applyFont="1" applyFill="1" applyBorder="1"/>
    <xf numFmtId="10" fontId="53" fillId="2" borderId="0" xfId="16" applyNumberFormat="1" applyFont="1" applyFill="1" applyBorder="1" applyAlignment="1">
      <alignment horizontal="center"/>
    </xf>
    <xf numFmtId="9" fontId="53" fillId="2" borderId="0" xfId="16" applyNumberFormat="1" applyFont="1" applyFill="1" applyBorder="1" applyAlignment="1">
      <alignment horizontal="center"/>
    </xf>
    <xf numFmtId="9" fontId="54" fillId="2" borderId="0" xfId="16" applyFont="1" applyFill="1" applyBorder="1" applyAlignment="1">
      <alignment horizontal="left"/>
    </xf>
    <xf numFmtId="9" fontId="53" fillId="2" borderId="0" xfId="16" applyFont="1" applyFill="1" applyBorder="1" applyAlignment="1">
      <alignment horizontal="left"/>
    </xf>
    <xf numFmtId="169" fontId="53" fillId="2" borderId="0" xfId="15" applyNumberFormat="1" applyFont="1" applyFill="1" applyBorder="1"/>
    <xf numFmtId="10" fontId="58" fillId="2" borderId="0" xfId="13" applyNumberFormat="1" applyFont="1" applyFill="1" applyBorder="1" applyAlignment="1" applyProtection="1"/>
    <xf numFmtId="1" fontId="54" fillId="2" borderId="0" xfId="14" applyNumberFormat="1" applyFont="1" applyFill="1" applyBorder="1" applyAlignment="1">
      <alignment horizontal="right" wrapText="1"/>
    </xf>
    <xf numFmtId="9" fontId="53" fillId="2" borderId="0" xfId="16" applyFont="1" applyFill="1" applyBorder="1" applyAlignment="1">
      <alignment horizontal="right" wrapText="1"/>
    </xf>
    <xf numFmtId="9" fontId="54" fillId="2" borderId="0" xfId="16" applyFont="1" applyFill="1" applyBorder="1" applyAlignment="1">
      <alignment horizontal="right" wrapText="1"/>
    </xf>
    <xf numFmtId="2" fontId="54" fillId="2" borderId="0" xfId="14" applyNumberFormat="1" applyFont="1" applyFill="1" applyBorder="1" applyAlignment="1">
      <alignment horizontal="right" wrapText="1"/>
    </xf>
    <xf numFmtId="172" fontId="53" fillId="2" borderId="0" xfId="15" applyNumberFormat="1" applyFont="1" applyFill="1" applyBorder="1"/>
    <xf numFmtId="4" fontId="53" fillId="2" borderId="0" xfId="14" applyNumberFormat="1" applyFont="1" applyFill="1" applyBorder="1"/>
    <xf numFmtId="9" fontId="51" fillId="2" borderId="0" xfId="1" applyNumberFormat="1" applyFont="1" applyFill="1" applyBorder="1"/>
    <xf numFmtId="166" fontId="51" fillId="2" borderId="0" xfId="1" applyNumberFormat="1" applyFont="1" applyFill="1" applyBorder="1"/>
    <xf numFmtId="9" fontId="51" fillId="2" borderId="0" xfId="0" applyNumberFormat="1" applyFont="1" applyFill="1" applyBorder="1"/>
    <xf numFmtId="9" fontId="55" fillId="2" borderId="0" xfId="0" applyNumberFormat="1" applyFont="1" applyFill="1" applyBorder="1"/>
    <xf numFmtId="166" fontId="55" fillId="2" borderId="0" xfId="0" applyNumberFormat="1" applyFont="1" applyFill="1" applyBorder="1"/>
    <xf numFmtId="0" fontId="54" fillId="2" borderId="17" xfId="117" applyNumberFormat="1" applyFont="1" applyFill="1" applyBorder="1" applyAlignment="1">
      <alignment horizontal="center" vertical="center" wrapText="1"/>
    </xf>
    <xf numFmtId="9" fontId="54" fillId="2" borderId="17" xfId="117" applyNumberFormat="1" applyFont="1" applyFill="1" applyBorder="1" applyAlignment="1">
      <alignment horizontal="center" vertical="center" wrapText="1"/>
    </xf>
    <xf numFmtId="9" fontId="54" fillId="39" borderId="17" xfId="117" applyNumberFormat="1" applyFont="1" applyFill="1" applyBorder="1" applyAlignment="1">
      <alignment horizontal="center" vertical="center" wrapText="1"/>
    </xf>
    <xf numFmtId="0" fontId="54" fillId="2" borderId="17" xfId="117" applyFont="1" applyFill="1" applyBorder="1" applyAlignment="1">
      <alignment horizontal="center" vertical="center" wrapText="1"/>
    </xf>
    <xf numFmtId="0" fontId="54" fillId="2" borderId="17" xfId="0" applyFont="1" applyFill="1" applyBorder="1" applyAlignment="1">
      <alignment horizontal="center" vertical="center" wrapText="1"/>
    </xf>
    <xf numFmtId="3" fontId="51" fillId="2" borderId="0" xfId="89" applyNumberFormat="1" applyFont="1" applyFill="1" applyBorder="1"/>
    <xf numFmtId="0" fontId="51" fillId="2" borderId="0" xfId="89" applyFont="1" applyFill="1" applyBorder="1" applyAlignment="1">
      <alignment horizontal="center"/>
    </xf>
    <xf numFmtId="9" fontId="51" fillId="2" borderId="0" xfId="89" applyNumberFormat="1" applyFont="1" applyFill="1" applyBorder="1"/>
    <xf numFmtId="11" fontId="51" fillId="2" borderId="0" xfId="89" applyNumberFormat="1" applyFont="1" applyFill="1" applyBorder="1"/>
    <xf numFmtId="3" fontId="51" fillId="2" borderId="0" xfId="0" applyNumberFormat="1" applyFont="1" applyFill="1" applyBorder="1"/>
    <xf numFmtId="0" fontId="51" fillId="2" borderId="0" xfId="11" applyFont="1" applyFill="1"/>
    <xf numFmtId="9" fontId="51" fillId="2" borderId="0" xfId="0" applyNumberFormat="1" applyFont="1" applyFill="1"/>
    <xf numFmtId="0" fontId="51" fillId="2" borderId="0" xfId="0" applyFont="1" applyFill="1" applyAlignment="1">
      <alignment horizontal="left"/>
    </xf>
    <xf numFmtId="9" fontId="51" fillId="2" borderId="0" xfId="1" applyFont="1" applyFill="1"/>
    <xf numFmtId="11" fontId="51" fillId="2" borderId="0" xfId="0" applyNumberFormat="1" applyFont="1" applyFill="1"/>
    <xf numFmtId="3" fontId="51" fillId="2" borderId="0" xfId="0" applyNumberFormat="1" applyFont="1" applyFill="1"/>
    <xf numFmtId="9" fontId="53" fillId="2" borderId="0" xfId="1" applyFont="1" applyFill="1" applyBorder="1"/>
    <xf numFmtId="0" fontId="60" fillId="0" borderId="0" xfId="0" applyFont="1" applyAlignment="1">
      <alignment horizontal="center" vertical="center" readingOrder="1"/>
    </xf>
    <xf numFmtId="11" fontId="51" fillId="2" borderId="0" xfId="11" applyNumberFormat="1" applyFont="1" applyFill="1" applyBorder="1"/>
    <xf numFmtId="3" fontId="51" fillId="2" borderId="0" xfId="11" applyNumberFormat="1" applyFont="1" applyFill="1" applyBorder="1"/>
    <xf numFmtId="11" fontId="51" fillId="2" borderId="0" xfId="1" applyNumberFormat="1" applyFont="1" applyFill="1" applyBorder="1"/>
    <xf numFmtId="166" fontId="53" fillId="2" borderId="0" xfId="117" applyNumberFormat="1" applyFont="1" applyFill="1" applyBorder="1" applyAlignment="1">
      <alignment vertical="top" wrapText="1"/>
    </xf>
    <xf numFmtId="11" fontId="51" fillId="2" borderId="0" xfId="0" applyNumberFormat="1" applyFont="1" applyFill="1" applyBorder="1"/>
    <xf numFmtId="9" fontId="51" fillId="2" borderId="1" xfId="1" applyNumberFormat="1" applyFont="1" applyFill="1" applyBorder="1"/>
    <xf numFmtId="0" fontId="51" fillId="2" borderId="1" xfId="11" applyFont="1" applyFill="1" applyBorder="1"/>
    <xf numFmtId="11" fontId="51" fillId="2" borderId="1" xfId="1" applyNumberFormat="1" applyFont="1" applyFill="1" applyBorder="1"/>
    <xf numFmtId="0" fontId="51" fillId="2" borderId="16" xfId="11" applyFont="1" applyFill="1" applyBorder="1"/>
    <xf numFmtId="0" fontId="51" fillId="2" borderId="0" xfId="126" applyFont="1" applyFill="1" applyBorder="1"/>
    <xf numFmtId="0" fontId="55" fillId="2" borderId="0" xfId="126" applyFont="1" applyFill="1" applyBorder="1"/>
    <xf numFmtId="0" fontId="51" fillId="2" borderId="0" xfId="126" applyFont="1" applyFill="1" applyBorder="1" applyAlignment="1">
      <alignment horizontal="center"/>
    </xf>
    <xf numFmtId="0" fontId="51" fillId="2" borderId="16" xfId="126" applyFont="1" applyFill="1" applyBorder="1"/>
    <xf numFmtId="3" fontId="51" fillId="2" borderId="0" xfId="126" applyNumberFormat="1" applyFont="1" applyFill="1" applyBorder="1"/>
    <xf numFmtId="9" fontId="51" fillId="2" borderId="0" xfId="127" applyFont="1" applyFill="1" applyBorder="1"/>
    <xf numFmtId="0" fontId="51" fillId="2" borderId="1" xfId="126" applyFont="1" applyFill="1" applyBorder="1"/>
    <xf numFmtId="3" fontId="51" fillId="2" borderId="1" xfId="126" applyNumberFormat="1" applyFont="1" applyFill="1" applyBorder="1"/>
    <xf numFmtId="9" fontId="51" fillId="2" borderId="1" xfId="127" applyFont="1" applyFill="1" applyBorder="1"/>
    <xf numFmtId="9" fontId="51" fillId="2" borderId="0" xfId="126" applyNumberFormat="1" applyFont="1" applyFill="1" applyBorder="1"/>
    <xf numFmtId="174" fontId="51" fillId="2" borderId="0" xfId="126" applyNumberFormat="1" applyFont="1" applyFill="1" applyBorder="1"/>
    <xf numFmtId="0" fontId="63" fillId="2" borderId="0" xfId="128" applyFont="1" applyFill="1"/>
    <xf numFmtId="0" fontId="55" fillId="2" borderId="16" xfId="128" applyFont="1" applyFill="1" applyBorder="1" applyAlignment="1">
      <alignment horizontal="center"/>
    </xf>
    <xf numFmtId="0" fontId="51" fillId="2" borderId="16" xfId="0" applyFont="1" applyFill="1" applyBorder="1" applyAlignment="1">
      <alignment horizontal="center"/>
    </xf>
    <xf numFmtId="0" fontId="51" fillId="2" borderId="20" xfId="128" applyFont="1" applyFill="1" applyBorder="1" applyAlignment="1">
      <alignment horizontal="left"/>
    </xf>
    <xf numFmtId="0" fontId="51" fillId="2" borderId="20" xfId="128" applyFont="1" applyFill="1" applyBorder="1" applyAlignment="1">
      <alignment horizontal="center"/>
    </xf>
    <xf numFmtId="166" fontId="51" fillId="2" borderId="20" xfId="129" applyNumberFormat="1" applyFont="1" applyFill="1" applyBorder="1" applyAlignment="1"/>
    <xf numFmtId="0" fontId="51" fillId="2" borderId="0" xfId="128" applyFont="1" applyFill="1" applyBorder="1" applyAlignment="1">
      <alignment horizontal="left"/>
    </xf>
    <xf numFmtId="0" fontId="51" fillId="2" borderId="0" xfId="128" applyFont="1" applyFill="1" applyBorder="1" applyAlignment="1">
      <alignment horizontal="center"/>
    </xf>
    <xf numFmtId="166" fontId="51" fillId="2" borderId="0" xfId="129" applyNumberFormat="1" applyFont="1" applyFill="1" applyBorder="1" applyAlignment="1"/>
    <xf numFmtId="0" fontId="51" fillId="2" borderId="1" xfId="128" applyFont="1" applyFill="1" applyBorder="1" applyAlignment="1">
      <alignment horizontal="center"/>
    </xf>
    <xf numFmtId="166" fontId="51" fillId="2" borderId="1" xfId="129" applyNumberFormat="1" applyFont="1" applyFill="1" applyBorder="1" applyAlignment="1"/>
    <xf numFmtId="0" fontId="51" fillId="2" borderId="0" xfId="128" applyFont="1" applyFill="1" applyAlignment="1">
      <alignment horizontal="left"/>
    </xf>
    <xf numFmtId="0" fontId="51" fillId="2" borderId="0" xfId="128" applyFont="1" applyFill="1" applyAlignment="1">
      <alignment horizontal="center"/>
    </xf>
    <xf numFmtId="1" fontId="51" fillId="2" borderId="0" xfId="0" applyNumberFormat="1" applyFont="1" applyFill="1"/>
    <xf numFmtId="9" fontId="51" fillId="2" borderId="0" xfId="129" applyFont="1" applyFill="1"/>
    <xf numFmtId="167" fontId="51" fillId="2" borderId="0" xfId="130" applyNumberFormat="1" applyFont="1" applyFill="1"/>
    <xf numFmtId="10" fontId="51" fillId="2" borderId="0" xfId="129" applyNumberFormat="1" applyFont="1" applyFill="1" applyAlignment="1">
      <alignment horizontal="center"/>
    </xf>
    <xf numFmtId="0" fontId="51" fillId="2" borderId="0" xfId="131" applyFont="1" applyFill="1" applyBorder="1"/>
    <xf numFmtId="0" fontId="51" fillId="2" borderId="0" xfId="128" applyFont="1" applyFill="1"/>
    <xf numFmtId="0" fontId="51" fillId="2" borderId="1" xfId="128" applyFont="1" applyFill="1" applyBorder="1" applyAlignment="1">
      <alignment horizontal="left"/>
    </xf>
    <xf numFmtId="0" fontId="51" fillId="2" borderId="0" xfId="134" applyFont="1" applyFill="1" applyBorder="1"/>
    <xf numFmtId="9" fontId="51" fillId="2" borderId="0" xfId="135" applyFont="1" applyFill="1" applyBorder="1"/>
    <xf numFmtId="1" fontId="53" fillId="2" borderId="1" xfId="117" applyNumberFormat="1" applyFont="1" applyFill="1" applyBorder="1" applyAlignment="1">
      <alignment horizontal="center" vertical="center"/>
    </xf>
    <xf numFmtId="0" fontId="55" fillId="2" borderId="0" xfId="0" applyFont="1" applyFill="1" applyAlignment="1">
      <alignment horizontal="center" vertical="center"/>
    </xf>
    <xf numFmtId="0" fontId="51" fillId="2" borderId="0" xfId="0" applyFont="1" applyFill="1" applyAlignment="1">
      <alignment horizontal="justify" vertical="center"/>
    </xf>
    <xf numFmtId="0" fontId="52" fillId="2" borderId="0" xfId="0" applyFont="1" applyFill="1" applyAlignment="1">
      <alignment vertical="center"/>
    </xf>
    <xf numFmtId="0" fontId="64" fillId="2" borderId="0" xfId="0" applyFont="1" applyFill="1" applyAlignment="1">
      <alignment horizontal="center" vertical="center"/>
    </xf>
    <xf numFmtId="0" fontId="55" fillId="2" borderId="0" xfId="0" applyFont="1" applyFill="1" applyAlignment="1">
      <alignment horizontal="left" vertical="center"/>
    </xf>
    <xf numFmtId="0" fontId="64" fillId="2" borderId="1" xfId="0" applyFont="1" applyFill="1" applyBorder="1" applyAlignment="1">
      <alignment horizontal="center" vertical="center" wrapText="1"/>
    </xf>
    <xf numFmtId="0" fontId="64" fillId="2" borderId="1" xfId="0" applyFont="1" applyFill="1" applyBorder="1" applyAlignment="1">
      <alignment horizontal="center" vertical="center"/>
    </xf>
    <xf numFmtId="0" fontId="52" fillId="2" borderId="1" xfId="0" applyFont="1" applyFill="1" applyBorder="1" applyAlignment="1">
      <alignment vertical="center"/>
    </xf>
    <xf numFmtId="10" fontId="51" fillId="2" borderId="0" xfId="1" applyNumberFormat="1" applyFont="1" applyFill="1"/>
    <xf numFmtId="9" fontId="51" fillId="2" borderId="0" xfId="1" applyNumberFormat="1" applyFont="1" applyFill="1"/>
    <xf numFmtId="0" fontId="52" fillId="2" borderId="0" xfId="0" applyFont="1" applyFill="1" applyAlignment="1">
      <alignment horizontal="left"/>
    </xf>
    <xf numFmtId="10" fontId="51" fillId="2" borderId="0" xfId="89" applyNumberFormat="1" applyFont="1" applyFill="1" applyBorder="1"/>
    <xf numFmtId="0" fontId="51" fillId="2" borderId="0" xfId="0" applyFont="1" applyFill="1" applyAlignment="1">
      <alignment horizontal="left" vertical="center"/>
    </xf>
    <xf numFmtId="0" fontId="55" fillId="2" borderId="0" xfId="0" applyFont="1" applyFill="1" applyAlignment="1">
      <alignment horizontal="left"/>
    </xf>
    <xf numFmtId="0" fontId="55" fillId="2" borderId="0" xfId="0" applyFont="1" applyFill="1"/>
    <xf numFmtId="0" fontId="52" fillId="2" borderId="0" xfId="0" applyFont="1" applyFill="1" applyAlignment="1">
      <alignment horizontal="left" vertical="center"/>
    </xf>
    <xf numFmtId="0" fontId="55" fillId="40" borderId="23" xfId="0" applyFont="1" applyFill="1" applyBorder="1" applyAlignment="1">
      <alignment vertical="center"/>
    </xf>
    <xf numFmtId="0" fontId="55" fillId="40" borderId="23" xfId="0" applyFont="1" applyFill="1" applyBorder="1" applyAlignment="1">
      <alignment horizontal="center" vertical="center"/>
    </xf>
    <xf numFmtId="0" fontId="55" fillId="40" borderId="24" xfId="0" applyFont="1" applyFill="1" applyBorder="1" applyAlignment="1">
      <alignment vertical="center"/>
    </xf>
    <xf numFmtId="0" fontId="51" fillId="40" borderId="0" xfId="0" applyFont="1" applyFill="1" applyAlignment="1">
      <alignment vertical="center"/>
    </xf>
    <xf numFmtId="0" fontId="51" fillId="40" borderId="0" xfId="0" applyFont="1" applyFill="1" applyAlignment="1">
      <alignment horizontal="center" vertical="center"/>
    </xf>
    <xf numFmtId="0" fontId="51" fillId="40" borderId="25" xfId="0" applyFont="1" applyFill="1" applyBorder="1" applyAlignment="1">
      <alignment vertical="center"/>
    </xf>
    <xf numFmtId="0" fontId="51" fillId="40" borderId="19" xfId="0" applyFont="1" applyFill="1" applyBorder="1" applyAlignment="1">
      <alignment vertical="center"/>
    </xf>
    <xf numFmtId="0" fontId="51" fillId="40" borderId="19" xfId="0" applyFont="1" applyFill="1" applyBorder="1" applyAlignment="1">
      <alignment horizontal="center" vertical="center"/>
    </xf>
    <xf numFmtId="0" fontId="51" fillId="40" borderId="18" xfId="0" applyFont="1" applyFill="1" applyBorder="1" applyAlignment="1">
      <alignment vertical="center"/>
    </xf>
    <xf numFmtId="175" fontId="53" fillId="2" borderId="0" xfId="117" applyNumberFormat="1" applyFont="1" applyFill="1" applyBorder="1" applyAlignment="1">
      <alignment vertical="top" wrapText="1"/>
    </xf>
    <xf numFmtId="0" fontId="54" fillId="2" borderId="17" xfId="117" applyFont="1" applyFill="1" applyBorder="1" applyAlignment="1">
      <alignment horizontal="left" vertical="center"/>
    </xf>
    <xf numFmtId="0" fontId="53" fillId="2" borderId="1" xfId="117" applyNumberFormat="1" applyFont="1" applyFill="1" applyBorder="1" applyAlignment="1">
      <alignment vertical="top" wrapText="1"/>
    </xf>
    <xf numFmtId="175" fontId="53" fillId="2" borderId="1" xfId="117" applyNumberFormat="1" applyFont="1" applyFill="1" applyBorder="1" applyAlignment="1">
      <alignment vertical="top" wrapText="1"/>
    </xf>
    <xf numFmtId="166" fontId="53" fillId="2" borderId="1" xfId="117" applyNumberFormat="1" applyFont="1" applyFill="1" applyBorder="1" applyAlignment="1">
      <alignment vertical="top" wrapText="1"/>
    </xf>
    <xf numFmtId="0" fontId="53" fillId="2" borderId="1" xfId="117" applyFont="1" applyFill="1" applyBorder="1" applyAlignment="1">
      <alignment horizontal="center" vertical="top" wrapText="1"/>
    </xf>
    <xf numFmtId="0" fontId="53" fillId="2" borderId="1" xfId="117" applyNumberFormat="1" applyFont="1" applyFill="1" applyBorder="1" applyAlignment="1">
      <alignment horizontal="center" vertical="top" wrapText="1"/>
    </xf>
    <xf numFmtId="0" fontId="53" fillId="0" borderId="0" xfId="117" applyFont="1" applyFill="1" applyBorder="1" applyAlignment="1">
      <alignment horizontal="left" vertical="center"/>
    </xf>
    <xf numFmtId="0" fontId="53" fillId="0" borderId="0" xfId="0" applyFont="1" applyFill="1" applyBorder="1" applyAlignment="1">
      <alignment horizontal="left" vertical="center"/>
    </xf>
    <xf numFmtId="0" fontId="51" fillId="2" borderId="0" xfId="200" applyFont="1" applyFill="1" applyBorder="1"/>
    <xf numFmtId="0" fontId="55" fillId="2" borderId="0" xfId="200" applyFont="1" applyFill="1" applyBorder="1"/>
    <xf numFmtId="0" fontId="51" fillId="2" borderId="16" xfId="200" applyFont="1" applyFill="1" applyBorder="1"/>
    <xf numFmtId="0" fontId="59" fillId="2" borderId="16" xfId="200" applyFont="1" applyFill="1" applyBorder="1" applyAlignment="1">
      <alignment horizontal="center" vertical="center" wrapText="1"/>
    </xf>
    <xf numFmtId="0" fontId="59" fillId="2" borderId="0" xfId="200" applyFont="1" applyFill="1" applyBorder="1" applyAlignment="1">
      <alignment horizontal="center" vertical="center" wrapText="1"/>
    </xf>
    <xf numFmtId="3" fontId="51" fillId="2" borderId="0" xfId="200" applyNumberFormat="1" applyFont="1" applyFill="1" applyBorder="1"/>
    <xf numFmtId="1" fontId="51" fillId="2" borderId="0" xfId="200" applyNumberFormat="1" applyFont="1" applyFill="1" applyBorder="1"/>
    <xf numFmtId="9" fontId="51" fillId="2" borderId="0" xfId="201" applyFont="1" applyFill="1" applyBorder="1"/>
    <xf numFmtId="0" fontId="51" fillId="2" borderId="1" xfId="200" applyFont="1" applyFill="1" applyBorder="1"/>
    <xf numFmtId="1" fontId="51" fillId="2" borderId="1" xfId="200" applyNumberFormat="1" applyFont="1" applyFill="1" applyBorder="1"/>
    <xf numFmtId="9" fontId="51" fillId="2" borderId="1" xfId="201" applyFont="1" applyFill="1" applyBorder="1"/>
    <xf numFmtId="9" fontId="51" fillId="2" borderId="0" xfId="200" applyNumberFormat="1" applyFont="1" applyFill="1" applyBorder="1"/>
    <xf numFmtId="0" fontId="51" fillId="2" borderId="0" xfId="200" applyFont="1" applyFill="1" applyBorder="1" applyAlignment="1">
      <alignment horizontal="center" vertical="center" wrapText="1"/>
    </xf>
    <xf numFmtId="0" fontId="51" fillId="2" borderId="0" xfId="202" applyFont="1" applyFill="1" applyBorder="1"/>
    <xf numFmtId="0" fontId="51" fillId="0" borderId="0" xfId="134" applyFont="1" applyFill="1" applyBorder="1"/>
    <xf numFmtId="9" fontId="51" fillId="0" borderId="0" xfId="134" applyNumberFormat="1" applyFont="1" applyFill="1" applyBorder="1"/>
    <xf numFmtId="9" fontId="51" fillId="0" borderId="0" xfId="135" applyFont="1" applyFill="1" applyBorder="1"/>
    <xf numFmtId="0" fontId="81" fillId="2" borderId="0" xfId="237" applyFont="1" applyFill="1"/>
    <xf numFmtId="0" fontId="85" fillId="2" borderId="0" xfId="0" applyFont="1" applyFill="1"/>
    <xf numFmtId="0" fontId="86" fillId="2" borderId="0" xfId="248" applyFont="1" applyFill="1"/>
    <xf numFmtId="0" fontId="87" fillId="2" borderId="0" xfId="88" applyFont="1" applyFill="1" applyBorder="1"/>
    <xf numFmtId="0" fontId="83" fillId="2" borderId="0" xfId="237" applyFont="1" applyFill="1" applyAlignment="1">
      <alignment horizontal="center"/>
    </xf>
    <xf numFmtId="0" fontId="51" fillId="2" borderId="0" xfId="0" applyFont="1" applyFill="1" applyAlignment="1">
      <alignment horizontal="center" wrapText="1"/>
    </xf>
    <xf numFmtId="0" fontId="81" fillId="2" borderId="0" xfId="237" applyFont="1" applyFill="1"/>
    <xf numFmtId="0" fontId="82" fillId="2" borderId="0" xfId="237" applyFont="1" applyFill="1" applyAlignment="1">
      <alignment horizontal="center"/>
    </xf>
    <xf numFmtId="0" fontId="51" fillId="2" borderId="20" xfId="128" applyFont="1" applyFill="1" applyBorder="1" applyAlignment="1">
      <alignment horizontal="center" vertical="center"/>
    </xf>
    <xf numFmtId="0" fontId="51" fillId="2" borderId="0" xfId="128" applyFont="1" applyFill="1" applyBorder="1" applyAlignment="1">
      <alignment horizontal="center" vertical="center"/>
    </xf>
    <xf numFmtId="0" fontId="51" fillId="2" borderId="1" xfId="128" applyFont="1" applyFill="1" applyBorder="1" applyAlignment="1">
      <alignment horizontal="center" vertical="center"/>
    </xf>
    <xf numFmtId="0" fontId="51" fillId="2" borderId="0" xfId="134" applyFont="1" applyFill="1" applyBorder="1" applyAlignment="1">
      <alignment horizontal="center" vertical="center" wrapText="1"/>
    </xf>
    <xf numFmtId="0" fontId="64" fillId="2" borderId="22" xfId="0" applyFont="1" applyFill="1" applyBorder="1" applyAlignment="1">
      <alignment horizontal="center" vertical="center" wrapText="1"/>
    </xf>
    <xf numFmtId="0" fontId="52" fillId="2" borderId="21" xfId="0" applyFont="1" applyFill="1" applyBorder="1" applyAlignment="1">
      <alignment horizontal="center" vertical="center"/>
    </xf>
    <xf numFmtId="0" fontId="52" fillId="2" borderId="1" xfId="0" applyFont="1" applyFill="1" applyBorder="1" applyAlignment="1">
      <alignment horizontal="center" vertical="center"/>
    </xf>
  </cellXfs>
  <cellStyles count="249">
    <cellStyle name="=C:\WINNT\SYSTEM32\COMMAND.COM" xfId="12"/>
    <cellStyle name="20% - Accent1 2" xfId="18"/>
    <cellStyle name="20% - Accent1 2 2" xfId="90"/>
    <cellStyle name="20% - Accent1 2 2 2" xfId="160"/>
    <cellStyle name="20% - Accent1 2 3" xfId="145"/>
    <cellStyle name="20% - Accent2 2" xfId="19"/>
    <cellStyle name="20% - Accent2 2 2" xfId="91"/>
    <cellStyle name="20% - Accent2 2 2 2" xfId="161"/>
    <cellStyle name="20% - Accent2 2 3" xfId="146"/>
    <cellStyle name="20% - Accent3 2" xfId="20"/>
    <cellStyle name="20% - Accent3 2 2" xfId="92"/>
    <cellStyle name="20% - Accent3 2 2 2" xfId="162"/>
    <cellStyle name="20% - Accent3 2 3" xfId="147"/>
    <cellStyle name="20% - Accent4 2" xfId="21"/>
    <cellStyle name="20% - Accent4 2 2" xfId="93"/>
    <cellStyle name="20% - Accent4 2 2 2" xfId="163"/>
    <cellStyle name="20% - Accent4 2 3" xfId="148"/>
    <cellStyle name="20% - Accent5 2" xfId="22"/>
    <cellStyle name="20% - Accent5 2 2" xfId="94"/>
    <cellStyle name="20% - Accent5 2 2 2" xfId="164"/>
    <cellStyle name="20% - Accent5 2 3" xfId="149"/>
    <cellStyle name="20% - Accent6 2" xfId="23"/>
    <cellStyle name="20% - Accent6 2 2" xfId="95"/>
    <cellStyle name="20% - Accent6 2 2 2" xfId="165"/>
    <cellStyle name="20% - Accent6 2 3" xfId="150"/>
    <cellStyle name="20% - Énfasis1" xfId="203"/>
    <cellStyle name="20% - Énfasis2" xfId="204"/>
    <cellStyle name="20% - Énfasis3" xfId="205"/>
    <cellStyle name="20% - Énfasis4" xfId="206"/>
    <cellStyle name="20% - Énfasis5" xfId="207"/>
    <cellStyle name="20% - Énfasis6" xfId="208"/>
    <cellStyle name="40% - Accent1 2" xfId="24"/>
    <cellStyle name="40% - Accent1 2 2" xfId="96"/>
    <cellStyle name="40% - Accent1 2 2 2" xfId="166"/>
    <cellStyle name="40% - Accent1 2 3" xfId="151"/>
    <cellStyle name="40% - Accent2 2" xfId="25"/>
    <cellStyle name="40% - Accent2 2 2" xfId="97"/>
    <cellStyle name="40% - Accent2 2 2 2" xfId="167"/>
    <cellStyle name="40% - Accent2 2 3" xfId="152"/>
    <cellStyle name="40% - Accent3 2" xfId="26"/>
    <cellStyle name="40% - Accent3 2 2" xfId="98"/>
    <cellStyle name="40% - Accent3 2 2 2" xfId="168"/>
    <cellStyle name="40% - Accent3 2 3" xfId="153"/>
    <cellStyle name="40% - Accent4 2" xfId="27"/>
    <cellStyle name="40% - Accent4 2 2" xfId="99"/>
    <cellStyle name="40% - Accent4 2 2 2" xfId="169"/>
    <cellStyle name="40% - Accent4 2 3" xfId="154"/>
    <cellStyle name="40% - Accent5 2" xfId="28"/>
    <cellStyle name="40% - Accent5 2 2" xfId="100"/>
    <cellStyle name="40% - Accent5 2 2 2" xfId="170"/>
    <cellStyle name="40% - Accent5 2 3" xfId="155"/>
    <cellStyle name="40% - Accent6 2" xfId="29"/>
    <cellStyle name="40% - Accent6 2 2" xfId="101"/>
    <cellStyle name="40% - Accent6 2 2 2" xfId="171"/>
    <cellStyle name="40% - Accent6 2 3" xfId="156"/>
    <cellStyle name="40% - Énfasis1" xfId="209"/>
    <cellStyle name="40% - Énfasis2" xfId="210"/>
    <cellStyle name="40% - Énfasis3" xfId="211"/>
    <cellStyle name="40% - Énfasis4" xfId="212"/>
    <cellStyle name="40% - Énfasis5" xfId="213"/>
    <cellStyle name="40% - Énfasis6" xfId="214"/>
    <cellStyle name="60% - Accent1 2" xfId="30"/>
    <cellStyle name="60% - Accent2 2" xfId="31"/>
    <cellStyle name="60% - Accent3 2" xfId="32"/>
    <cellStyle name="60% - Accent4 2" xfId="33"/>
    <cellStyle name="60% - Accent5 2" xfId="34"/>
    <cellStyle name="60% - Accent6 2" xfId="35"/>
    <cellStyle name="60% - Énfasis1" xfId="215"/>
    <cellStyle name="60% - Énfasis2" xfId="216"/>
    <cellStyle name="60% - Énfasis3" xfId="217"/>
    <cellStyle name="60% - Énfasis4" xfId="218"/>
    <cellStyle name="60% - Énfasis5" xfId="219"/>
    <cellStyle name="60% - Énfasis6" xfId="220"/>
    <cellStyle name="Accent1 2" xfId="36"/>
    <cellStyle name="Accent2 2" xfId="37"/>
    <cellStyle name="Accent3 2" xfId="38"/>
    <cellStyle name="Accent4 2" xfId="39"/>
    <cellStyle name="Accent5 2" xfId="40"/>
    <cellStyle name="Accent6 2" xfId="41"/>
    <cellStyle name="Bad 2" xfId="42"/>
    <cellStyle name="Buena" xfId="221"/>
    <cellStyle name="Calculation 2" xfId="43"/>
    <cellStyle name="Cálculo" xfId="222"/>
    <cellStyle name="Celda de comprobación" xfId="223"/>
    <cellStyle name="Celda vinculada" xfId="224"/>
    <cellStyle name="Check Cell 2" xfId="44"/>
    <cellStyle name="clsAltData" xfId="45"/>
    <cellStyle name="clsAltMRVData" xfId="46"/>
    <cellStyle name="clsBlank" xfId="47"/>
    <cellStyle name="clsColumnHeader" xfId="48"/>
    <cellStyle name="clsData" xfId="49"/>
    <cellStyle name="clsDefault" xfId="50"/>
    <cellStyle name="clsFooter" xfId="51"/>
    <cellStyle name="clsIndexTableData" xfId="52"/>
    <cellStyle name="clsIndexTableHdr" xfId="53"/>
    <cellStyle name="clsIndexTableTitle" xfId="54"/>
    <cellStyle name="clsMRVData" xfId="55"/>
    <cellStyle name="clsReportFooter" xfId="56"/>
    <cellStyle name="clsReportHeader" xfId="57"/>
    <cellStyle name="clsRowHeader" xfId="58"/>
    <cellStyle name="clsRowHeader 2" xfId="59"/>
    <cellStyle name="clsScale" xfId="60"/>
    <cellStyle name="clsSection" xfId="61"/>
    <cellStyle name="Comma 2" xfId="2"/>
    <cellStyle name="Comma 2 2" xfId="62"/>
    <cellStyle name="Comma 2 3" xfId="63"/>
    <cellStyle name="Comma 2 4" xfId="64"/>
    <cellStyle name="Comma 2 5" xfId="65"/>
    <cellStyle name="Comma 3" xfId="15"/>
    <cellStyle name="Comma 3 2" xfId="102"/>
    <cellStyle name="Comma 3 2 2" xfId="172"/>
    <cellStyle name="Comma 3 3" xfId="142"/>
    <cellStyle name="Comma 4" xfId="123"/>
    <cellStyle name="Comma 4 2" xfId="130"/>
    <cellStyle name="Comma 4 2 2" xfId="194"/>
    <cellStyle name="Comma 5" xfId="225"/>
    <cellStyle name="Diseño" xfId="66"/>
    <cellStyle name="Diseño 2" xfId="67"/>
    <cellStyle name="Encabezado 4" xfId="226"/>
    <cellStyle name="Énfasis1" xfId="227"/>
    <cellStyle name="Énfasis2" xfId="228"/>
    <cellStyle name="Énfasis3" xfId="229"/>
    <cellStyle name="Énfasis4" xfId="230"/>
    <cellStyle name="Énfasis5" xfId="231"/>
    <cellStyle name="Énfasis6" xfId="232"/>
    <cellStyle name="Entrada" xfId="233"/>
    <cellStyle name="Excel Built-in Normal" xfId="3"/>
    <cellStyle name="Explanatory Text 2" xfId="68"/>
    <cellStyle name="Good 2" xfId="69"/>
    <cellStyle name="Heading 1 2" xfId="70"/>
    <cellStyle name="Heading 2 2" xfId="71"/>
    <cellStyle name="Heading 3 2" xfId="72"/>
    <cellStyle name="Heading 4 2" xfId="73"/>
    <cellStyle name="Hyperlink" xfId="248" builtinId="8"/>
    <cellStyle name="Hyperlink 2" xfId="13"/>
    <cellStyle name="Hyperlink 2 2" xfId="118"/>
    <cellStyle name="Incorrecto" xfId="234"/>
    <cellStyle name="Input 2" xfId="74"/>
    <cellStyle name="Linked Cell 2" xfId="75"/>
    <cellStyle name="Neutral 2" xfId="76"/>
    <cellStyle name="Normal" xfId="0" builtinId="0"/>
    <cellStyle name="Normal 10" xfId="88"/>
    <cellStyle name="Normal 10 2" xfId="112"/>
    <cellStyle name="Normal 10 2 2" xfId="181"/>
    <cellStyle name="Normal 10 3" xfId="158"/>
    <cellStyle name="Normal 11" xfId="89"/>
    <cellStyle name="Normal 11 2" xfId="113"/>
    <cellStyle name="Normal 11 2 2" xfId="182"/>
    <cellStyle name="Normal 11 3" xfId="126"/>
    <cellStyle name="Normal 11 3 2" xfId="190"/>
    <cellStyle name="Normal 11 4" xfId="159"/>
    <cellStyle name="Normal 11 5" xfId="200"/>
    <cellStyle name="Normal 12" xfId="114"/>
    <cellStyle name="Normal 12 2" xfId="131"/>
    <cellStyle name="Normal 12 2 2" xfId="195"/>
    <cellStyle name="Normal 12 3" xfId="183"/>
    <cellStyle name="Normal 12 4" xfId="202"/>
    <cellStyle name="Normal 13" xfId="116"/>
    <cellStyle name="Normal 13 2" xfId="185"/>
    <cellStyle name="Normal 14" xfId="117"/>
    <cellStyle name="Normal 14 2" xfId="186"/>
    <cellStyle name="Normal 15" xfId="121"/>
    <cellStyle name="Normal 15 2" xfId="188"/>
    <cellStyle name="Normal 16" xfId="122"/>
    <cellStyle name="Normal 16 2" xfId="128"/>
    <cellStyle name="Normal 16 2 2" xfId="192"/>
    <cellStyle name="Normal 17" xfId="235"/>
    <cellStyle name="Normal 2" xfId="4"/>
    <cellStyle name="Normal 2 2" xfId="77"/>
    <cellStyle name="Normal 2 2 2" xfId="120"/>
    <cellStyle name="Normal 2 3" xfId="17"/>
    <cellStyle name="Normal 2 3 2" xfId="103"/>
    <cellStyle name="Normal 2 3 2 2" xfId="173"/>
    <cellStyle name="Normal 2 3 3" xfId="144"/>
    <cellStyle name="Normal 2 4" xfId="115"/>
    <cellStyle name="Normal 2 4 2" xfId="184"/>
    <cellStyle name="Normal 2 5" xfId="125"/>
    <cellStyle name="Normal 2 5 2" xfId="189"/>
    <cellStyle name="Normal 3" xfId="5"/>
    <cellStyle name="Normal 3 2" xfId="104"/>
    <cellStyle name="Normal 3 2 2" xfId="174"/>
    <cellStyle name="Normal 3 3" xfId="137"/>
    <cellStyle name="Normal 3 4" xfId="236"/>
    <cellStyle name="Normal 4" xfId="6"/>
    <cellStyle name="Normal 4 2" xfId="237"/>
    <cellStyle name="Normal 5" xfId="7"/>
    <cellStyle name="Normal 5 2" xfId="105"/>
    <cellStyle name="Normal 5 2 2" xfId="175"/>
    <cellStyle name="Normal 5 3" xfId="138"/>
    <cellStyle name="Normal 6" xfId="9"/>
    <cellStyle name="Normal 6 2" xfId="106"/>
    <cellStyle name="Normal 7" xfId="10"/>
    <cellStyle name="Normal 7 2" xfId="107"/>
    <cellStyle name="Normal 7 2 2" xfId="176"/>
    <cellStyle name="Normal 7 3" xfId="139"/>
    <cellStyle name="Normal 8" xfId="11"/>
    <cellStyle name="Normal 8 2" xfId="108"/>
    <cellStyle name="Normal 8 2 2" xfId="177"/>
    <cellStyle name="Normal 8 3" xfId="132"/>
    <cellStyle name="Normal 8 3 2" xfId="134"/>
    <cellStyle name="Normal 8 3 2 2" xfId="198"/>
    <cellStyle name="Normal 8 3 3" xfId="196"/>
    <cellStyle name="Normal 8 4" xfId="140"/>
    <cellStyle name="Normal 8 5" xfId="238"/>
    <cellStyle name="Normal 9" xfId="14"/>
    <cellStyle name="Normal 9 2" xfId="109"/>
    <cellStyle name="Normal 9 2 2" xfId="178"/>
    <cellStyle name="Normal 9 3" xfId="141"/>
    <cellStyle name="Normál_212" xfId="78"/>
    <cellStyle name="Normalny_sprawozdania" xfId="79"/>
    <cellStyle name="Notas" xfId="239"/>
    <cellStyle name="Note 2" xfId="80"/>
    <cellStyle name="Note 2 2" xfId="110"/>
    <cellStyle name="Note 2 2 2" xfId="179"/>
    <cellStyle name="Note 2 3" xfId="157"/>
    <cellStyle name="Output 2" xfId="81"/>
    <cellStyle name="Percent" xfId="1" builtinId="5"/>
    <cellStyle name="Percent 2" xfId="8"/>
    <cellStyle name="Percent 2 2" xfId="82"/>
    <cellStyle name="Percent 2 3" xfId="83"/>
    <cellStyle name="Percent 2 4" xfId="84"/>
    <cellStyle name="Percent 2 5" xfId="85"/>
    <cellStyle name="Percent 2 6" xfId="240"/>
    <cellStyle name="Percent 3" xfId="16"/>
    <cellStyle name="Percent 3 2" xfId="111"/>
    <cellStyle name="Percent 3 2 2" xfId="180"/>
    <cellStyle name="Percent 3 3" xfId="143"/>
    <cellStyle name="Percent 4" xfId="119"/>
    <cellStyle name="Percent 4 2" xfId="187"/>
    <cellStyle name="Percent 5" xfId="124"/>
    <cellStyle name="Percent 5 2" xfId="129"/>
    <cellStyle name="Percent 5 2 2" xfId="193"/>
    <cellStyle name="Percent 6" xfId="127"/>
    <cellStyle name="Percent 6 2" xfId="191"/>
    <cellStyle name="Percent 7" xfId="133"/>
    <cellStyle name="Percent 7 2" xfId="135"/>
    <cellStyle name="Percent 7 2 2" xfId="199"/>
    <cellStyle name="Percent 7 3" xfId="197"/>
    <cellStyle name="Percent 8" xfId="136"/>
    <cellStyle name="Percent 9" xfId="201"/>
    <cellStyle name="Salida" xfId="241"/>
    <cellStyle name="Texto de advertencia" xfId="242"/>
    <cellStyle name="Texto explicativo" xfId="243"/>
    <cellStyle name="Título" xfId="244"/>
    <cellStyle name="Título 1" xfId="245"/>
    <cellStyle name="Título 2" xfId="246"/>
    <cellStyle name="Título 3" xfId="247"/>
    <cellStyle name="Total 2" xfId="86"/>
    <cellStyle name="Warning Text 2" xfId="87"/>
  </cellStyles>
  <dxfs count="8">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color theme="0"/>
      </font>
    </dxf>
    <dxf>
      <font>
        <color theme="0"/>
      </font>
    </dxf>
    <dxf>
      <font>
        <b val="0"/>
        <i/>
        <condense val="0"/>
        <extend val="0"/>
        <color indexed="22"/>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areaChart>
        <c:grouping val="percentStacked"/>
        <c:varyColors val="0"/>
        <c:ser>
          <c:idx val="0"/>
          <c:order val="0"/>
          <c:tx>
            <c:strRef>
              <c:f>'2.1'!$A$28</c:f>
              <c:strCache>
                <c:ptCount val="1"/>
                <c:pt idx="0">
                  <c:v>Pob. &lt;15</c:v>
                </c:pt>
              </c:strCache>
            </c:strRef>
          </c:tx>
          <c:cat>
            <c:numRef>
              <c:f>'2.1'!$B$26:$J$26</c:f>
              <c:numCache>
                <c:formatCode>General</c:formatCode>
                <c:ptCount val="9"/>
                <c:pt idx="0">
                  <c:v>2010</c:v>
                </c:pt>
                <c:pt idx="1">
                  <c:v>2015</c:v>
                </c:pt>
                <c:pt idx="2">
                  <c:v>2020</c:v>
                </c:pt>
                <c:pt idx="3">
                  <c:v>2025</c:v>
                </c:pt>
                <c:pt idx="4">
                  <c:v>2030</c:v>
                </c:pt>
                <c:pt idx="5">
                  <c:v>2035</c:v>
                </c:pt>
                <c:pt idx="6">
                  <c:v>2040</c:v>
                </c:pt>
                <c:pt idx="7">
                  <c:v>2045</c:v>
                </c:pt>
                <c:pt idx="8">
                  <c:v>2050</c:v>
                </c:pt>
              </c:numCache>
            </c:numRef>
          </c:cat>
          <c:val>
            <c:numRef>
              <c:f>'2.1'!$B$28:$J$28</c:f>
              <c:numCache>
                <c:formatCode>General</c:formatCode>
                <c:ptCount val="9"/>
                <c:pt idx="0">
                  <c:v>160.00587999999999</c:v>
                </c:pt>
                <c:pt idx="1">
                  <c:v>155.55663000000001</c:v>
                </c:pt>
                <c:pt idx="2">
                  <c:v>150.158669</c:v>
                </c:pt>
                <c:pt idx="3">
                  <c:v>145.51487399999999</c:v>
                </c:pt>
                <c:pt idx="4">
                  <c:v>140.81272200000001</c:v>
                </c:pt>
                <c:pt idx="5">
                  <c:v>135.816215</c:v>
                </c:pt>
                <c:pt idx="6">
                  <c:v>130.96016800000001</c:v>
                </c:pt>
                <c:pt idx="7">
                  <c:v>126.03760699999999</c:v>
                </c:pt>
                <c:pt idx="8">
                  <c:v>121.43964</c:v>
                </c:pt>
              </c:numCache>
            </c:numRef>
          </c:val>
        </c:ser>
        <c:ser>
          <c:idx val="1"/>
          <c:order val="1"/>
          <c:tx>
            <c:strRef>
              <c:f>'2.1'!$A$29</c:f>
              <c:strCache>
                <c:ptCount val="1"/>
                <c:pt idx="0">
                  <c:v>Pob. 15-64</c:v>
                </c:pt>
              </c:strCache>
            </c:strRef>
          </c:tx>
          <c:cat>
            <c:numRef>
              <c:f>'2.1'!$B$26:$J$26</c:f>
              <c:numCache>
                <c:formatCode>General</c:formatCode>
                <c:ptCount val="9"/>
                <c:pt idx="0">
                  <c:v>2010</c:v>
                </c:pt>
                <c:pt idx="1">
                  <c:v>2015</c:v>
                </c:pt>
                <c:pt idx="2">
                  <c:v>2020</c:v>
                </c:pt>
                <c:pt idx="3">
                  <c:v>2025</c:v>
                </c:pt>
                <c:pt idx="4">
                  <c:v>2030</c:v>
                </c:pt>
                <c:pt idx="5">
                  <c:v>2035</c:v>
                </c:pt>
                <c:pt idx="6">
                  <c:v>2040</c:v>
                </c:pt>
                <c:pt idx="7">
                  <c:v>2045</c:v>
                </c:pt>
                <c:pt idx="8">
                  <c:v>2050</c:v>
                </c:pt>
              </c:numCache>
            </c:numRef>
          </c:cat>
          <c:val>
            <c:numRef>
              <c:f>'2.1'!$B$29:$J$29</c:f>
              <c:numCache>
                <c:formatCode>General</c:formatCode>
                <c:ptCount val="9"/>
                <c:pt idx="0">
                  <c:v>377.87552199999999</c:v>
                </c:pt>
                <c:pt idx="1">
                  <c:v>405.550971</c:v>
                </c:pt>
                <c:pt idx="2">
                  <c:v>428.68093099999999</c:v>
                </c:pt>
                <c:pt idx="3">
                  <c:v>446.07471700000002</c:v>
                </c:pt>
                <c:pt idx="4">
                  <c:v>457.832245</c:v>
                </c:pt>
                <c:pt idx="5">
                  <c:v>465.42087299999997</c:v>
                </c:pt>
                <c:pt idx="6">
                  <c:v>468.20521300000001</c:v>
                </c:pt>
                <c:pt idx="7">
                  <c:v>466.370543</c:v>
                </c:pt>
                <c:pt idx="8">
                  <c:v>460.22813400000001</c:v>
                </c:pt>
              </c:numCache>
            </c:numRef>
          </c:val>
        </c:ser>
        <c:ser>
          <c:idx val="2"/>
          <c:order val="2"/>
          <c:tx>
            <c:strRef>
              <c:f>'2.1'!$A$30</c:f>
              <c:strCache>
                <c:ptCount val="1"/>
                <c:pt idx="0">
                  <c:v>Pob. 65+</c:v>
                </c:pt>
              </c:strCache>
            </c:strRef>
          </c:tx>
          <c:cat>
            <c:numRef>
              <c:f>'2.1'!$B$26:$J$26</c:f>
              <c:numCache>
                <c:formatCode>General</c:formatCode>
                <c:ptCount val="9"/>
                <c:pt idx="0">
                  <c:v>2010</c:v>
                </c:pt>
                <c:pt idx="1">
                  <c:v>2015</c:v>
                </c:pt>
                <c:pt idx="2">
                  <c:v>2020</c:v>
                </c:pt>
                <c:pt idx="3">
                  <c:v>2025</c:v>
                </c:pt>
                <c:pt idx="4">
                  <c:v>2030</c:v>
                </c:pt>
                <c:pt idx="5">
                  <c:v>2035</c:v>
                </c:pt>
                <c:pt idx="6">
                  <c:v>2040</c:v>
                </c:pt>
                <c:pt idx="7">
                  <c:v>2045</c:v>
                </c:pt>
                <c:pt idx="8">
                  <c:v>2050</c:v>
                </c:pt>
              </c:numCache>
            </c:numRef>
          </c:cat>
          <c:val>
            <c:numRef>
              <c:f>'2.1'!$B$30:$J$30</c:f>
              <c:numCache>
                <c:formatCode>General</c:formatCode>
                <c:ptCount val="9"/>
                <c:pt idx="0">
                  <c:v>39.444637999999998</c:v>
                </c:pt>
                <c:pt idx="1">
                  <c:v>46.874287000000002</c:v>
                </c:pt>
                <c:pt idx="2">
                  <c:v>57.023904000000002</c:v>
                </c:pt>
                <c:pt idx="3">
                  <c:v>68.926473000000001</c:v>
                </c:pt>
                <c:pt idx="4">
                  <c:v>83.071901999999994</c:v>
                </c:pt>
                <c:pt idx="5">
                  <c:v>97.632039000000006</c:v>
                </c:pt>
                <c:pt idx="6">
                  <c:v>112.784949</c:v>
                </c:pt>
                <c:pt idx="7">
                  <c:v>128.41119</c:v>
                </c:pt>
                <c:pt idx="8">
                  <c:v>143.84604300000001</c:v>
                </c:pt>
              </c:numCache>
            </c:numRef>
          </c:val>
        </c:ser>
        <c:dLbls>
          <c:showLegendKey val="0"/>
          <c:showVal val="0"/>
          <c:showCatName val="0"/>
          <c:showSerName val="0"/>
          <c:showPercent val="0"/>
          <c:showBubbleSize val="0"/>
        </c:dLbls>
        <c:axId val="53373568"/>
        <c:axId val="54031104"/>
      </c:areaChart>
      <c:catAx>
        <c:axId val="53373568"/>
        <c:scaling>
          <c:orientation val="minMax"/>
        </c:scaling>
        <c:delete val="0"/>
        <c:axPos val="b"/>
        <c:numFmt formatCode="General" sourceLinked="1"/>
        <c:majorTickMark val="out"/>
        <c:minorTickMark val="none"/>
        <c:tickLblPos val="nextTo"/>
        <c:crossAx val="54031104"/>
        <c:crosses val="autoZero"/>
        <c:auto val="1"/>
        <c:lblAlgn val="ctr"/>
        <c:lblOffset val="100"/>
        <c:noMultiLvlLbl val="0"/>
      </c:catAx>
      <c:valAx>
        <c:axId val="54031104"/>
        <c:scaling>
          <c:orientation val="minMax"/>
        </c:scaling>
        <c:delete val="0"/>
        <c:axPos val="l"/>
        <c:majorGridlines/>
        <c:numFmt formatCode="0%" sourceLinked="1"/>
        <c:majorTickMark val="out"/>
        <c:minorTickMark val="none"/>
        <c:tickLblPos val="nextTo"/>
        <c:crossAx val="53373568"/>
        <c:crosses val="autoZero"/>
        <c:crossBetween val="midCat"/>
      </c:valAx>
    </c:plotArea>
    <c:legend>
      <c:legendPos val="b"/>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spPr>
            <a:solidFill>
              <a:schemeClr val="bg1">
                <a:lumMod val="50000"/>
              </a:schemeClr>
            </a:solidFill>
          </c:spPr>
          <c:invertIfNegative val="0"/>
          <c:dPt>
            <c:idx val="9"/>
            <c:invertIfNegative val="0"/>
            <c:bubble3D val="0"/>
          </c:dPt>
          <c:cat>
            <c:strRef>
              <c:f>'2.5'!$A$26:$A$44</c:f>
              <c:strCache>
                <c:ptCount val="19"/>
                <c:pt idx="0">
                  <c:v>URY</c:v>
                </c:pt>
                <c:pt idx="1">
                  <c:v>ARG</c:v>
                </c:pt>
                <c:pt idx="2">
                  <c:v>GTM</c:v>
                </c:pt>
                <c:pt idx="3">
                  <c:v>SLV</c:v>
                </c:pt>
                <c:pt idx="4">
                  <c:v>CHL</c:v>
                </c:pt>
                <c:pt idx="5">
                  <c:v>PAN</c:v>
                </c:pt>
                <c:pt idx="6">
                  <c:v>BOL</c:v>
                </c:pt>
                <c:pt idx="7">
                  <c:v>PRY</c:v>
                </c:pt>
                <c:pt idx="8">
                  <c:v>DOM</c:v>
                </c:pt>
                <c:pt idx="9">
                  <c:v>PER</c:v>
                </c:pt>
                <c:pt idx="10">
                  <c:v>JAM</c:v>
                </c:pt>
                <c:pt idx="11">
                  <c:v>ECU</c:v>
                </c:pt>
                <c:pt idx="12">
                  <c:v>VEN</c:v>
                </c:pt>
                <c:pt idx="13">
                  <c:v>HND</c:v>
                </c:pt>
                <c:pt idx="14">
                  <c:v>COL</c:v>
                </c:pt>
                <c:pt idx="15">
                  <c:v>BRA</c:v>
                </c:pt>
                <c:pt idx="16">
                  <c:v>NIC</c:v>
                </c:pt>
                <c:pt idx="17">
                  <c:v>MEX</c:v>
                </c:pt>
                <c:pt idx="18">
                  <c:v>CRI</c:v>
                </c:pt>
              </c:strCache>
            </c:strRef>
          </c:cat>
          <c:val>
            <c:numRef>
              <c:f>'2.5'!$B$26:$B$44</c:f>
              <c:numCache>
                <c:formatCode>General</c:formatCode>
                <c:ptCount val="19"/>
                <c:pt idx="0">
                  <c:v>1.5683522823636693</c:v>
                </c:pt>
                <c:pt idx="1">
                  <c:v>1.8345384029281144</c:v>
                </c:pt>
                <c:pt idx="2">
                  <c:v>2.2313428438022487</c:v>
                </c:pt>
                <c:pt idx="3">
                  <c:v>2.278416582854387</c:v>
                </c:pt>
                <c:pt idx="4">
                  <c:v>2.5752618893983841</c:v>
                </c:pt>
                <c:pt idx="5">
                  <c:v>2.6046963810481061</c:v>
                </c:pt>
                <c:pt idx="6">
                  <c:v>2.6982002256819699</c:v>
                </c:pt>
                <c:pt idx="7">
                  <c:v>2.7105416539789839</c:v>
                </c:pt>
                <c:pt idx="8">
                  <c:v>2.7378374655811886</c:v>
                </c:pt>
                <c:pt idx="9">
                  <c:v>2.8381531383140142</c:v>
                </c:pt>
                <c:pt idx="10">
                  <c:v>2.8692566981178995</c:v>
                </c:pt>
                <c:pt idx="11">
                  <c:v>2.9465629303207637</c:v>
                </c:pt>
                <c:pt idx="12">
                  <c:v>2.9821252970881069</c:v>
                </c:pt>
                <c:pt idx="13">
                  <c:v>3.0783156286742726</c:v>
                </c:pt>
                <c:pt idx="14">
                  <c:v>3.1035883581631944</c:v>
                </c:pt>
                <c:pt idx="15">
                  <c:v>3.3177912737359718</c:v>
                </c:pt>
                <c:pt idx="16">
                  <c:v>3.3548496609277181</c:v>
                </c:pt>
                <c:pt idx="17">
                  <c:v>3.3661670007260596</c:v>
                </c:pt>
                <c:pt idx="18">
                  <c:v>3.4164107877147818</c:v>
                </c:pt>
              </c:numCache>
            </c:numRef>
          </c:val>
        </c:ser>
        <c:dLbls>
          <c:showLegendKey val="0"/>
          <c:showVal val="0"/>
          <c:showCatName val="0"/>
          <c:showSerName val="0"/>
          <c:showPercent val="0"/>
          <c:showBubbleSize val="0"/>
        </c:dLbls>
        <c:gapWidth val="150"/>
        <c:axId val="260469120"/>
        <c:axId val="260471040"/>
      </c:barChart>
      <c:lineChart>
        <c:grouping val="standard"/>
        <c:varyColors val="0"/>
        <c:ser>
          <c:idx val="1"/>
          <c:order val="1"/>
          <c:tx>
            <c:strRef>
              <c:f>'2.5'!$C$25</c:f>
              <c:strCache>
                <c:ptCount val="1"/>
                <c:pt idx="0">
                  <c:v>ALC-19</c:v>
                </c:pt>
              </c:strCache>
            </c:strRef>
          </c:tx>
          <c:spPr>
            <a:ln w="19050">
              <a:solidFill>
                <a:schemeClr val="tx1">
                  <a:lumMod val="65000"/>
                  <a:lumOff val="35000"/>
                </a:schemeClr>
              </a:solidFill>
              <a:prstDash val="dash"/>
            </a:ln>
          </c:spPr>
          <c:marker>
            <c:symbol val="none"/>
          </c:marker>
          <c:dLbls>
            <c:dLbl>
              <c:idx val="2"/>
              <c:layout/>
              <c:numFmt formatCode="#,##0.0" sourceLinked="0"/>
              <c:spPr>
                <a:solidFill>
                  <a:schemeClr val="bg1"/>
                </a:solidFill>
              </c:spPr>
              <c:txPr>
                <a:bodyPr/>
                <a:lstStyle/>
                <a:p>
                  <a:pPr>
                    <a:defRPr/>
                  </a:pPr>
                  <a:endParaRPr lang="en-US"/>
                </a:p>
              </c:txPr>
              <c:dLblPos val="t"/>
              <c:showLegendKey val="0"/>
              <c:showVal val="1"/>
              <c:showCatName val="0"/>
              <c:showSerName val="1"/>
              <c:showPercent val="0"/>
              <c:showBubbleSize val="0"/>
            </c:dLbl>
            <c:showLegendKey val="0"/>
            <c:showVal val="0"/>
            <c:showCatName val="0"/>
            <c:showSerName val="0"/>
            <c:showPercent val="0"/>
            <c:showBubbleSize val="0"/>
          </c:dLbls>
          <c:val>
            <c:numRef>
              <c:f>'2.5'!$C$26:$C$44</c:f>
              <c:numCache>
                <c:formatCode>General</c:formatCode>
                <c:ptCount val="19"/>
                <c:pt idx="0">
                  <c:v>2.7638109737589387</c:v>
                </c:pt>
                <c:pt idx="1">
                  <c:v>2.7638109737589387</c:v>
                </c:pt>
                <c:pt idx="2">
                  <c:v>2.7638109737589387</c:v>
                </c:pt>
                <c:pt idx="3">
                  <c:v>2.7638109737589387</c:v>
                </c:pt>
                <c:pt idx="4">
                  <c:v>2.7638109737589387</c:v>
                </c:pt>
                <c:pt idx="5">
                  <c:v>2.7638109737589387</c:v>
                </c:pt>
                <c:pt idx="6">
                  <c:v>2.7638109737589387</c:v>
                </c:pt>
                <c:pt idx="7">
                  <c:v>2.7638109737589387</c:v>
                </c:pt>
                <c:pt idx="8">
                  <c:v>2.7638109737589387</c:v>
                </c:pt>
                <c:pt idx="9">
                  <c:v>2.7638109737589387</c:v>
                </c:pt>
                <c:pt idx="10">
                  <c:v>2.7638109737589387</c:v>
                </c:pt>
                <c:pt idx="11">
                  <c:v>2.7638109737589387</c:v>
                </c:pt>
                <c:pt idx="12">
                  <c:v>2.7638109737589387</c:v>
                </c:pt>
                <c:pt idx="13">
                  <c:v>2.7638109737589387</c:v>
                </c:pt>
                <c:pt idx="14">
                  <c:v>2.7638109737589387</c:v>
                </c:pt>
                <c:pt idx="15">
                  <c:v>2.7638109737589387</c:v>
                </c:pt>
                <c:pt idx="16">
                  <c:v>2.7638109737589387</c:v>
                </c:pt>
                <c:pt idx="17">
                  <c:v>2.7638109737589387</c:v>
                </c:pt>
                <c:pt idx="18">
                  <c:v>2.7638109737589387</c:v>
                </c:pt>
              </c:numCache>
            </c:numRef>
          </c:val>
          <c:smooth val="0"/>
        </c:ser>
        <c:dLbls>
          <c:showLegendKey val="0"/>
          <c:showVal val="0"/>
          <c:showCatName val="0"/>
          <c:showSerName val="0"/>
          <c:showPercent val="0"/>
          <c:showBubbleSize val="0"/>
        </c:dLbls>
        <c:marker val="1"/>
        <c:smooth val="0"/>
        <c:axId val="260469120"/>
        <c:axId val="260471040"/>
      </c:lineChart>
      <c:catAx>
        <c:axId val="260469120"/>
        <c:scaling>
          <c:orientation val="minMax"/>
        </c:scaling>
        <c:delete val="0"/>
        <c:axPos val="b"/>
        <c:majorTickMark val="out"/>
        <c:minorTickMark val="none"/>
        <c:tickLblPos val="nextTo"/>
        <c:txPr>
          <a:bodyPr rot="-5400000" vert="horz"/>
          <a:lstStyle/>
          <a:p>
            <a:pPr>
              <a:defRPr/>
            </a:pPr>
            <a:endParaRPr lang="en-US"/>
          </a:p>
        </c:txPr>
        <c:crossAx val="260471040"/>
        <c:crosses val="autoZero"/>
        <c:auto val="1"/>
        <c:lblAlgn val="ctr"/>
        <c:lblOffset val="100"/>
        <c:noMultiLvlLbl val="0"/>
      </c:catAx>
      <c:valAx>
        <c:axId val="260471040"/>
        <c:scaling>
          <c:orientation val="minMax"/>
        </c:scaling>
        <c:delete val="0"/>
        <c:axPos val="l"/>
        <c:majorGridlines>
          <c:spPr>
            <a:ln>
              <a:prstDash val="dash"/>
            </a:ln>
          </c:spPr>
        </c:majorGridlines>
        <c:title>
          <c:tx>
            <c:rich>
              <a:bodyPr rot="-5400000" vert="horz"/>
              <a:lstStyle/>
              <a:p>
                <a:pPr>
                  <a:defRPr/>
                </a:pPr>
                <a:r>
                  <a:rPr lang="en-US" sz="800" b="0"/>
                  <a:t>Factor por el que se multiplica el costo de las PNC</a:t>
                </a:r>
              </a:p>
            </c:rich>
          </c:tx>
          <c:layout/>
          <c:overlay val="0"/>
        </c:title>
        <c:numFmt formatCode="General" sourceLinked="1"/>
        <c:majorTickMark val="out"/>
        <c:minorTickMark val="none"/>
        <c:tickLblPos val="nextTo"/>
        <c:crossAx val="260469120"/>
        <c:crosses val="autoZero"/>
        <c:crossBetween val="between"/>
      </c:valAx>
    </c:plotArea>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557674329456955"/>
          <c:y val="2.6407356452335617E-2"/>
          <c:w val="0.89442325660468436"/>
          <c:h val="0.67948273072358978"/>
        </c:manualLayout>
      </c:layout>
      <c:barChart>
        <c:barDir val="col"/>
        <c:grouping val="stacked"/>
        <c:varyColors val="0"/>
        <c:ser>
          <c:idx val="0"/>
          <c:order val="0"/>
          <c:tx>
            <c:strRef>
              <c:f>'2.6'!$H$26</c:f>
              <c:strCache>
                <c:ptCount val="1"/>
                <c:pt idx="0">
                  <c:v>(0,2.5)
US$/day PPP</c:v>
                </c:pt>
              </c:strCache>
            </c:strRef>
          </c:tx>
          <c:spPr>
            <a:solidFill>
              <a:schemeClr val="tx1"/>
            </a:solidFill>
            <a:ln>
              <a:solidFill>
                <a:schemeClr val="tx1"/>
              </a:solidFill>
            </a:ln>
          </c:spPr>
          <c:invertIfNegative val="0"/>
          <c:cat>
            <c:strRef>
              <c:f>'2.6'!$A$27:$A$44</c:f>
              <c:strCache>
                <c:ptCount val="18"/>
                <c:pt idx="0">
                  <c:v>HND</c:v>
                </c:pt>
                <c:pt idx="1">
                  <c:v>GTM</c:v>
                </c:pt>
                <c:pt idx="2">
                  <c:v>PRY</c:v>
                </c:pt>
                <c:pt idx="3">
                  <c:v>SLV</c:v>
                </c:pt>
                <c:pt idx="4">
                  <c:v>DOM</c:v>
                </c:pt>
                <c:pt idx="5">
                  <c:v>NIC</c:v>
                </c:pt>
                <c:pt idx="6">
                  <c:v>COL</c:v>
                </c:pt>
                <c:pt idx="7">
                  <c:v>PER</c:v>
                </c:pt>
                <c:pt idx="8">
                  <c:v>VEN</c:v>
                </c:pt>
                <c:pt idx="9">
                  <c:v>PAN</c:v>
                </c:pt>
                <c:pt idx="10">
                  <c:v>MEX</c:v>
                </c:pt>
                <c:pt idx="11">
                  <c:v>ECU</c:v>
                </c:pt>
                <c:pt idx="12">
                  <c:v>CRI</c:v>
                </c:pt>
                <c:pt idx="13">
                  <c:v>CHL</c:v>
                </c:pt>
                <c:pt idx="14">
                  <c:v>URY</c:v>
                </c:pt>
                <c:pt idx="15">
                  <c:v>ARG</c:v>
                </c:pt>
                <c:pt idx="16">
                  <c:v>BRA</c:v>
                </c:pt>
                <c:pt idx="17">
                  <c:v>BOL</c:v>
                </c:pt>
              </c:strCache>
            </c:strRef>
          </c:cat>
          <c:val>
            <c:numRef>
              <c:f>'2.6'!$H$27:$H$44</c:f>
              <c:numCache>
                <c:formatCode>0</c:formatCode>
                <c:ptCount val="18"/>
                <c:pt idx="0">
                  <c:v>0.6597540272108845</c:v>
                </c:pt>
                <c:pt idx="1">
                  <c:v>0.31330716053518715</c:v>
                </c:pt>
                <c:pt idx="2">
                  <c:v>3.3287250900801528E-2</c:v>
                </c:pt>
                <c:pt idx="3">
                  <c:v>0.27990557317827536</c:v>
                </c:pt>
                <c:pt idx="4">
                  <c:v>0.97605979571493118</c:v>
                </c:pt>
                <c:pt idx="5">
                  <c:v>0.16258522117623242</c:v>
                </c:pt>
                <c:pt idx="6">
                  <c:v>0.2127292532482985</c:v>
                </c:pt>
                <c:pt idx="7">
                  <c:v>0.13062558497189997</c:v>
                </c:pt>
                <c:pt idx="8">
                  <c:v>0.56948686066471665</c:v>
                </c:pt>
                <c:pt idx="9">
                  <c:v>0.20401582768803198</c:v>
                </c:pt>
                <c:pt idx="10">
                  <c:v>17.91484249496294</c:v>
                </c:pt>
                <c:pt idx="11">
                  <c:v>32.749334240303789</c:v>
                </c:pt>
                <c:pt idx="12">
                  <c:v>0.26647805765179594</c:v>
                </c:pt>
                <c:pt idx="13">
                  <c:v>0.29072865764164274</c:v>
                </c:pt>
                <c:pt idx="14">
                  <c:v>1.3835359666979257E-2</c:v>
                </c:pt>
                <c:pt idx="15">
                  <c:v>0</c:v>
                </c:pt>
                <c:pt idx="16">
                  <c:v>0</c:v>
                </c:pt>
                <c:pt idx="17">
                  <c:v>69.182454140331444</c:v>
                </c:pt>
              </c:numCache>
            </c:numRef>
          </c:val>
        </c:ser>
        <c:ser>
          <c:idx val="1"/>
          <c:order val="1"/>
          <c:tx>
            <c:strRef>
              <c:f>'2.6'!$I$26</c:f>
              <c:strCache>
                <c:ptCount val="1"/>
                <c:pt idx="0">
                  <c:v>[2.5,4)
US$/day PPP</c:v>
                </c:pt>
              </c:strCache>
            </c:strRef>
          </c:tx>
          <c:spPr>
            <a:solidFill>
              <a:schemeClr val="tx1">
                <a:lumMod val="50000"/>
                <a:lumOff val="50000"/>
              </a:schemeClr>
            </a:solidFill>
            <a:ln>
              <a:solidFill>
                <a:schemeClr val="tx1"/>
              </a:solidFill>
            </a:ln>
          </c:spPr>
          <c:invertIfNegative val="0"/>
          <c:dPt>
            <c:idx val="16"/>
            <c:invertIfNegative val="0"/>
            <c:bubble3D val="0"/>
          </c:dPt>
          <c:cat>
            <c:strRef>
              <c:f>'2.6'!$A$27:$A$44</c:f>
              <c:strCache>
                <c:ptCount val="18"/>
                <c:pt idx="0">
                  <c:v>HND</c:v>
                </c:pt>
                <c:pt idx="1">
                  <c:v>GTM</c:v>
                </c:pt>
                <c:pt idx="2">
                  <c:v>PRY</c:v>
                </c:pt>
                <c:pt idx="3">
                  <c:v>SLV</c:v>
                </c:pt>
                <c:pt idx="4">
                  <c:v>DOM</c:v>
                </c:pt>
                <c:pt idx="5">
                  <c:v>NIC</c:v>
                </c:pt>
                <c:pt idx="6">
                  <c:v>COL</c:v>
                </c:pt>
                <c:pt idx="7">
                  <c:v>PER</c:v>
                </c:pt>
                <c:pt idx="8">
                  <c:v>VEN</c:v>
                </c:pt>
                <c:pt idx="9">
                  <c:v>PAN</c:v>
                </c:pt>
                <c:pt idx="10">
                  <c:v>MEX</c:v>
                </c:pt>
                <c:pt idx="11">
                  <c:v>ECU</c:v>
                </c:pt>
                <c:pt idx="12">
                  <c:v>CRI</c:v>
                </c:pt>
                <c:pt idx="13">
                  <c:v>CHL</c:v>
                </c:pt>
                <c:pt idx="14">
                  <c:v>URY</c:v>
                </c:pt>
                <c:pt idx="15">
                  <c:v>ARG</c:v>
                </c:pt>
                <c:pt idx="16">
                  <c:v>BRA</c:v>
                </c:pt>
                <c:pt idx="17">
                  <c:v>BOL</c:v>
                </c:pt>
              </c:strCache>
            </c:strRef>
          </c:cat>
          <c:val>
            <c:numRef>
              <c:f>'2.6'!$I$27:$I$44</c:f>
              <c:numCache>
                <c:formatCode>0</c:formatCode>
                <c:ptCount val="18"/>
                <c:pt idx="0">
                  <c:v>1.7377411247165533</c:v>
                </c:pt>
                <c:pt idx="1">
                  <c:v>0</c:v>
                </c:pt>
                <c:pt idx="2">
                  <c:v>0.56741959997058611</c:v>
                </c:pt>
                <c:pt idx="3">
                  <c:v>0.18258900556723986</c:v>
                </c:pt>
                <c:pt idx="4">
                  <c:v>0.18501390361253625</c:v>
                </c:pt>
                <c:pt idx="5">
                  <c:v>2.3241944474811889</c:v>
                </c:pt>
                <c:pt idx="6">
                  <c:v>2.4320089476940646E-2</c:v>
                </c:pt>
                <c:pt idx="7">
                  <c:v>0.58144006342372534</c:v>
                </c:pt>
                <c:pt idx="8">
                  <c:v>0.42451675202430295</c:v>
                </c:pt>
                <c:pt idx="9">
                  <c:v>0.53479148949105437</c:v>
                </c:pt>
                <c:pt idx="10">
                  <c:v>4.1473302655303881</c:v>
                </c:pt>
                <c:pt idx="11">
                  <c:v>0.20673879976106155</c:v>
                </c:pt>
                <c:pt idx="12">
                  <c:v>0</c:v>
                </c:pt>
                <c:pt idx="13">
                  <c:v>0.30861379757509461</c:v>
                </c:pt>
                <c:pt idx="14">
                  <c:v>0.16553019601564467</c:v>
                </c:pt>
                <c:pt idx="15">
                  <c:v>0.14300546496280689</c:v>
                </c:pt>
                <c:pt idx="16">
                  <c:v>1.9062468449101314E-2</c:v>
                </c:pt>
                <c:pt idx="17">
                  <c:v>0</c:v>
                </c:pt>
              </c:numCache>
            </c:numRef>
          </c:val>
        </c:ser>
        <c:ser>
          <c:idx val="2"/>
          <c:order val="2"/>
          <c:tx>
            <c:strRef>
              <c:f>'2.6'!$J$26</c:f>
              <c:strCache>
                <c:ptCount val="1"/>
                <c:pt idx="0">
                  <c:v>[4+,10)
US$/day PPP</c:v>
                </c:pt>
              </c:strCache>
            </c:strRef>
          </c:tx>
          <c:spPr>
            <a:solidFill>
              <a:schemeClr val="bg1">
                <a:lumMod val="75000"/>
              </a:schemeClr>
            </a:solidFill>
            <a:ln>
              <a:solidFill>
                <a:schemeClr val="tx1"/>
              </a:solidFill>
            </a:ln>
          </c:spPr>
          <c:invertIfNegative val="0"/>
          <c:cat>
            <c:strRef>
              <c:f>'2.6'!$A$27:$A$44</c:f>
              <c:strCache>
                <c:ptCount val="18"/>
                <c:pt idx="0">
                  <c:v>HND</c:v>
                </c:pt>
                <c:pt idx="1">
                  <c:v>GTM</c:v>
                </c:pt>
                <c:pt idx="2">
                  <c:v>PRY</c:v>
                </c:pt>
                <c:pt idx="3">
                  <c:v>SLV</c:v>
                </c:pt>
                <c:pt idx="4">
                  <c:v>DOM</c:v>
                </c:pt>
                <c:pt idx="5">
                  <c:v>NIC</c:v>
                </c:pt>
                <c:pt idx="6">
                  <c:v>COL</c:v>
                </c:pt>
                <c:pt idx="7">
                  <c:v>PER</c:v>
                </c:pt>
                <c:pt idx="8">
                  <c:v>VEN</c:v>
                </c:pt>
                <c:pt idx="9">
                  <c:v>PAN</c:v>
                </c:pt>
                <c:pt idx="10">
                  <c:v>MEX</c:v>
                </c:pt>
                <c:pt idx="11">
                  <c:v>ECU</c:v>
                </c:pt>
                <c:pt idx="12">
                  <c:v>CRI</c:v>
                </c:pt>
                <c:pt idx="13">
                  <c:v>CHL</c:v>
                </c:pt>
                <c:pt idx="14">
                  <c:v>URY</c:v>
                </c:pt>
                <c:pt idx="15">
                  <c:v>ARG</c:v>
                </c:pt>
                <c:pt idx="16">
                  <c:v>BRA</c:v>
                </c:pt>
                <c:pt idx="17">
                  <c:v>BOL</c:v>
                </c:pt>
              </c:strCache>
            </c:strRef>
          </c:cat>
          <c:val>
            <c:numRef>
              <c:f>'2.6'!$J$27:$J$44</c:f>
              <c:numCache>
                <c:formatCode>0</c:formatCode>
                <c:ptCount val="18"/>
                <c:pt idx="0">
                  <c:v>3.2832160136054425</c:v>
                </c:pt>
                <c:pt idx="1">
                  <c:v>3.4013509725915534</c:v>
                </c:pt>
                <c:pt idx="2">
                  <c:v>2.0013319464666517</c:v>
                </c:pt>
                <c:pt idx="3">
                  <c:v>7.8050777815167631</c:v>
                </c:pt>
                <c:pt idx="4">
                  <c:v>12.268873801004812</c:v>
                </c:pt>
                <c:pt idx="5">
                  <c:v>16.562788745824477</c:v>
                </c:pt>
                <c:pt idx="6">
                  <c:v>0.18569103612393506</c:v>
                </c:pt>
                <c:pt idx="7">
                  <c:v>15.031399327694064</c:v>
                </c:pt>
                <c:pt idx="8">
                  <c:v>3.9168925628747928</c:v>
                </c:pt>
                <c:pt idx="9">
                  <c:v>9.9682733454924435</c:v>
                </c:pt>
                <c:pt idx="10">
                  <c:v>20.19746546910336</c:v>
                </c:pt>
                <c:pt idx="11">
                  <c:v>4.6174315777403256</c:v>
                </c:pt>
                <c:pt idx="12">
                  <c:v>41.42117854030559</c:v>
                </c:pt>
                <c:pt idx="13">
                  <c:v>33.901092476411868</c:v>
                </c:pt>
                <c:pt idx="14">
                  <c:v>29.842376681686144</c:v>
                </c:pt>
                <c:pt idx="15">
                  <c:v>2.7094020772042438</c:v>
                </c:pt>
                <c:pt idx="16">
                  <c:v>50.114884009452631</c:v>
                </c:pt>
                <c:pt idx="17">
                  <c:v>2.5434938371831919</c:v>
                </c:pt>
              </c:numCache>
            </c:numRef>
          </c:val>
        </c:ser>
        <c:ser>
          <c:idx val="3"/>
          <c:order val="3"/>
          <c:tx>
            <c:strRef>
              <c:f>'2.6'!$K$26</c:f>
              <c:strCache>
                <c:ptCount val="1"/>
                <c:pt idx="0">
                  <c:v>[10+)
US$/day PPP</c:v>
                </c:pt>
              </c:strCache>
            </c:strRef>
          </c:tx>
          <c:spPr>
            <a:solidFill>
              <a:schemeClr val="bg1"/>
            </a:solidFill>
            <a:ln>
              <a:solidFill>
                <a:schemeClr val="dk1">
                  <a:tint val="92000"/>
                  <a:shade val="95000"/>
                  <a:satMod val="105000"/>
                </a:schemeClr>
              </a:solidFill>
            </a:ln>
          </c:spPr>
          <c:invertIfNegative val="0"/>
          <c:cat>
            <c:strRef>
              <c:f>'2.6'!$A$27:$A$44</c:f>
              <c:strCache>
                <c:ptCount val="18"/>
                <c:pt idx="0">
                  <c:v>HND</c:v>
                </c:pt>
                <c:pt idx="1">
                  <c:v>GTM</c:v>
                </c:pt>
                <c:pt idx="2">
                  <c:v>PRY</c:v>
                </c:pt>
                <c:pt idx="3">
                  <c:v>SLV</c:v>
                </c:pt>
                <c:pt idx="4">
                  <c:v>DOM</c:v>
                </c:pt>
                <c:pt idx="5">
                  <c:v>NIC</c:v>
                </c:pt>
                <c:pt idx="6">
                  <c:v>COL</c:v>
                </c:pt>
                <c:pt idx="7">
                  <c:v>PER</c:v>
                </c:pt>
                <c:pt idx="8">
                  <c:v>VEN</c:v>
                </c:pt>
                <c:pt idx="9">
                  <c:v>PAN</c:v>
                </c:pt>
                <c:pt idx="10">
                  <c:v>MEX</c:v>
                </c:pt>
                <c:pt idx="11">
                  <c:v>ECU</c:v>
                </c:pt>
                <c:pt idx="12">
                  <c:v>CRI</c:v>
                </c:pt>
                <c:pt idx="13">
                  <c:v>CHL</c:v>
                </c:pt>
                <c:pt idx="14">
                  <c:v>URY</c:v>
                </c:pt>
                <c:pt idx="15">
                  <c:v>ARG</c:v>
                </c:pt>
                <c:pt idx="16">
                  <c:v>BRA</c:v>
                </c:pt>
                <c:pt idx="17">
                  <c:v>BOL</c:v>
                </c:pt>
              </c:strCache>
            </c:strRef>
          </c:cat>
          <c:val>
            <c:numRef>
              <c:f>'2.6'!$K$27:$K$44</c:f>
              <c:numCache>
                <c:formatCode>0</c:formatCode>
                <c:ptCount val="18"/>
                <c:pt idx="0">
                  <c:v>3.84618883446712</c:v>
                </c:pt>
                <c:pt idx="1">
                  <c:v>9.1624818668732591</c:v>
                </c:pt>
                <c:pt idx="2">
                  <c:v>11.32637120266196</c:v>
                </c:pt>
                <c:pt idx="3">
                  <c:v>11.202967639737722</c:v>
                </c:pt>
                <c:pt idx="4">
                  <c:v>7.5340224996677208</c:v>
                </c:pt>
                <c:pt idx="5">
                  <c:v>3.8958515855181024</c:v>
                </c:pt>
                <c:pt idx="6">
                  <c:v>26.629639621150826</c:v>
                </c:pt>
                <c:pt idx="7">
                  <c:v>19.32380502391031</c:v>
                </c:pt>
                <c:pt idx="8">
                  <c:v>42.899003824436186</c:v>
                </c:pt>
                <c:pt idx="9">
                  <c:v>41.10993933732847</c:v>
                </c:pt>
                <c:pt idx="10">
                  <c:v>14.239011770403309</c:v>
                </c:pt>
                <c:pt idx="11">
                  <c:v>22.06141538219482</c:v>
                </c:pt>
                <c:pt idx="12">
                  <c:v>26.915503402042614</c:v>
                </c:pt>
                <c:pt idx="13">
                  <c:v>48.985115068371385</c:v>
                </c:pt>
                <c:pt idx="14">
                  <c:v>56.39193776263123</c:v>
                </c:pt>
                <c:pt idx="15">
                  <c:v>84.604752457832959</c:v>
                </c:pt>
                <c:pt idx="16">
                  <c:v>37.909303522098256</c:v>
                </c:pt>
                <c:pt idx="17">
                  <c:v>24.837192022485365</c:v>
                </c:pt>
              </c:numCache>
            </c:numRef>
          </c:val>
        </c:ser>
        <c:dLbls>
          <c:showLegendKey val="0"/>
          <c:showVal val="0"/>
          <c:showCatName val="0"/>
          <c:showSerName val="0"/>
          <c:showPercent val="0"/>
          <c:showBubbleSize val="0"/>
        </c:dLbls>
        <c:gapWidth val="150"/>
        <c:overlap val="100"/>
        <c:axId val="264746112"/>
        <c:axId val="264748032"/>
      </c:barChart>
      <c:catAx>
        <c:axId val="26474611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64748032"/>
        <c:crosses val="autoZero"/>
        <c:auto val="1"/>
        <c:lblAlgn val="ctr"/>
        <c:lblOffset val="100"/>
        <c:noMultiLvlLbl val="0"/>
      </c:catAx>
      <c:valAx>
        <c:axId val="264748032"/>
        <c:scaling>
          <c:orientation val="minMax"/>
          <c:max val="100"/>
          <c:min val="0"/>
        </c:scaling>
        <c:delete val="0"/>
        <c:axPos val="l"/>
        <c:title>
          <c:tx>
            <c:rich>
              <a:bodyPr rot="-5400000" vert="horz"/>
              <a:lstStyle/>
              <a:p>
                <a:pPr>
                  <a:defRPr/>
                </a:pPr>
                <a:r>
                  <a:rPr lang="en-US"/>
                  <a:t>Percentage of</a:t>
                </a:r>
                <a:r>
                  <a:rPr lang="en-US" baseline="0"/>
                  <a:t> 65+</a:t>
                </a:r>
                <a:endParaRPr lang="en-US"/>
              </a:p>
            </c:rich>
          </c:tx>
          <c:layout/>
          <c:overlay val="0"/>
        </c:title>
        <c:numFmt formatCode="#,##0" sourceLinked="0"/>
        <c:majorTickMark val="out"/>
        <c:minorTickMark val="none"/>
        <c:tickLblPos val="nextTo"/>
        <c:crossAx val="264746112"/>
        <c:crosses val="autoZero"/>
        <c:crossBetween val="between"/>
      </c:valAx>
    </c:plotArea>
    <c:legend>
      <c:legendPos val="b"/>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SPP sin bono</c:v>
          </c:tx>
          <c:spPr>
            <a:ln>
              <a:solidFill>
                <a:schemeClr val="bg1">
                  <a:lumMod val="75000"/>
                </a:schemeClr>
              </a:solidFill>
            </a:ln>
          </c:spPr>
          <c:marker>
            <c:symbol val="none"/>
          </c:marker>
          <c:cat>
            <c:numLit>
              <c:formatCode>General</c:formatCode>
              <c:ptCount val="39"/>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numLit>
          </c:cat>
          <c:val>
            <c:numLit>
              <c:formatCode>General</c:formatCode>
              <c:ptCount val="39"/>
              <c:pt idx="0">
                <c:v>305.22329999999999</c:v>
              </c:pt>
              <c:pt idx="1">
                <c:v>375.80619999999999</c:v>
              </c:pt>
              <c:pt idx="2">
                <c:v>375.80619999999999</c:v>
              </c:pt>
              <c:pt idx="3">
                <c:v>375.80619999999999</c:v>
              </c:pt>
              <c:pt idx="4">
                <c:v>395.55119999999999</c:v>
              </c:pt>
              <c:pt idx="5">
                <c:v>422.09480000000002</c:v>
              </c:pt>
              <c:pt idx="6">
                <c:v>449.74509999999998</c:v>
              </c:pt>
              <c:pt idx="7">
                <c:v>481.25259999999997</c:v>
              </c:pt>
              <c:pt idx="8">
                <c:v>510.66199999999998</c:v>
              </c:pt>
              <c:pt idx="9">
                <c:v>537.70910000000003</c:v>
              </c:pt>
              <c:pt idx="10">
                <c:v>575.37959999999998</c:v>
              </c:pt>
              <c:pt idx="11">
                <c:v>608.21960000000001</c:v>
              </c:pt>
              <c:pt idx="12">
                <c:v>646.12909999999999</c:v>
              </c:pt>
              <c:pt idx="13">
                <c:v>688.12180000000001</c:v>
              </c:pt>
              <c:pt idx="14">
                <c:v>728.62940000000003</c:v>
              </c:pt>
              <c:pt idx="15">
                <c:v>771.35149999999999</c:v>
              </c:pt>
              <c:pt idx="16">
                <c:v>815.6943</c:v>
              </c:pt>
              <c:pt idx="17">
                <c:v>851.18</c:v>
              </c:pt>
              <c:pt idx="18">
                <c:v>892.09749999999997</c:v>
              </c:pt>
              <c:pt idx="19">
                <c:v>931.34270000000004</c:v>
              </c:pt>
              <c:pt idx="20">
                <c:v>972.24429999999995</c:v>
              </c:pt>
              <c:pt idx="21">
                <c:v>1015.4411</c:v>
              </c:pt>
              <c:pt idx="22">
                <c:v>1063.0835999999999</c:v>
              </c:pt>
              <c:pt idx="23">
                <c:v>1113.8687</c:v>
              </c:pt>
              <c:pt idx="24">
                <c:v>1158.9184</c:v>
              </c:pt>
              <c:pt idx="25">
                <c:v>1211.9775999999999</c:v>
              </c:pt>
              <c:pt idx="26">
                <c:v>1273.2511999999999</c:v>
              </c:pt>
              <c:pt idx="27">
                <c:v>1307.8798999999999</c:v>
              </c:pt>
              <c:pt idx="28">
                <c:v>1358.3010999999999</c:v>
              </c:pt>
              <c:pt idx="29">
                <c:v>1413.337</c:v>
              </c:pt>
              <c:pt idx="30">
                <c:v>1465.1483000000001</c:v>
              </c:pt>
              <c:pt idx="31">
                <c:v>1514.845</c:v>
              </c:pt>
              <c:pt idx="32">
                <c:v>1573.9684999999999</c:v>
              </c:pt>
              <c:pt idx="33">
                <c:v>1623.7924</c:v>
              </c:pt>
              <c:pt idx="34">
                <c:v>1675.5672999999999</c:v>
              </c:pt>
              <c:pt idx="35">
                <c:v>1728.1635000000001</c:v>
              </c:pt>
              <c:pt idx="36">
                <c:v>1793.2750000000001</c:v>
              </c:pt>
              <c:pt idx="37">
                <c:v>1839.4381000000001</c:v>
              </c:pt>
              <c:pt idx="38">
                <c:v>1902.1237000000001</c:v>
              </c:pt>
            </c:numLit>
          </c:val>
          <c:smooth val="0"/>
        </c:ser>
        <c:ser>
          <c:idx val="1"/>
          <c:order val="1"/>
          <c:tx>
            <c:v>SPP con bono</c:v>
          </c:tx>
          <c:spPr>
            <a:ln>
              <a:solidFill>
                <a:schemeClr val="tx1">
                  <a:lumMod val="50000"/>
                  <a:lumOff val="50000"/>
                </a:schemeClr>
              </a:solidFill>
              <a:prstDash val="dash"/>
            </a:ln>
          </c:spPr>
          <c:marker>
            <c:symbol val="none"/>
          </c:marker>
          <c:cat>
            <c:numLit>
              <c:formatCode>General</c:formatCode>
              <c:ptCount val="39"/>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numLit>
          </c:cat>
          <c:val>
            <c:numLit>
              <c:formatCode>General</c:formatCode>
              <c:ptCount val="39"/>
              <c:pt idx="0">
                <c:v>652.8546</c:v>
              </c:pt>
              <c:pt idx="1">
                <c:v>675.86569999999995</c:v>
              </c:pt>
              <c:pt idx="2">
                <c:v>708.84180000000003</c:v>
              </c:pt>
              <c:pt idx="3">
                <c:v>743.77340000000004</c:v>
              </c:pt>
              <c:pt idx="4">
                <c:v>764.25</c:v>
              </c:pt>
              <c:pt idx="5">
                <c:v>798.59270000000004</c:v>
              </c:pt>
              <c:pt idx="6">
                <c:v>829.4248</c:v>
              </c:pt>
              <c:pt idx="7">
                <c:v>871.05780000000004</c:v>
              </c:pt>
              <c:pt idx="8">
                <c:v>895.79100000000005</c:v>
              </c:pt>
              <c:pt idx="9">
                <c:v>918.48860000000002</c:v>
              </c:pt>
              <c:pt idx="10">
                <c:v>965.24239999999998</c:v>
              </c:pt>
              <c:pt idx="11">
                <c:v>1002.9927</c:v>
              </c:pt>
              <c:pt idx="12">
                <c:v>1039.6889000000001</c:v>
              </c:pt>
              <c:pt idx="13">
                <c:v>1082.9547</c:v>
              </c:pt>
              <c:pt idx="14">
                <c:v>1144.3458000000001</c:v>
              </c:pt>
              <c:pt idx="15">
                <c:v>1205.2136</c:v>
              </c:pt>
              <c:pt idx="16">
                <c:v>1263.6265000000001</c:v>
              </c:pt>
              <c:pt idx="17">
                <c:v>1318.1416999999999</c:v>
              </c:pt>
              <c:pt idx="18">
                <c:v>1387.4277</c:v>
              </c:pt>
              <c:pt idx="19">
                <c:v>1451.5255999999999</c:v>
              </c:pt>
              <c:pt idx="20">
                <c:v>1503.5663</c:v>
              </c:pt>
              <c:pt idx="21">
                <c:v>1578.4512</c:v>
              </c:pt>
              <c:pt idx="22">
                <c:v>1649.4793999999999</c:v>
              </c:pt>
              <c:pt idx="23">
                <c:v>1669.7885000000001</c:v>
              </c:pt>
              <c:pt idx="24">
                <c:v>1671.2609</c:v>
              </c:pt>
              <c:pt idx="25">
                <c:v>1658.7724000000001</c:v>
              </c:pt>
              <c:pt idx="26">
                <c:v>1670.0571</c:v>
              </c:pt>
              <c:pt idx="27">
                <c:v>1598.1722</c:v>
              </c:pt>
              <c:pt idx="28">
                <c:v>1570.0690999999999</c:v>
              </c:pt>
              <c:pt idx="29">
                <c:v>1574.5563999999999</c:v>
              </c:pt>
              <c:pt idx="30">
                <c:v>1531.2388000000001</c:v>
              </c:pt>
              <c:pt idx="31">
                <c:v>1532.7936</c:v>
              </c:pt>
              <c:pt idx="32">
                <c:v>1506.7814000000001</c:v>
              </c:pt>
              <c:pt idx="33">
                <c:v>1563.0740000000001</c:v>
              </c:pt>
              <c:pt idx="34">
                <c:v>1542.5299</c:v>
              </c:pt>
              <c:pt idx="35">
                <c:v>1614.4444000000001</c:v>
              </c:pt>
              <c:pt idx="36">
                <c:v>1721.2338</c:v>
              </c:pt>
              <c:pt idx="37">
                <c:v>1797.3906999999999</c:v>
              </c:pt>
              <c:pt idx="38">
                <c:v>1907.2556999999999</c:v>
              </c:pt>
            </c:numLit>
          </c:val>
          <c:smooth val="0"/>
        </c:ser>
        <c:ser>
          <c:idx val="2"/>
          <c:order val="2"/>
          <c:tx>
            <c:v>ONP</c:v>
          </c:tx>
          <c:spPr>
            <a:ln>
              <a:solidFill>
                <a:schemeClr val="tx1"/>
              </a:solidFill>
              <a:prstDash val="sysDash"/>
            </a:ln>
          </c:spPr>
          <c:marker>
            <c:symbol val="none"/>
          </c:marker>
          <c:val>
            <c:numLit>
              <c:formatCode>General</c:formatCode>
              <c:ptCount val="39"/>
              <c:pt idx="0">
                <c:v>468.91140000000001</c:v>
              </c:pt>
              <c:pt idx="1">
                <c:v>492.08510000000001</c:v>
              </c:pt>
              <c:pt idx="2">
                <c:v>508.25909999999999</c:v>
              </c:pt>
              <c:pt idx="3">
                <c:v>530.85059999999999</c:v>
              </c:pt>
              <c:pt idx="4">
                <c:v>544.26589999999999</c:v>
              </c:pt>
              <c:pt idx="5">
                <c:v>566.2364</c:v>
              </c:pt>
              <c:pt idx="6">
                <c:v>584.30470000000003</c:v>
              </c:pt>
              <c:pt idx="7">
                <c:v>599.00909999999999</c:v>
              </c:pt>
              <c:pt idx="8">
                <c:v>603.0421</c:v>
              </c:pt>
              <c:pt idx="9">
                <c:v>610.67319999999995</c:v>
              </c:pt>
              <c:pt idx="10">
                <c:v>617.61090000000002</c:v>
              </c:pt>
              <c:pt idx="11">
                <c:v>632.22950000000003</c:v>
              </c:pt>
              <c:pt idx="12">
                <c:v>647.12940000000003</c:v>
              </c:pt>
              <c:pt idx="13">
                <c:v>662.27869999999996</c:v>
              </c:pt>
              <c:pt idx="14">
                <c:v>678.95010000000002</c:v>
              </c:pt>
              <c:pt idx="15">
                <c:v>696.24940000000004</c:v>
              </c:pt>
              <c:pt idx="16">
                <c:v>710.92589999999996</c:v>
              </c:pt>
              <c:pt idx="17">
                <c:v>740.26059999999995</c:v>
              </c:pt>
              <c:pt idx="18">
                <c:v>760.28279999999995</c:v>
              </c:pt>
              <c:pt idx="19">
                <c:v>760.03579999999999</c:v>
              </c:pt>
              <c:pt idx="20">
                <c:v>772.65959999999995</c:v>
              </c:pt>
              <c:pt idx="21">
                <c:v>782.64189999999996</c:v>
              </c:pt>
              <c:pt idx="22">
                <c:v>806.79549999999995</c:v>
              </c:pt>
              <c:pt idx="23">
                <c:v>826.81769999999995</c:v>
              </c:pt>
              <c:pt idx="24">
                <c:v>846.33410000000003</c:v>
              </c:pt>
              <c:pt idx="25">
                <c:v>861.12490000000003</c:v>
              </c:pt>
              <c:pt idx="26">
                <c:v>876.50279999999998</c:v>
              </c:pt>
              <c:pt idx="27">
                <c:v>876.18320000000006</c:v>
              </c:pt>
              <c:pt idx="28">
                <c:v>878.52949999999998</c:v>
              </c:pt>
              <c:pt idx="29">
                <c:v>906.50250000000005</c:v>
              </c:pt>
              <c:pt idx="30">
                <c:v>923.18299999999999</c:v>
              </c:pt>
              <c:pt idx="31">
                <c:v>939.35979999999995</c:v>
              </c:pt>
              <c:pt idx="32">
                <c:v>960.23649999999998</c:v>
              </c:pt>
              <c:pt idx="33">
                <c:v>977.27419999999995</c:v>
              </c:pt>
              <c:pt idx="34">
                <c:v>1000.2875</c:v>
              </c:pt>
              <c:pt idx="35">
                <c:v>1002.0185</c:v>
              </c:pt>
              <c:pt idx="36">
                <c:v>1045.1066000000001</c:v>
              </c:pt>
              <c:pt idx="37">
                <c:v>1063.7237</c:v>
              </c:pt>
              <c:pt idx="38">
                <c:v>1096.5815</c:v>
              </c:pt>
            </c:numLit>
          </c:val>
          <c:smooth val="0"/>
        </c:ser>
        <c:dLbls>
          <c:showLegendKey val="0"/>
          <c:showVal val="0"/>
          <c:showCatName val="0"/>
          <c:showSerName val="0"/>
          <c:showPercent val="0"/>
          <c:showBubbleSize val="0"/>
        </c:dLbls>
        <c:marker val="1"/>
        <c:smooth val="0"/>
        <c:axId val="265984256"/>
        <c:axId val="266199424"/>
      </c:lineChart>
      <c:catAx>
        <c:axId val="26598425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66199424"/>
        <c:crosses val="autoZero"/>
        <c:auto val="1"/>
        <c:lblAlgn val="ctr"/>
        <c:lblOffset val="100"/>
        <c:noMultiLvlLbl val="0"/>
      </c:catAx>
      <c:valAx>
        <c:axId val="266199424"/>
        <c:scaling>
          <c:orientation val="minMax"/>
          <c:max val="2000"/>
        </c:scaling>
        <c:delete val="0"/>
        <c:axPos val="l"/>
        <c:title>
          <c:tx>
            <c:rich>
              <a:bodyPr rot="-5400000" vert="horz"/>
              <a:lstStyle/>
              <a:p>
                <a:pPr>
                  <a:defRPr/>
                </a:pPr>
                <a:r>
                  <a:rPr lang="en-US"/>
                  <a:t>Pensión media total</a:t>
                </a:r>
              </a:p>
            </c:rich>
          </c:tx>
          <c:layout/>
          <c:overlay val="0"/>
        </c:title>
        <c:numFmt formatCode="General" sourceLinked="1"/>
        <c:majorTickMark val="out"/>
        <c:minorTickMark val="none"/>
        <c:tickLblPos val="nextTo"/>
        <c:txPr>
          <a:bodyPr rot="0" vert="horz"/>
          <a:lstStyle/>
          <a:p>
            <a:pPr>
              <a:defRPr/>
            </a:pPr>
            <a:endParaRPr lang="en-US"/>
          </a:p>
        </c:txPr>
        <c:crossAx val="265984256"/>
        <c:crosses val="autoZero"/>
        <c:crossBetween val="between"/>
      </c:valAx>
    </c:plotArea>
    <c:legend>
      <c:legendPos val="b"/>
      <c:layout/>
      <c:overlay val="0"/>
    </c:legend>
    <c:plotVisOnly val="1"/>
    <c:dispBlanksAs val="gap"/>
    <c:showDLblsOverMax val="0"/>
  </c:chart>
  <c:spPr>
    <a:ln>
      <a:noFill/>
    </a:ln>
  </c:spPr>
  <c:txPr>
    <a:bodyPr/>
    <a:lstStyle/>
    <a:p>
      <a:pPr>
        <a:defRPr sz="1000" b="0" i="0" u="none" strike="noStrike" baseline="0">
          <a:solidFill>
            <a:srgbClr val="000000"/>
          </a:solidFill>
          <a:latin typeface="Times New Roman" pitchFamily="18" charset="0"/>
          <a:ea typeface="Calibri"/>
          <a:cs typeface="Times New Roman"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4025315280906093E-2"/>
          <c:y val="2.8485716902106047E-2"/>
          <c:w val="0.89796385469057316"/>
          <c:h val="0.71797844436735858"/>
        </c:manualLayout>
      </c:layout>
      <c:barChart>
        <c:barDir val="col"/>
        <c:grouping val="clustered"/>
        <c:varyColors val="0"/>
        <c:ser>
          <c:idx val="0"/>
          <c:order val="0"/>
          <c:tx>
            <c:strRef>
              <c:f>'2.7'!$E$30</c:f>
              <c:strCache>
                <c:ptCount val="1"/>
                <c:pt idx="0">
                  <c:v>Hombres </c:v>
                </c:pt>
              </c:strCache>
            </c:strRef>
          </c:tx>
          <c:invertIfNegative val="0"/>
          <c:cat>
            <c:strRef>
              <c:f>'2.7'!$C$31:$C$49</c:f>
              <c:strCache>
                <c:ptCount val="19"/>
                <c:pt idx="0">
                  <c:v>HND</c:v>
                </c:pt>
                <c:pt idx="1">
                  <c:v>GTM</c:v>
                </c:pt>
                <c:pt idx="2">
                  <c:v>DOM</c:v>
                </c:pt>
                <c:pt idx="3">
                  <c:v>SLV</c:v>
                </c:pt>
                <c:pt idx="4">
                  <c:v>PRY</c:v>
                </c:pt>
                <c:pt idx="5">
                  <c:v>NIC</c:v>
                </c:pt>
                <c:pt idx="6">
                  <c:v>COL</c:v>
                </c:pt>
                <c:pt idx="7">
                  <c:v>PER</c:v>
                </c:pt>
                <c:pt idx="8">
                  <c:v>JAM</c:v>
                </c:pt>
                <c:pt idx="9">
                  <c:v>VEN</c:v>
                </c:pt>
                <c:pt idx="10">
                  <c:v>PAN</c:v>
                </c:pt>
                <c:pt idx="11">
                  <c:v>MEX</c:v>
                </c:pt>
                <c:pt idx="12">
                  <c:v>CRI</c:v>
                </c:pt>
                <c:pt idx="13">
                  <c:v>ECU</c:v>
                </c:pt>
                <c:pt idx="14">
                  <c:v>BRA</c:v>
                </c:pt>
                <c:pt idx="15">
                  <c:v>CHL</c:v>
                </c:pt>
                <c:pt idx="16">
                  <c:v>URY</c:v>
                </c:pt>
                <c:pt idx="17">
                  <c:v>ARG</c:v>
                </c:pt>
                <c:pt idx="18">
                  <c:v>BOL</c:v>
                </c:pt>
              </c:strCache>
            </c:strRef>
          </c:cat>
          <c:val>
            <c:numRef>
              <c:f>'2.7'!$E$31:$E$49</c:f>
              <c:numCache>
                <c:formatCode>0%</c:formatCode>
                <c:ptCount val="19"/>
                <c:pt idx="0">
                  <c:v>9.5269000000000006E-2</c:v>
                </c:pt>
                <c:pt idx="1">
                  <c:v>0.12877140000000001</c:v>
                </c:pt>
                <c:pt idx="2">
                  <c:v>0.20963970000000001</c:v>
                </c:pt>
                <c:pt idx="3">
                  <c:v>0.1947054</c:v>
                </c:pt>
                <c:pt idx="4">
                  <c:v>0.13928409999999999</c:v>
                </c:pt>
                <c:pt idx="5">
                  <c:v>0.2294542</c:v>
                </c:pt>
                <c:pt idx="6">
                  <c:v>0.27052379999999998</c:v>
                </c:pt>
                <c:pt idx="7">
                  <c:v>0.3506727</c:v>
                </c:pt>
                <c:pt idx="8">
                  <c:v>0.315</c:v>
                </c:pt>
                <c:pt idx="9">
                  <c:v>0.478099</c:v>
                </c:pt>
                <c:pt idx="10">
                  <c:v>0.51817020000000003</c:v>
                </c:pt>
                <c:pt idx="11">
                  <c:v>0.56498649999999995</c:v>
                </c:pt>
                <c:pt idx="12">
                  <c:v>0.68603159999999996</c:v>
                </c:pt>
                <c:pt idx="13">
                  <c:v>0.59634920000000002</c:v>
                </c:pt>
                <c:pt idx="14">
                  <c:v>0.88043249999999995</c:v>
                </c:pt>
                <c:pt idx="15">
                  <c:v>0.83485549999999997</c:v>
                </c:pt>
                <c:pt idx="16">
                  <c:v>0.86413680000000004</c:v>
                </c:pt>
                <c:pt idx="17">
                  <c:v>0.8745716</c:v>
                </c:pt>
                <c:pt idx="18">
                  <c:v>0.96563140000000003</c:v>
                </c:pt>
              </c:numCache>
            </c:numRef>
          </c:val>
        </c:ser>
        <c:ser>
          <c:idx val="1"/>
          <c:order val="1"/>
          <c:tx>
            <c:strRef>
              <c:f>'2.7'!$F$30</c:f>
              <c:strCache>
                <c:ptCount val="1"/>
                <c:pt idx="0">
                  <c:v>Mujeres</c:v>
                </c:pt>
              </c:strCache>
            </c:strRef>
          </c:tx>
          <c:invertIfNegative val="0"/>
          <c:cat>
            <c:strRef>
              <c:f>'2.7'!$C$31:$C$49</c:f>
              <c:strCache>
                <c:ptCount val="19"/>
                <c:pt idx="0">
                  <c:v>HND</c:v>
                </c:pt>
                <c:pt idx="1">
                  <c:v>GTM</c:v>
                </c:pt>
                <c:pt idx="2">
                  <c:v>DOM</c:v>
                </c:pt>
                <c:pt idx="3">
                  <c:v>SLV</c:v>
                </c:pt>
                <c:pt idx="4">
                  <c:v>PRY</c:v>
                </c:pt>
                <c:pt idx="5">
                  <c:v>NIC</c:v>
                </c:pt>
                <c:pt idx="6">
                  <c:v>COL</c:v>
                </c:pt>
                <c:pt idx="7">
                  <c:v>PER</c:v>
                </c:pt>
                <c:pt idx="8">
                  <c:v>JAM</c:v>
                </c:pt>
                <c:pt idx="9">
                  <c:v>VEN</c:v>
                </c:pt>
                <c:pt idx="10">
                  <c:v>PAN</c:v>
                </c:pt>
                <c:pt idx="11">
                  <c:v>MEX</c:v>
                </c:pt>
                <c:pt idx="12">
                  <c:v>CRI</c:v>
                </c:pt>
                <c:pt idx="13">
                  <c:v>ECU</c:v>
                </c:pt>
                <c:pt idx="14">
                  <c:v>BRA</c:v>
                </c:pt>
                <c:pt idx="15">
                  <c:v>CHL</c:v>
                </c:pt>
                <c:pt idx="16">
                  <c:v>URY</c:v>
                </c:pt>
                <c:pt idx="17">
                  <c:v>ARG</c:v>
                </c:pt>
                <c:pt idx="18">
                  <c:v>BOL</c:v>
                </c:pt>
              </c:strCache>
            </c:strRef>
          </c:cat>
          <c:val>
            <c:numRef>
              <c:f>'2.7'!$F$31:$F$49</c:f>
              <c:numCache>
                <c:formatCode>0%</c:formatCode>
                <c:ptCount val="19"/>
                <c:pt idx="0">
                  <c:v>5.4915899999999997E-2</c:v>
                </c:pt>
                <c:pt idx="1">
                  <c:v>7.9939200000000002E-2</c:v>
                </c:pt>
                <c:pt idx="2">
                  <c:v>9.6766199999999997E-2</c:v>
                </c:pt>
                <c:pt idx="3">
                  <c:v>9.7294900000000004E-2</c:v>
                </c:pt>
                <c:pt idx="4">
                  <c:v>0.17626149999999999</c:v>
                </c:pt>
                <c:pt idx="5">
                  <c:v>0.17635020000000001</c:v>
                </c:pt>
                <c:pt idx="6">
                  <c:v>0.18667059999999999</c:v>
                </c:pt>
                <c:pt idx="7">
                  <c:v>0.21044869999999999</c:v>
                </c:pt>
                <c:pt idx="8">
                  <c:v>0.249</c:v>
                </c:pt>
                <c:pt idx="9">
                  <c:v>0.3616509</c:v>
                </c:pt>
                <c:pt idx="10">
                  <c:v>0.39451839999999999</c:v>
                </c:pt>
                <c:pt idx="11">
                  <c:v>0.49380780000000002</c:v>
                </c:pt>
                <c:pt idx="12">
                  <c:v>0.54486129999999999</c:v>
                </c:pt>
                <c:pt idx="13">
                  <c:v>0.55444709999999997</c:v>
                </c:pt>
                <c:pt idx="14">
                  <c:v>0.82135610000000003</c:v>
                </c:pt>
                <c:pt idx="15">
                  <c:v>0.82322220000000002</c:v>
                </c:pt>
                <c:pt idx="16">
                  <c:v>0.85902699999999999</c:v>
                </c:pt>
                <c:pt idx="17">
                  <c:v>0.92366729999999997</c:v>
                </c:pt>
                <c:pt idx="18">
                  <c:v>0.96833279999999999</c:v>
                </c:pt>
              </c:numCache>
            </c:numRef>
          </c:val>
        </c:ser>
        <c:dLbls>
          <c:showLegendKey val="0"/>
          <c:showVal val="0"/>
          <c:showCatName val="0"/>
          <c:showSerName val="0"/>
          <c:showPercent val="0"/>
          <c:showBubbleSize val="0"/>
        </c:dLbls>
        <c:gapWidth val="150"/>
        <c:axId val="267451392"/>
        <c:axId val="267464064"/>
      </c:barChart>
      <c:lineChart>
        <c:grouping val="standard"/>
        <c:varyColors val="0"/>
        <c:ser>
          <c:idx val="2"/>
          <c:order val="2"/>
          <c:tx>
            <c:strRef>
              <c:f>'2.7'!$G$30</c:f>
              <c:strCache>
                <c:ptCount val="1"/>
                <c:pt idx="0">
                  <c:v>ALC-19:H</c:v>
                </c:pt>
              </c:strCache>
            </c:strRef>
          </c:tx>
          <c:marker>
            <c:symbol val="none"/>
          </c:marker>
          <c:dLbls>
            <c:dLbl>
              <c:idx val="1"/>
              <c:layout>
                <c:manualLayout>
                  <c:x val="0.11273495700471538"/>
                  <c:y val="-3.0739819276141916E-2"/>
                </c:manualLayout>
              </c:layout>
              <c:dLblPos val="r"/>
              <c:showLegendKey val="0"/>
              <c:showVal val="1"/>
              <c:showCatName val="0"/>
              <c:showSerName val="1"/>
              <c:showPercent val="0"/>
              <c:showBubbleSize val="0"/>
            </c:dLbl>
            <c:spPr>
              <a:solidFill>
                <a:schemeClr val="bg1"/>
              </a:solidFill>
            </c:spPr>
            <c:showLegendKey val="0"/>
            <c:showVal val="0"/>
            <c:showCatName val="0"/>
            <c:showSerName val="0"/>
            <c:showPercent val="0"/>
            <c:showBubbleSize val="0"/>
          </c:dLbls>
          <c:val>
            <c:numRef>
              <c:f>'2.7'!$G$31:$G$49</c:f>
              <c:numCache>
                <c:formatCode>0%</c:formatCode>
                <c:ptCount val="19"/>
                <c:pt idx="0">
                  <c:v>0.64855679976480352</c:v>
                </c:pt>
                <c:pt idx="1">
                  <c:v>0.64855679976480352</c:v>
                </c:pt>
                <c:pt idx="2">
                  <c:v>0.64855679976480352</c:v>
                </c:pt>
                <c:pt idx="3">
                  <c:v>0.64855679976480352</c:v>
                </c:pt>
                <c:pt idx="4">
                  <c:v>0.64855679976480352</c:v>
                </c:pt>
                <c:pt idx="5">
                  <c:v>0.64855679976480352</c:v>
                </c:pt>
                <c:pt idx="6">
                  <c:v>0.64855679976480352</c:v>
                </c:pt>
                <c:pt idx="7">
                  <c:v>0.64855679976480352</c:v>
                </c:pt>
                <c:pt idx="8">
                  <c:v>0.64855679976480352</c:v>
                </c:pt>
                <c:pt idx="9">
                  <c:v>0.64855679976480352</c:v>
                </c:pt>
                <c:pt idx="10">
                  <c:v>0.64855679976480352</c:v>
                </c:pt>
                <c:pt idx="11">
                  <c:v>0.64855679976480352</c:v>
                </c:pt>
                <c:pt idx="12">
                  <c:v>0.64855679976480352</c:v>
                </c:pt>
                <c:pt idx="13">
                  <c:v>0.64855679976480352</c:v>
                </c:pt>
                <c:pt idx="14">
                  <c:v>0.64855679976480352</c:v>
                </c:pt>
                <c:pt idx="15">
                  <c:v>0.64855679976480352</c:v>
                </c:pt>
                <c:pt idx="16">
                  <c:v>0.64855679976480352</c:v>
                </c:pt>
                <c:pt idx="17">
                  <c:v>0.64855679976480352</c:v>
                </c:pt>
                <c:pt idx="18">
                  <c:v>0.64855679976480352</c:v>
                </c:pt>
              </c:numCache>
            </c:numRef>
          </c:val>
          <c:smooth val="0"/>
        </c:ser>
        <c:ser>
          <c:idx val="3"/>
          <c:order val="3"/>
          <c:tx>
            <c:strRef>
              <c:f>'2.7'!$H$30</c:f>
              <c:strCache>
                <c:ptCount val="1"/>
                <c:pt idx="0">
                  <c:v>ALC-19:M</c:v>
                </c:pt>
              </c:strCache>
            </c:strRef>
          </c:tx>
          <c:spPr>
            <a:ln>
              <a:prstDash val="dash"/>
            </a:ln>
          </c:spPr>
          <c:marker>
            <c:symbol val="none"/>
          </c:marker>
          <c:dLbls>
            <c:dLbl>
              <c:idx val="0"/>
              <c:layout>
                <c:manualLayout>
                  <c:x val="0.25589729075270845"/>
                  <c:y val="5.1543259754150125E-2"/>
                </c:manualLayout>
              </c:layout>
              <c:spPr>
                <a:solidFill>
                  <a:schemeClr val="bg1"/>
                </a:solidFill>
              </c:spPr>
              <c:txPr>
                <a:bodyPr/>
                <a:lstStyle/>
                <a:p>
                  <a:pPr>
                    <a:defRPr/>
                  </a:pPr>
                  <a:endParaRPr lang="en-US"/>
                </a:p>
              </c:txPr>
              <c:dLblPos val="r"/>
              <c:showLegendKey val="0"/>
              <c:showVal val="1"/>
              <c:showCatName val="0"/>
              <c:showSerName val="1"/>
              <c:showPercent val="0"/>
              <c:showBubbleSize val="0"/>
            </c:dLbl>
            <c:showLegendKey val="0"/>
            <c:showVal val="0"/>
            <c:showCatName val="0"/>
            <c:showSerName val="0"/>
            <c:showPercent val="0"/>
            <c:showBubbleSize val="0"/>
          </c:dLbls>
          <c:val>
            <c:numRef>
              <c:f>'2.7'!$H$31:$H$49</c:f>
              <c:numCache>
                <c:formatCode>0%</c:formatCode>
                <c:ptCount val="19"/>
                <c:pt idx="0">
                  <c:v>0.60574947426009762</c:v>
                </c:pt>
                <c:pt idx="1">
                  <c:v>0.60574947426009762</c:v>
                </c:pt>
                <c:pt idx="2">
                  <c:v>0.60574947426009762</c:v>
                </c:pt>
                <c:pt idx="3">
                  <c:v>0.60574947426009762</c:v>
                </c:pt>
                <c:pt idx="4">
                  <c:v>0.60574947426009762</c:v>
                </c:pt>
                <c:pt idx="5">
                  <c:v>0.60574947426009762</c:v>
                </c:pt>
                <c:pt idx="6">
                  <c:v>0.60574947426009762</c:v>
                </c:pt>
                <c:pt idx="7">
                  <c:v>0.60574947426009762</c:v>
                </c:pt>
                <c:pt idx="8">
                  <c:v>0.60574947426009762</c:v>
                </c:pt>
                <c:pt idx="9">
                  <c:v>0.60574947426009762</c:v>
                </c:pt>
                <c:pt idx="10">
                  <c:v>0.60574947426009762</c:v>
                </c:pt>
                <c:pt idx="11">
                  <c:v>0.60574947426009762</c:v>
                </c:pt>
                <c:pt idx="12">
                  <c:v>0.60574947426009762</c:v>
                </c:pt>
                <c:pt idx="13">
                  <c:v>0.60574947426009762</c:v>
                </c:pt>
                <c:pt idx="14">
                  <c:v>0.60574947426009762</c:v>
                </c:pt>
                <c:pt idx="15">
                  <c:v>0.60574947426009762</c:v>
                </c:pt>
                <c:pt idx="16">
                  <c:v>0.60574947426009762</c:v>
                </c:pt>
                <c:pt idx="17">
                  <c:v>0.60574947426009762</c:v>
                </c:pt>
                <c:pt idx="18">
                  <c:v>0.60574947426009762</c:v>
                </c:pt>
              </c:numCache>
            </c:numRef>
          </c:val>
          <c:smooth val="0"/>
        </c:ser>
        <c:dLbls>
          <c:showLegendKey val="0"/>
          <c:showVal val="0"/>
          <c:showCatName val="0"/>
          <c:showSerName val="0"/>
          <c:showPercent val="0"/>
          <c:showBubbleSize val="0"/>
        </c:dLbls>
        <c:marker val="1"/>
        <c:smooth val="0"/>
        <c:axId val="267451392"/>
        <c:axId val="267464064"/>
      </c:lineChart>
      <c:catAx>
        <c:axId val="267451392"/>
        <c:scaling>
          <c:orientation val="minMax"/>
        </c:scaling>
        <c:delete val="0"/>
        <c:axPos val="b"/>
        <c:majorTickMark val="out"/>
        <c:minorTickMark val="none"/>
        <c:tickLblPos val="nextTo"/>
        <c:txPr>
          <a:bodyPr rot="-5400000" vert="horz"/>
          <a:lstStyle/>
          <a:p>
            <a:pPr>
              <a:defRPr/>
            </a:pPr>
            <a:endParaRPr lang="en-US"/>
          </a:p>
        </c:txPr>
        <c:crossAx val="267464064"/>
        <c:crosses val="autoZero"/>
        <c:auto val="1"/>
        <c:lblAlgn val="ctr"/>
        <c:lblOffset val="100"/>
        <c:noMultiLvlLbl val="0"/>
      </c:catAx>
      <c:valAx>
        <c:axId val="267464064"/>
        <c:scaling>
          <c:orientation val="minMax"/>
          <c:max val="1"/>
        </c:scaling>
        <c:delete val="0"/>
        <c:axPos val="l"/>
        <c:majorGridlines>
          <c:spPr>
            <a:ln>
              <a:prstDash val="dash"/>
            </a:ln>
          </c:spPr>
        </c:majorGridlines>
        <c:title>
          <c:tx>
            <c:rich>
              <a:bodyPr rot="-5400000" vert="horz"/>
              <a:lstStyle/>
              <a:p>
                <a:pPr>
                  <a:defRPr b="0"/>
                </a:pPr>
                <a:r>
                  <a:rPr lang="en-US" b="0"/>
                  <a:t>Porcentaje de 65+ que recibe pensión</a:t>
                </a:r>
              </a:p>
            </c:rich>
          </c:tx>
          <c:layout/>
          <c:overlay val="0"/>
        </c:title>
        <c:numFmt formatCode="0%" sourceLinked="0"/>
        <c:majorTickMark val="out"/>
        <c:minorTickMark val="none"/>
        <c:tickLblPos val="nextTo"/>
        <c:crossAx val="267451392"/>
        <c:crosses val="autoZero"/>
        <c:crossBetween val="between"/>
      </c:valAx>
    </c:plotArea>
    <c:legend>
      <c:legendPos val="b"/>
      <c:legendEntry>
        <c:idx val="2"/>
        <c:delete val="1"/>
      </c:legendEntry>
      <c:legendEntry>
        <c:idx val="3"/>
        <c:delete val="1"/>
      </c:legendEntry>
      <c:layout>
        <c:manualLayout>
          <c:xMode val="edge"/>
          <c:yMode val="edge"/>
          <c:x val="0.39993653216918468"/>
          <c:y val="0.87522379950966112"/>
          <c:w val="0.2001269356616307"/>
          <c:h val="0.10452261066114947"/>
        </c:manualLayout>
      </c:layout>
      <c:overlay val="0"/>
      <c:txPr>
        <a:bodyPr/>
        <a:lstStyle/>
        <a:p>
          <a:pPr>
            <a:defRPr sz="1000"/>
          </a:pPr>
          <a:endParaRPr lang="en-US"/>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112103304045903"/>
          <c:y val="3.9909291351539436E-2"/>
          <c:w val="0.84050966964828078"/>
          <c:h val="0.68894635471332444"/>
        </c:manualLayout>
      </c:layout>
      <c:barChart>
        <c:barDir val="col"/>
        <c:grouping val="clustered"/>
        <c:varyColors val="0"/>
        <c:ser>
          <c:idx val="0"/>
          <c:order val="0"/>
          <c:tx>
            <c:strRef>
              <c:f>'2.8'!$E$23</c:f>
              <c:strCache>
                <c:ptCount val="1"/>
                <c:pt idx="0">
                  <c:v>Mujeres</c:v>
                </c:pt>
              </c:strCache>
            </c:strRef>
          </c:tx>
          <c:invertIfNegative val="0"/>
          <c:cat>
            <c:strRef>
              <c:f>'2.8'!$B$24:$B$43</c:f>
              <c:strCache>
                <c:ptCount val="20"/>
                <c:pt idx="0">
                  <c:v>GTM</c:v>
                </c:pt>
                <c:pt idx="1">
                  <c:v>HND</c:v>
                </c:pt>
                <c:pt idx="2">
                  <c:v>MEX</c:v>
                </c:pt>
                <c:pt idx="3">
                  <c:v>CRI</c:v>
                </c:pt>
                <c:pt idx="4">
                  <c:v>BRA</c:v>
                </c:pt>
                <c:pt idx="5">
                  <c:v>SLV</c:v>
                </c:pt>
                <c:pt idx="6">
                  <c:v>ECU</c:v>
                </c:pt>
                <c:pt idx="7">
                  <c:v>PAN</c:v>
                </c:pt>
                <c:pt idx="8">
                  <c:v>DOM</c:v>
                </c:pt>
                <c:pt idx="9">
                  <c:v>VEN</c:v>
                </c:pt>
                <c:pt idx="10">
                  <c:v>ARG</c:v>
                </c:pt>
                <c:pt idx="11">
                  <c:v>PRY</c:v>
                </c:pt>
                <c:pt idx="12">
                  <c:v>CHL</c:v>
                </c:pt>
                <c:pt idx="13">
                  <c:v>COL</c:v>
                </c:pt>
                <c:pt idx="14">
                  <c:v>JAM</c:v>
                </c:pt>
                <c:pt idx="15">
                  <c:v>NIC</c:v>
                </c:pt>
                <c:pt idx="16">
                  <c:v>BOL</c:v>
                </c:pt>
                <c:pt idx="17">
                  <c:v>URY</c:v>
                </c:pt>
                <c:pt idx="18">
                  <c:v>PER</c:v>
                </c:pt>
                <c:pt idx="19">
                  <c:v>OECD</c:v>
                </c:pt>
              </c:strCache>
            </c:strRef>
          </c:cat>
          <c:val>
            <c:numRef>
              <c:f>'2.8'!$E$24:$E$43</c:f>
              <c:numCache>
                <c:formatCode>0%</c:formatCode>
                <c:ptCount val="20"/>
                <c:pt idx="0">
                  <c:v>0.43989299999999998</c:v>
                </c:pt>
                <c:pt idx="1">
                  <c:v>0.453737</c:v>
                </c:pt>
                <c:pt idx="2">
                  <c:v>0.46704200000000001</c:v>
                </c:pt>
                <c:pt idx="3">
                  <c:v>0.48039399999999999</c:v>
                </c:pt>
                <c:pt idx="4">
                  <c:v>0.49660900000000002</c:v>
                </c:pt>
                <c:pt idx="5">
                  <c:v>0.50576600000000005</c:v>
                </c:pt>
                <c:pt idx="6">
                  <c:v>0.51011600000000001</c:v>
                </c:pt>
                <c:pt idx="7">
                  <c:v>0.51303600000000005</c:v>
                </c:pt>
                <c:pt idx="8">
                  <c:v>0.53432999999999997</c:v>
                </c:pt>
                <c:pt idx="9">
                  <c:v>0.53626099999999999</c:v>
                </c:pt>
                <c:pt idx="10">
                  <c:v>0.55230100000000004</c:v>
                </c:pt>
                <c:pt idx="11">
                  <c:v>0.57330800000000004</c:v>
                </c:pt>
                <c:pt idx="12">
                  <c:v>0.607877</c:v>
                </c:pt>
                <c:pt idx="13">
                  <c:v>0.60803200000000002</c:v>
                </c:pt>
                <c:pt idx="14">
                  <c:v>0.61621700000000001</c:v>
                </c:pt>
                <c:pt idx="15">
                  <c:v>0.633081</c:v>
                </c:pt>
                <c:pt idx="16">
                  <c:v>0.65357699999999996</c:v>
                </c:pt>
                <c:pt idx="17">
                  <c:v>0.66369500000000003</c:v>
                </c:pt>
                <c:pt idx="18">
                  <c:v>0.69638199999999995</c:v>
                </c:pt>
                <c:pt idx="19" formatCode="0.0%">
                  <c:v>0.61739130434782608</c:v>
                </c:pt>
              </c:numCache>
            </c:numRef>
          </c:val>
        </c:ser>
        <c:ser>
          <c:idx val="1"/>
          <c:order val="1"/>
          <c:tx>
            <c:strRef>
              <c:f>'2.8'!$D$23</c:f>
              <c:strCache>
                <c:ptCount val="1"/>
                <c:pt idx="0">
                  <c:v>Hombres </c:v>
                </c:pt>
              </c:strCache>
            </c:strRef>
          </c:tx>
          <c:invertIfNegative val="0"/>
          <c:cat>
            <c:strRef>
              <c:f>'2.8'!$B$24:$B$43</c:f>
              <c:strCache>
                <c:ptCount val="20"/>
                <c:pt idx="0">
                  <c:v>GTM</c:v>
                </c:pt>
                <c:pt idx="1">
                  <c:v>HND</c:v>
                </c:pt>
                <c:pt idx="2">
                  <c:v>MEX</c:v>
                </c:pt>
                <c:pt idx="3">
                  <c:v>CRI</c:v>
                </c:pt>
                <c:pt idx="4">
                  <c:v>BRA</c:v>
                </c:pt>
                <c:pt idx="5">
                  <c:v>SLV</c:v>
                </c:pt>
                <c:pt idx="6">
                  <c:v>ECU</c:v>
                </c:pt>
                <c:pt idx="7">
                  <c:v>PAN</c:v>
                </c:pt>
                <c:pt idx="8">
                  <c:v>DOM</c:v>
                </c:pt>
                <c:pt idx="9">
                  <c:v>VEN</c:v>
                </c:pt>
                <c:pt idx="10">
                  <c:v>ARG</c:v>
                </c:pt>
                <c:pt idx="11">
                  <c:v>PRY</c:v>
                </c:pt>
                <c:pt idx="12">
                  <c:v>CHL</c:v>
                </c:pt>
                <c:pt idx="13">
                  <c:v>COL</c:v>
                </c:pt>
                <c:pt idx="14">
                  <c:v>JAM</c:v>
                </c:pt>
                <c:pt idx="15">
                  <c:v>NIC</c:v>
                </c:pt>
                <c:pt idx="16">
                  <c:v>BOL</c:v>
                </c:pt>
                <c:pt idx="17">
                  <c:v>URY</c:v>
                </c:pt>
                <c:pt idx="18">
                  <c:v>PER</c:v>
                </c:pt>
                <c:pt idx="19">
                  <c:v>OECD</c:v>
                </c:pt>
              </c:strCache>
            </c:strRef>
          </c:cat>
          <c:val>
            <c:numRef>
              <c:f>'2.8'!$D$24:$D$43</c:f>
              <c:numCache>
                <c:formatCode>0%</c:formatCode>
                <c:ptCount val="20"/>
                <c:pt idx="0">
                  <c:v>0.828488</c:v>
                </c:pt>
                <c:pt idx="1">
                  <c:v>0.84931000000000001</c:v>
                </c:pt>
                <c:pt idx="2">
                  <c:v>0.844638</c:v>
                </c:pt>
                <c:pt idx="3">
                  <c:v>0.81237000000000004</c:v>
                </c:pt>
                <c:pt idx="4">
                  <c:v>0.83528899999999995</c:v>
                </c:pt>
                <c:pt idx="5">
                  <c:v>0.82507299999999995</c:v>
                </c:pt>
                <c:pt idx="6">
                  <c:v>0.80830000000000002</c:v>
                </c:pt>
                <c:pt idx="7">
                  <c:v>0.84147499999999997</c:v>
                </c:pt>
                <c:pt idx="8">
                  <c:v>0.81535199999999997</c:v>
                </c:pt>
                <c:pt idx="9">
                  <c:v>0.82228999999999997</c:v>
                </c:pt>
                <c:pt idx="10">
                  <c:v>0.80845</c:v>
                </c:pt>
                <c:pt idx="11">
                  <c:v>0.86872000000000005</c:v>
                </c:pt>
                <c:pt idx="12">
                  <c:v>0.76505599999999996</c:v>
                </c:pt>
                <c:pt idx="13">
                  <c:v>0.85001800000000005</c:v>
                </c:pt>
                <c:pt idx="14">
                  <c:v>0.75773000000000001</c:v>
                </c:pt>
                <c:pt idx="15">
                  <c:v>0.89705100000000004</c:v>
                </c:pt>
                <c:pt idx="16">
                  <c:v>0.83688300000000004</c:v>
                </c:pt>
                <c:pt idx="17">
                  <c:v>0.84482900000000005</c:v>
                </c:pt>
                <c:pt idx="18">
                  <c:v>0.84523099999999995</c:v>
                </c:pt>
                <c:pt idx="19">
                  <c:v>0.79721977107232045</c:v>
                </c:pt>
              </c:numCache>
            </c:numRef>
          </c:val>
        </c:ser>
        <c:dLbls>
          <c:showLegendKey val="0"/>
          <c:showVal val="0"/>
          <c:showCatName val="0"/>
          <c:showSerName val="0"/>
          <c:showPercent val="0"/>
          <c:showBubbleSize val="0"/>
        </c:dLbls>
        <c:gapWidth val="150"/>
        <c:axId val="285131136"/>
        <c:axId val="285133056"/>
      </c:barChart>
      <c:lineChart>
        <c:grouping val="standard"/>
        <c:varyColors val="0"/>
        <c:ser>
          <c:idx val="2"/>
          <c:order val="2"/>
          <c:tx>
            <c:strRef>
              <c:f>'2.8'!$F$23</c:f>
              <c:strCache>
                <c:ptCount val="1"/>
                <c:pt idx="0">
                  <c:v>ALC-19:H</c:v>
                </c:pt>
              </c:strCache>
            </c:strRef>
          </c:tx>
          <c:spPr>
            <a:ln w="19050">
              <a:solidFill>
                <a:schemeClr val="tx1">
                  <a:lumMod val="65000"/>
                  <a:lumOff val="35000"/>
                </a:schemeClr>
              </a:solidFill>
            </a:ln>
          </c:spPr>
          <c:marker>
            <c:symbol val="none"/>
          </c:marker>
          <c:dLbls>
            <c:dLbl>
              <c:idx val="2"/>
              <c:layout>
                <c:manualLayout>
                  <c:x val="-9.9343046661101858E-2"/>
                  <c:y val="-5.2104175529531171E-2"/>
                </c:manualLayout>
              </c:layout>
              <c:dLblPos val="r"/>
              <c:showLegendKey val="0"/>
              <c:showVal val="1"/>
              <c:showCatName val="0"/>
              <c:showSerName val="1"/>
              <c:showPercent val="0"/>
              <c:showBubbleSize val="0"/>
            </c:dLbl>
            <c:showLegendKey val="0"/>
            <c:showVal val="0"/>
            <c:showCatName val="0"/>
            <c:showSerName val="0"/>
            <c:showPercent val="0"/>
            <c:showBubbleSize val="0"/>
          </c:dLbls>
          <c:cat>
            <c:strRef>
              <c:f>'2.8'!$B$24:$B$43</c:f>
              <c:strCache>
                <c:ptCount val="20"/>
                <c:pt idx="0">
                  <c:v>GTM</c:v>
                </c:pt>
                <c:pt idx="1">
                  <c:v>HND</c:v>
                </c:pt>
                <c:pt idx="2">
                  <c:v>MEX</c:v>
                </c:pt>
                <c:pt idx="3">
                  <c:v>CRI</c:v>
                </c:pt>
                <c:pt idx="4">
                  <c:v>BRA</c:v>
                </c:pt>
                <c:pt idx="5">
                  <c:v>SLV</c:v>
                </c:pt>
                <c:pt idx="6">
                  <c:v>ECU</c:v>
                </c:pt>
                <c:pt idx="7">
                  <c:v>PAN</c:v>
                </c:pt>
                <c:pt idx="8">
                  <c:v>DOM</c:v>
                </c:pt>
                <c:pt idx="9">
                  <c:v>VEN</c:v>
                </c:pt>
                <c:pt idx="10">
                  <c:v>ARG</c:v>
                </c:pt>
                <c:pt idx="11">
                  <c:v>PRY</c:v>
                </c:pt>
                <c:pt idx="12">
                  <c:v>CHL</c:v>
                </c:pt>
                <c:pt idx="13">
                  <c:v>COL</c:v>
                </c:pt>
                <c:pt idx="14">
                  <c:v>JAM</c:v>
                </c:pt>
                <c:pt idx="15">
                  <c:v>NIC</c:v>
                </c:pt>
                <c:pt idx="16">
                  <c:v>BOL</c:v>
                </c:pt>
                <c:pt idx="17">
                  <c:v>URY</c:v>
                </c:pt>
                <c:pt idx="18">
                  <c:v>PER</c:v>
                </c:pt>
                <c:pt idx="19">
                  <c:v>OECD</c:v>
                </c:pt>
              </c:strCache>
            </c:strRef>
          </c:cat>
          <c:val>
            <c:numRef>
              <c:f>'2.8'!$F$24:$F$43</c:f>
              <c:numCache>
                <c:formatCode>0%</c:formatCode>
                <c:ptCount val="20"/>
                <c:pt idx="0">
                  <c:v>0.83457948249248026</c:v>
                </c:pt>
                <c:pt idx="1">
                  <c:v>0.83457948249248026</c:v>
                </c:pt>
                <c:pt idx="2">
                  <c:v>0.83457948249248026</c:v>
                </c:pt>
                <c:pt idx="3">
                  <c:v>0.83457948249248026</c:v>
                </c:pt>
                <c:pt idx="4">
                  <c:v>0.83457948249248026</c:v>
                </c:pt>
                <c:pt idx="5">
                  <c:v>0.83457948249248026</c:v>
                </c:pt>
                <c:pt idx="6">
                  <c:v>0.83457948249248026</c:v>
                </c:pt>
                <c:pt idx="7">
                  <c:v>0.83457948249248026</c:v>
                </c:pt>
                <c:pt idx="8">
                  <c:v>0.83457948249248026</c:v>
                </c:pt>
                <c:pt idx="9">
                  <c:v>0.83457948249248026</c:v>
                </c:pt>
                <c:pt idx="10">
                  <c:v>0.83457948249248026</c:v>
                </c:pt>
                <c:pt idx="11">
                  <c:v>0.83457948249248026</c:v>
                </c:pt>
                <c:pt idx="12">
                  <c:v>0.83457948249248026</c:v>
                </c:pt>
                <c:pt idx="13">
                  <c:v>0.83457948249248026</c:v>
                </c:pt>
                <c:pt idx="14">
                  <c:v>0.83457948249248026</c:v>
                </c:pt>
                <c:pt idx="15">
                  <c:v>0.83457948249248026</c:v>
                </c:pt>
                <c:pt idx="16">
                  <c:v>0.83457948249248026</c:v>
                </c:pt>
                <c:pt idx="17">
                  <c:v>0.83457948249248026</c:v>
                </c:pt>
                <c:pt idx="18">
                  <c:v>0.83457948249248026</c:v>
                </c:pt>
                <c:pt idx="19">
                  <c:v>0.83457948249248026</c:v>
                </c:pt>
              </c:numCache>
            </c:numRef>
          </c:val>
          <c:smooth val="0"/>
        </c:ser>
        <c:ser>
          <c:idx val="3"/>
          <c:order val="3"/>
          <c:tx>
            <c:strRef>
              <c:f>'2.8'!$G$23</c:f>
              <c:strCache>
                <c:ptCount val="1"/>
                <c:pt idx="0">
                  <c:v>ALC-19:M</c:v>
                </c:pt>
              </c:strCache>
            </c:strRef>
          </c:tx>
          <c:spPr>
            <a:ln w="19050">
              <a:solidFill>
                <a:schemeClr val="tx1">
                  <a:lumMod val="65000"/>
                  <a:lumOff val="35000"/>
                </a:schemeClr>
              </a:solidFill>
              <a:prstDash val="dash"/>
            </a:ln>
          </c:spPr>
          <c:marker>
            <c:symbol val="none"/>
          </c:marker>
          <c:dLbls>
            <c:dLbl>
              <c:idx val="1"/>
              <c:layout>
                <c:manualLayout>
                  <c:x val="-4.5413712394637165E-2"/>
                  <c:y val="-4.9432587316835835E-2"/>
                </c:manualLayout>
              </c:layout>
              <c:spPr>
                <a:noFill/>
              </c:spPr>
              <c:txPr>
                <a:bodyPr/>
                <a:lstStyle/>
                <a:p>
                  <a:pPr>
                    <a:defRPr/>
                  </a:pPr>
                  <a:endParaRPr lang="en-US"/>
                </a:p>
              </c:txPr>
              <c:dLblPos val="r"/>
              <c:showLegendKey val="0"/>
              <c:showVal val="1"/>
              <c:showCatName val="0"/>
              <c:showSerName val="1"/>
              <c:showPercent val="0"/>
              <c:showBubbleSize val="0"/>
            </c:dLbl>
            <c:showLegendKey val="0"/>
            <c:showVal val="0"/>
            <c:showCatName val="0"/>
            <c:showSerName val="0"/>
            <c:showPercent val="0"/>
            <c:showBubbleSize val="0"/>
          </c:dLbls>
          <c:cat>
            <c:strRef>
              <c:f>'2.8'!$B$24:$B$43</c:f>
              <c:strCache>
                <c:ptCount val="20"/>
                <c:pt idx="0">
                  <c:v>GTM</c:v>
                </c:pt>
                <c:pt idx="1">
                  <c:v>HND</c:v>
                </c:pt>
                <c:pt idx="2">
                  <c:v>MEX</c:v>
                </c:pt>
                <c:pt idx="3">
                  <c:v>CRI</c:v>
                </c:pt>
                <c:pt idx="4">
                  <c:v>BRA</c:v>
                </c:pt>
                <c:pt idx="5">
                  <c:v>SLV</c:v>
                </c:pt>
                <c:pt idx="6">
                  <c:v>ECU</c:v>
                </c:pt>
                <c:pt idx="7">
                  <c:v>PAN</c:v>
                </c:pt>
                <c:pt idx="8">
                  <c:v>DOM</c:v>
                </c:pt>
                <c:pt idx="9">
                  <c:v>VEN</c:v>
                </c:pt>
                <c:pt idx="10">
                  <c:v>ARG</c:v>
                </c:pt>
                <c:pt idx="11">
                  <c:v>PRY</c:v>
                </c:pt>
                <c:pt idx="12">
                  <c:v>CHL</c:v>
                </c:pt>
                <c:pt idx="13">
                  <c:v>COL</c:v>
                </c:pt>
                <c:pt idx="14">
                  <c:v>JAM</c:v>
                </c:pt>
                <c:pt idx="15">
                  <c:v>NIC</c:v>
                </c:pt>
                <c:pt idx="16">
                  <c:v>BOL</c:v>
                </c:pt>
                <c:pt idx="17">
                  <c:v>URY</c:v>
                </c:pt>
                <c:pt idx="18">
                  <c:v>PER</c:v>
                </c:pt>
                <c:pt idx="19">
                  <c:v>OECD</c:v>
                </c:pt>
              </c:strCache>
            </c:strRef>
          </c:cat>
          <c:val>
            <c:numRef>
              <c:f>'2.8'!$G$24:$G$43</c:f>
              <c:numCache>
                <c:formatCode>0%</c:formatCode>
                <c:ptCount val="20"/>
                <c:pt idx="0">
                  <c:v>0.56278977661421303</c:v>
                </c:pt>
                <c:pt idx="1">
                  <c:v>0.56278977661421303</c:v>
                </c:pt>
                <c:pt idx="2">
                  <c:v>0.56278977661421303</c:v>
                </c:pt>
                <c:pt idx="3">
                  <c:v>0.56278977661421303</c:v>
                </c:pt>
                <c:pt idx="4">
                  <c:v>0.56278977661421303</c:v>
                </c:pt>
                <c:pt idx="5">
                  <c:v>0.56278977661421303</c:v>
                </c:pt>
                <c:pt idx="6">
                  <c:v>0.56278977661421303</c:v>
                </c:pt>
                <c:pt idx="7">
                  <c:v>0.56278977661421303</c:v>
                </c:pt>
                <c:pt idx="8">
                  <c:v>0.56278977661421303</c:v>
                </c:pt>
                <c:pt idx="9">
                  <c:v>0.56278977661421303</c:v>
                </c:pt>
                <c:pt idx="10">
                  <c:v>0.56278977661421303</c:v>
                </c:pt>
                <c:pt idx="11">
                  <c:v>0.56278977661421303</c:v>
                </c:pt>
                <c:pt idx="12">
                  <c:v>0.56278977661421303</c:v>
                </c:pt>
                <c:pt idx="13">
                  <c:v>0.56278977661421303</c:v>
                </c:pt>
                <c:pt idx="14">
                  <c:v>0.56278977661421303</c:v>
                </c:pt>
                <c:pt idx="15">
                  <c:v>0.56278977661421303</c:v>
                </c:pt>
                <c:pt idx="16">
                  <c:v>0.56278977661421303</c:v>
                </c:pt>
                <c:pt idx="17">
                  <c:v>0.56278977661421303</c:v>
                </c:pt>
                <c:pt idx="18">
                  <c:v>0.56278977661421303</c:v>
                </c:pt>
                <c:pt idx="19">
                  <c:v>0.56278977661421303</c:v>
                </c:pt>
              </c:numCache>
            </c:numRef>
          </c:val>
          <c:smooth val="0"/>
        </c:ser>
        <c:dLbls>
          <c:showLegendKey val="0"/>
          <c:showVal val="0"/>
          <c:showCatName val="0"/>
          <c:showSerName val="0"/>
          <c:showPercent val="0"/>
          <c:showBubbleSize val="0"/>
        </c:dLbls>
        <c:marker val="1"/>
        <c:smooth val="0"/>
        <c:axId val="285131136"/>
        <c:axId val="285133056"/>
      </c:lineChart>
      <c:catAx>
        <c:axId val="285131136"/>
        <c:scaling>
          <c:orientation val="minMax"/>
        </c:scaling>
        <c:delete val="0"/>
        <c:axPos val="b"/>
        <c:majorTickMark val="out"/>
        <c:minorTickMark val="none"/>
        <c:tickLblPos val="nextTo"/>
        <c:txPr>
          <a:bodyPr rot="-5400000" vert="horz"/>
          <a:lstStyle/>
          <a:p>
            <a:pPr>
              <a:defRPr>
                <a:latin typeface="Times New Roman" pitchFamily="18" charset="0"/>
                <a:cs typeface="Times New Roman" pitchFamily="18" charset="0"/>
              </a:defRPr>
            </a:pPr>
            <a:endParaRPr lang="en-US"/>
          </a:p>
        </c:txPr>
        <c:crossAx val="285133056"/>
        <c:crosses val="autoZero"/>
        <c:auto val="1"/>
        <c:lblAlgn val="ctr"/>
        <c:lblOffset val="100"/>
        <c:noMultiLvlLbl val="0"/>
      </c:catAx>
      <c:valAx>
        <c:axId val="285133056"/>
        <c:scaling>
          <c:orientation val="minMax"/>
        </c:scaling>
        <c:delete val="0"/>
        <c:axPos val="l"/>
        <c:majorGridlines>
          <c:spPr>
            <a:ln>
              <a:prstDash val="dash"/>
            </a:ln>
          </c:spPr>
        </c:majorGridlines>
        <c:title>
          <c:tx>
            <c:rich>
              <a:bodyPr rot="-5400000" vert="horz"/>
              <a:lstStyle/>
              <a:p>
                <a:pPr>
                  <a:defRPr b="0"/>
                </a:pPr>
                <a:r>
                  <a:rPr lang="en-US" b="0"/>
                  <a:t>Tasa de participación </a:t>
                </a:r>
              </a:p>
            </c:rich>
          </c:tx>
          <c:layout/>
          <c:overlay val="0"/>
        </c:title>
        <c:numFmt formatCode="0%" sourceLinked="0"/>
        <c:majorTickMark val="out"/>
        <c:minorTickMark val="none"/>
        <c:tickLblPos val="nextTo"/>
        <c:crossAx val="285131136"/>
        <c:crosses val="autoZero"/>
        <c:crossBetween val="between"/>
      </c:valAx>
    </c:plotArea>
    <c:legend>
      <c:legendPos val="b"/>
      <c:legendEntry>
        <c:idx val="2"/>
        <c:delete val="1"/>
      </c:legendEntry>
      <c:legendEntry>
        <c:idx val="3"/>
        <c:delete val="1"/>
      </c:legendEntry>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invertIfNegative val="0"/>
          <c:cat>
            <c:strRef>
              <c:f>'2.9'!$A$23:$A$41</c:f>
              <c:strCache>
                <c:ptCount val="19"/>
                <c:pt idx="0">
                  <c:v>BOL</c:v>
                </c:pt>
                <c:pt idx="1">
                  <c:v>PER</c:v>
                </c:pt>
                <c:pt idx="2">
                  <c:v>PRY</c:v>
                </c:pt>
                <c:pt idx="3">
                  <c:v>GTM</c:v>
                </c:pt>
                <c:pt idx="4">
                  <c:v>HND</c:v>
                </c:pt>
                <c:pt idx="5">
                  <c:v>NIC</c:v>
                </c:pt>
                <c:pt idx="6">
                  <c:v>ECU</c:v>
                </c:pt>
                <c:pt idx="7">
                  <c:v>SLV</c:v>
                </c:pt>
                <c:pt idx="8">
                  <c:v>COL</c:v>
                </c:pt>
                <c:pt idx="9">
                  <c:v>DOM</c:v>
                </c:pt>
                <c:pt idx="10">
                  <c:v>MEX</c:v>
                </c:pt>
                <c:pt idx="11">
                  <c:v>VEN</c:v>
                </c:pt>
                <c:pt idx="12">
                  <c:v>JAM</c:v>
                </c:pt>
                <c:pt idx="13">
                  <c:v>ARG</c:v>
                </c:pt>
                <c:pt idx="14">
                  <c:v>PAN</c:v>
                </c:pt>
                <c:pt idx="15">
                  <c:v>BRA</c:v>
                </c:pt>
                <c:pt idx="16">
                  <c:v>CHL</c:v>
                </c:pt>
                <c:pt idx="17">
                  <c:v>URY</c:v>
                </c:pt>
                <c:pt idx="18">
                  <c:v>CRI</c:v>
                </c:pt>
              </c:strCache>
            </c:strRef>
          </c:cat>
          <c:val>
            <c:numRef>
              <c:f>'2.9'!$C$23:$C$41</c:f>
              <c:numCache>
                <c:formatCode>General</c:formatCode>
                <c:ptCount val="19"/>
                <c:pt idx="0">
                  <c:v>0.155082</c:v>
                </c:pt>
                <c:pt idx="1">
                  <c:v>0.17244200000000001</c:v>
                </c:pt>
                <c:pt idx="2">
                  <c:v>0.17843800000000001</c:v>
                </c:pt>
                <c:pt idx="3">
                  <c:v>0.184283</c:v>
                </c:pt>
                <c:pt idx="4">
                  <c:v>0.18618699999999999</c:v>
                </c:pt>
                <c:pt idx="5">
                  <c:v>0.187885</c:v>
                </c:pt>
                <c:pt idx="6">
                  <c:v>0.26531900000000003</c:v>
                </c:pt>
                <c:pt idx="7">
                  <c:v>0.29460799999999998</c:v>
                </c:pt>
                <c:pt idx="8">
                  <c:v>0.31487300000000001</c:v>
                </c:pt>
                <c:pt idx="9">
                  <c:v>0.34639999999999999</c:v>
                </c:pt>
                <c:pt idx="10">
                  <c:v>0.34698000000000001</c:v>
                </c:pt>
                <c:pt idx="11">
                  <c:v>0.41155000000000003</c:v>
                </c:pt>
                <c:pt idx="12">
                  <c:v>0.41341372041290902</c:v>
                </c:pt>
                <c:pt idx="13">
                  <c:v>0.51092899999999997</c:v>
                </c:pt>
                <c:pt idx="14">
                  <c:v>0.52924899999999997</c:v>
                </c:pt>
                <c:pt idx="15">
                  <c:v>0.60930700000000004</c:v>
                </c:pt>
                <c:pt idx="16">
                  <c:v>0.69678700000000005</c:v>
                </c:pt>
                <c:pt idx="17">
                  <c:v>0.70801499999999995</c:v>
                </c:pt>
                <c:pt idx="18">
                  <c:v>0.70900799999999997</c:v>
                </c:pt>
              </c:numCache>
            </c:numRef>
          </c:val>
        </c:ser>
        <c:dLbls>
          <c:showLegendKey val="0"/>
          <c:showVal val="0"/>
          <c:showCatName val="0"/>
          <c:showSerName val="0"/>
          <c:showPercent val="0"/>
          <c:showBubbleSize val="0"/>
        </c:dLbls>
        <c:gapWidth val="150"/>
        <c:axId val="290124160"/>
        <c:axId val="290125696"/>
      </c:barChart>
      <c:lineChart>
        <c:grouping val="standard"/>
        <c:varyColors val="0"/>
        <c:ser>
          <c:idx val="1"/>
          <c:order val="1"/>
          <c:tx>
            <c:strRef>
              <c:f>'2.9'!$A$43</c:f>
              <c:strCache>
                <c:ptCount val="1"/>
                <c:pt idx="0">
                  <c:v>ALC-19</c:v>
                </c:pt>
              </c:strCache>
            </c:strRef>
          </c:tx>
          <c:spPr>
            <a:ln w="19050">
              <a:solidFill>
                <a:schemeClr val="tx1">
                  <a:lumMod val="50000"/>
                  <a:lumOff val="50000"/>
                </a:schemeClr>
              </a:solidFill>
              <a:prstDash val="dash"/>
            </a:ln>
          </c:spPr>
          <c:marker>
            <c:symbol val="none"/>
          </c:marker>
          <c:dLbls>
            <c:dLbl>
              <c:idx val="3"/>
              <c:layout>
                <c:manualLayout>
                  <c:x val="-2.2298910357795087E-2"/>
                  <c:y val="-6.0215043567006424E-2"/>
                </c:manualLayout>
              </c:layout>
              <c:numFmt formatCode="0.0%" sourceLinked="0"/>
              <c:spPr/>
              <c:txPr>
                <a:bodyPr/>
                <a:lstStyle/>
                <a:p>
                  <a:pPr>
                    <a:defRPr/>
                  </a:pPr>
                  <a:endParaRPr lang="en-US"/>
                </a:p>
              </c:txPr>
              <c:showLegendKey val="0"/>
              <c:showVal val="1"/>
              <c:showCatName val="0"/>
              <c:showSerName val="1"/>
              <c:showPercent val="0"/>
              <c:showBubbleSize val="0"/>
            </c:dLbl>
            <c:numFmt formatCode="0.00%" sourceLinked="0"/>
            <c:showLegendKey val="0"/>
            <c:showVal val="0"/>
            <c:showCatName val="0"/>
            <c:showSerName val="0"/>
            <c:showPercent val="0"/>
            <c:showBubbleSize val="0"/>
          </c:dLbls>
          <c:cat>
            <c:strRef>
              <c:f>'2.9'!$A$23:$A$41</c:f>
              <c:strCache>
                <c:ptCount val="19"/>
                <c:pt idx="0">
                  <c:v>BOL</c:v>
                </c:pt>
                <c:pt idx="1">
                  <c:v>PER</c:v>
                </c:pt>
                <c:pt idx="2">
                  <c:v>PRY</c:v>
                </c:pt>
                <c:pt idx="3">
                  <c:v>GTM</c:v>
                </c:pt>
                <c:pt idx="4">
                  <c:v>HND</c:v>
                </c:pt>
                <c:pt idx="5">
                  <c:v>NIC</c:v>
                </c:pt>
                <c:pt idx="6">
                  <c:v>ECU</c:v>
                </c:pt>
                <c:pt idx="7">
                  <c:v>SLV</c:v>
                </c:pt>
                <c:pt idx="8">
                  <c:v>COL</c:v>
                </c:pt>
                <c:pt idx="9">
                  <c:v>DOM</c:v>
                </c:pt>
                <c:pt idx="10">
                  <c:v>MEX</c:v>
                </c:pt>
                <c:pt idx="11">
                  <c:v>VEN</c:v>
                </c:pt>
                <c:pt idx="12">
                  <c:v>JAM</c:v>
                </c:pt>
                <c:pt idx="13">
                  <c:v>ARG</c:v>
                </c:pt>
                <c:pt idx="14">
                  <c:v>PAN</c:v>
                </c:pt>
                <c:pt idx="15">
                  <c:v>BRA</c:v>
                </c:pt>
                <c:pt idx="16">
                  <c:v>CHL</c:v>
                </c:pt>
                <c:pt idx="17">
                  <c:v>URY</c:v>
                </c:pt>
                <c:pt idx="18">
                  <c:v>CRI</c:v>
                </c:pt>
              </c:strCache>
            </c:strRef>
          </c:cat>
          <c:val>
            <c:numRef>
              <c:f>'2.9'!$D$23:$D$41</c:f>
              <c:numCache>
                <c:formatCode>0%</c:formatCode>
                <c:ptCount val="19"/>
                <c:pt idx="0">
                  <c:v>0.44732367307971277</c:v>
                </c:pt>
                <c:pt idx="1">
                  <c:v>0.44732367307971277</c:v>
                </c:pt>
                <c:pt idx="2">
                  <c:v>0.44732367307971277</c:v>
                </c:pt>
                <c:pt idx="3">
                  <c:v>0.44732367307971277</c:v>
                </c:pt>
                <c:pt idx="4">
                  <c:v>0.44732367307971277</c:v>
                </c:pt>
                <c:pt idx="5">
                  <c:v>0.44732367307971277</c:v>
                </c:pt>
                <c:pt idx="6">
                  <c:v>0.44732367307971277</c:v>
                </c:pt>
                <c:pt idx="7">
                  <c:v>0.44732367307971277</c:v>
                </c:pt>
                <c:pt idx="8">
                  <c:v>0.44732367307971277</c:v>
                </c:pt>
                <c:pt idx="9">
                  <c:v>0.44732367307971277</c:v>
                </c:pt>
                <c:pt idx="10">
                  <c:v>0.44732367307971277</c:v>
                </c:pt>
                <c:pt idx="11">
                  <c:v>0.44732367307971277</c:v>
                </c:pt>
                <c:pt idx="12">
                  <c:v>0.44732367307971277</c:v>
                </c:pt>
                <c:pt idx="13">
                  <c:v>0.44732367307971277</c:v>
                </c:pt>
                <c:pt idx="14">
                  <c:v>0.44732367307971277</c:v>
                </c:pt>
                <c:pt idx="15">
                  <c:v>0.44732367307971277</c:v>
                </c:pt>
                <c:pt idx="16">
                  <c:v>0.44732367307971277</c:v>
                </c:pt>
                <c:pt idx="17">
                  <c:v>0.44732367307971277</c:v>
                </c:pt>
                <c:pt idx="18">
                  <c:v>0.44732367307971277</c:v>
                </c:pt>
              </c:numCache>
            </c:numRef>
          </c:val>
          <c:smooth val="0"/>
        </c:ser>
        <c:dLbls>
          <c:showLegendKey val="0"/>
          <c:showVal val="0"/>
          <c:showCatName val="0"/>
          <c:showSerName val="0"/>
          <c:showPercent val="0"/>
          <c:showBubbleSize val="0"/>
        </c:dLbls>
        <c:marker val="1"/>
        <c:smooth val="0"/>
        <c:axId val="290124160"/>
        <c:axId val="290125696"/>
      </c:lineChart>
      <c:catAx>
        <c:axId val="290124160"/>
        <c:scaling>
          <c:orientation val="minMax"/>
        </c:scaling>
        <c:delete val="0"/>
        <c:axPos val="b"/>
        <c:majorTickMark val="out"/>
        <c:minorTickMark val="none"/>
        <c:tickLblPos val="low"/>
        <c:txPr>
          <a:bodyPr rot="-5400000" vert="horz"/>
          <a:lstStyle/>
          <a:p>
            <a:pPr>
              <a:defRPr/>
            </a:pPr>
            <a:endParaRPr lang="en-US"/>
          </a:p>
        </c:txPr>
        <c:crossAx val="290125696"/>
        <c:crosses val="autoZero"/>
        <c:auto val="1"/>
        <c:lblAlgn val="ctr"/>
        <c:lblOffset val="100"/>
        <c:noMultiLvlLbl val="0"/>
      </c:catAx>
      <c:valAx>
        <c:axId val="290125696"/>
        <c:scaling>
          <c:orientation val="minMax"/>
          <c:max val="1"/>
        </c:scaling>
        <c:delete val="0"/>
        <c:axPos val="l"/>
        <c:majorGridlines>
          <c:spPr>
            <a:ln>
              <a:prstDash val="dash"/>
            </a:ln>
          </c:spPr>
        </c:majorGridlines>
        <c:title>
          <c:tx>
            <c:rich>
              <a:bodyPr rot="-5400000" vert="horz"/>
              <a:lstStyle/>
              <a:p>
                <a:pPr>
                  <a:defRPr/>
                </a:pPr>
                <a:r>
                  <a:rPr lang="en-US" b="0"/>
                  <a:t>Porcentaje</a:t>
                </a:r>
                <a:r>
                  <a:rPr lang="en-US" b="0" baseline="0"/>
                  <a:t> de cotizantes</a:t>
                </a:r>
                <a:endParaRPr lang="en-US" b="0"/>
              </a:p>
            </c:rich>
          </c:tx>
          <c:layout/>
          <c:overlay val="0"/>
        </c:title>
        <c:numFmt formatCode="0%" sourceLinked="0"/>
        <c:majorTickMark val="out"/>
        <c:minorTickMark val="none"/>
        <c:tickLblPos val="nextTo"/>
        <c:crossAx val="290124160"/>
        <c:crosses val="autoZero"/>
        <c:crossBetween val="between"/>
      </c:valAx>
    </c:plotArea>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3279784819105725"/>
          <c:y val="5.704355326665355E-2"/>
          <c:w val="0.83577673131898933"/>
          <c:h val="0.81680941738093782"/>
        </c:manualLayout>
      </c:layout>
      <c:scatterChart>
        <c:scatterStyle val="lineMarker"/>
        <c:varyColors val="0"/>
        <c:ser>
          <c:idx val="0"/>
          <c:order val="0"/>
          <c:tx>
            <c:v>Resto del Mundo</c:v>
          </c:tx>
          <c:spPr>
            <a:ln w="28575">
              <a:noFill/>
            </a:ln>
          </c:spPr>
          <c:marker>
            <c:symbol val="circle"/>
            <c:size val="7"/>
            <c:spPr>
              <a:solidFill>
                <a:schemeClr val="tx1"/>
              </a:solidFill>
            </c:spPr>
          </c:marker>
          <c:dPt>
            <c:idx val="77"/>
            <c:bubble3D val="0"/>
          </c:dPt>
          <c:trendline>
            <c:spPr>
              <a:ln w="25400">
                <a:solidFill>
                  <a:schemeClr val="tx1">
                    <a:shade val="95000"/>
                    <a:satMod val="105000"/>
                  </a:schemeClr>
                </a:solidFill>
              </a:ln>
            </c:spPr>
            <c:trendlineType val="poly"/>
            <c:order val="2"/>
            <c:dispRSqr val="0"/>
            <c:dispEq val="0"/>
          </c:trendline>
          <c:xVal>
            <c:numRef>
              <c:f>'2.10'!$B$3:$B$117</c:f>
              <c:numCache>
                <c:formatCode>0</c:formatCode>
                <c:ptCount val="115"/>
                <c:pt idx="0">
                  <c:v>10.76781107878503</c:v>
                </c:pt>
                <c:pt idx="1">
                  <c:v>8.4682130091945194</c:v>
                </c:pt>
                <c:pt idx="2">
                  <c:v>10.719526917020559</c:v>
                </c:pt>
                <c:pt idx="3">
                  <c:v>8.3005286061997374</c:v>
                </c:pt>
                <c:pt idx="4">
                  <c:v>10.482289531311213</c:v>
                </c:pt>
                <c:pt idx="5">
                  <c:v>9.5724803553459736</c:v>
                </c:pt>
                <c:pt idx="6">
                  <c:v>7.8682542655206129</c:v>
                </c:pt>
                <c:pt idx="7">
                  <c:v>7.7323692222843876</c:v>
                </c:pt>
                <c:pt idx="8">
                  <c:v>8.1306479681605843</c:v>
                </c:pt>
                <c:pt idx="9">
                  <c:v>10.832358816615612</c:v>
                </c:pt>
                <c:pt idx="10">
                  <c:v>8.8910988306166363</c:v>
                </c:pt>
                <c:pt idx="11">
                  <c:v>8.2438084236652802</c:v>
                </c:pt>
                <c:pt idx="12">
                  <c:v>7.9420068084898565</c:v>
                </c:pt>
                <c:pt idx="13">
                  <c:v>9.0327675222044324</c:v>
                </c:pt>
                <c:pt idx="14">
                  <c:v>8.7198074514779549</c:v>
                </c:pt>
                <c:pt idx="15">
                  <c:v>8.9742382194975807</c:v>
                </c:pt>
                <c:pt idx="16">
                  <c:v>9.450459027496354</c:v>
                </c:pt>
                <c:pt idx="17">
                  <c:v>9.0467620579993628</c:v>
                </c:pt>
                <c:pt idx="18">
                  <c:v>9.5286486379697237</c:v>
                </c:pt>
                <c:pt idx="19">
                  <c:v>9.8789899209357284</c:v>
                </c:pt>
                <c:pt idx="20">
                  <c:v>9.8669791577196051</c:v>
                </c:pt>
                <c:pt idx="21">
                  <c:v>9.600962533214572</c:v>
                </c:pt>
                <c:pt idx="22">
                  <c:v>8.0771366385384535</c:v>
                </c:pt>
                <c:pt idx="23">
                  <c:v>9.9398194817835179</c:v>
                </c:pt>
                <c:pt idx="24">
                  <c:v>9.3509715017159287</c:v>
                </c:pt>
                <c:pt idx="25">
                  <c:v>7.7093083333858692</c:v>
                </c:pt>
                <c:pt idx="26">
                  <c:v>9.6429665881467201</c:v>
                </c:pt>
                <c:pt idx="27">
                  <c:v>9.7259744167344788</c:v>
                </c:pt>
                <c:pt idx="28">
                  <c:v>9.2894287782951466</c:v>
                </c:pt>
                <c:pt idx="29">
                  <c:v>7.9564767980367819</c:v>
                </c:pt>
                <c:pt idx="30">
                  <c:v>9.8048267657121571</c:v>
                </c:pt>
                <c:pt idx="31">
                  <c:v>9.6224500228030152</c:v>
                </c:pt>
                <c:pt idx="32">
                  <c:v>9.7295507452765673</c:v>
                </c:pt>
                <c:pt idx="33">
                  <c:v>9.2299469016151008</c:v>
                </c:pt>
                <c:pt idx="34">
                  <c:v>9.5167951297512481</c:v>
                </c:pt>
                <c:pt idx="35">
                  <c:v>10.282334862740001</c:v>
                </c:pt>
                <c:pt idx="36">
                  <c:v>9.5516579935938726</c:v>
                </c:pt>
                <c:pt idx="37">
                  <c:v>8.8035744181349695</c:v>
                </c:pt>
                <c:pt idx="38">
                  <c:v>10.395069192935358</c:v>
                </c:pt>
                <c:pt idx="39">
                  <c:v>10.415622319000747</c:v>
                </c:pt>
                <c:pt idx="40">
                  <c:v>10.377452077068984</c:v>
                </c:pt>
                <c:pt idx="41">
                  <c:v>10.553857703740015</c:v>
                </c:pt>
                <c:pt idx="42">
                  <c:v>10.523391771328356</c:v>
                </c:pt>
                <c:pt idx="43">
                  <c:v>10.331496625079186</c:v>
                </c:pt>
                <c:pt idx="44">
                  <c:v>10.302565640319441</c:v>
                </c:pt>
                <c:pt idx="45">
                  <c:v>10.353416017350813</c:v>
                </c:pt>
                <c:pt idx="46">
                  <c:v>10.112126417647456</c:v>
                </c:pt>
                <c:pt idx="47">
                  <c:v>10.460843646427818</c:v>
                </c:pt>
                <c:pt idx="48">
                  <c:v>10.560437444784185</c:v>
                </c:pt>
                <c:pt idx="49">
                  <c:v>10.245089466977339</c:v>
                </c:pt>
                <c:pt idx="50">
                  <c:v>10.319232970051848</c:v>
                </c:pt>
                <c:pt idx="51">
                  <c:v>10.466098849451349</c:v>
                </c:pt>
                <c:pt idx="52">
                  <c:v>10.062668416888441</c:v>
                </c:pt>
                <c:pt idx="53">
                  <c:v>10.764371277138544</c:v>
                </c:pt>
                <c:pt idx="54">
                  <c:v>9.9661806218745514</c:v>
                </c:pt>
                <c:pt idx="55">
                  <c:v>10.217458523810828</c:v>
                </c:pt>
                <c:pt idx="56">
                  <c:v>10.395833473555248</c:v>
                </c:pt>
                <c:pt idx="57">
                  <c:v>10.485256145112684</c:v>
                </c:pt>
                <c:pt idx="58">
                  <c:v>10.396077920037964</c:v>
                </c:pt>
                <c:pt idx="59">
                  <c:v>10.658059035083072</c:v>
                </c:pt>
                <c:pt idx="60">
                  <c:v>8.6740259854430253</c:v>
                </c:pt>
                <c:pt idx="61">
                  <c:v>10.406230600108763</c:v>
                </c:pt>
                <c:pt idx="62">
                  <c:v>7.3932630947638378</c:v>
                </c:pt>
                <c:pt idx="63">
                  <c:v>8.6434733573265667</c:v>
                </c:pt>
                <c:pt idx="64">
                  <c:v>8.8240894827918233</c:v>
                </c:pt>
                <c:pt idx="65">
                  <c:v>8.17413934342947</c:v>
                </c:pt>
                <c:pt idx="66">
                  <c:v>8.4589282832842621</c:v>
                </c:pt>
                <c:pt idx="67">
                  <c:v>9.048291920021784</c:v>
                </c:pt>
                <c:pt idx="68">
                  <c:v>9.3645196228238579</c:v>
                </c:pt>
                <c:pt idx="69">
                  <c:v>8.3022657948733674</c:v>
                </c:pt>
                <c:pt idx="71">
                  <c:v>8.4379335104306055</c:v>
                </c:pt>
                <c:pt idx="72">
                  <c:v>8.708969906980947</c:v>
                </c:pt>
                <c:pt idx="73">
                  <c:v>7.7279755421055585</c:v>
                </c:pt>
                <c:pt idx="74">
                  <c:v>6.8384052008473439</c:v>
                </c:pt>
                <c:pt idx="75">
                  <c:v>6.8997231072848724</c:v>
                </c:pt>
                <c:pt idx="76">
                  <c:v>8.4738680666778645</c:v>
                </c:pt>
                <c:pt idx="77">
                  <c:v>7.8528278122817445</c:v>
                </c:pt>
                <c:pt idx="78">
                  <c:v>8.3313454248457237</c:v>
                </c:pt>
                <c:pt idx="79">
                  <c:v>7.014814351275545</c:v>
                </c:pt>
                <c:pt idx="80">
                  <c:v>7.843064016692054</c:v>
                </c:pt>
                <c:pt idx="81">
                  <c:v>8.2684753889825977</c:v>
                </c:pt>
                <c:pt idx="82">
                  <c:v>7.1770187659099003</c:v>
                </c:pt>
                <c:pt idx="83">
                  <c:v>9.4415314548696934</c:v>
                </c:pt>
                <c:pt idx="84">
                  <c:v>6.8865316425305103</c:v>
                </c:pt>
                <c:pt idx="85">
                  <c:v>5.8805329864007003</c:v>
                </c:pt>
                <c:pt idx="86">
                  <c:v>7.6192334162268054</c:v>
                </c:pt>
                <c:pt idx="87">
                  <c:v>8.1077200619105341</c:v>
                </c:pt>
                <c:pt idx="88">
                  <c:v>6.4313310819334788</c:v>
                </c:pt>
                <c:pt idx="89">
                  <c:v>7.2019163175316274</c:v>
                </c:pt>
                <c:pt idx="90">
                  <c:v>5.7557422135869123</c:v>
                </c:pt>
                <c:pt idx="91">
                  <c:v>8.2880315677764642</c:v>
                </c:pt>
                <c:pt idx="92">
                  <c:v>7.3284373528951621</c:v>
                </c:pt>
                <c:pt idx="93">
                  <c:v>7.1066061377273027</c:v>
                </c:pt>
                <c:pt idx="94">
                  <c:v>7.0157124204872297</c:v>
                </c:pt>
                <c:pt idx="95">
                  <c:v>6.8585650347913649</c:v>
                </c:pt>
                <c:pt idx="96">
                  <c:v>6.8221973906204907</c:v>
                </c:pt>
                <c:pt idx="97">
                  <c:v>7.2668273475205911</c:v>
                </c:pt>
                <c:pt idx="98">
                  <c:v>7.0909098220799835</c:v>
                </c:pt>
                <c:pt idx="99">
                  <c:v>7.2406496942554659</c:v>
                </c:pt>
                <c:pt idx="100">
                  <c:v>9.0013462437663918</c:v>
                </c:pt>
                <c:pt idx="101">
                  <c:v>6.5944134597497781</c:v>
                </c:pt>
                <c:pt idx="102">
                  <c:v>8.7838558966439422</c:v>
                </c:pt>
                <c:pt idx="103">
                  <c:v>6.4329400927391793</c:v>
                </c:pt>
                <c:pt idx="104">
                  <c:v>7.3981740929704651</c:v>
                </c:pt>
                <c:pt idx="105">
                  <c:v>6.5971457018866513</c:v>
                </c:pt>
                <c:pt idx="106">
                  <c:v>7.2661287795564506</c:v>
                </c:pt>
                <c:pt idx="107">
                  <c:v>6.4150969591715956</c:v>
                </c:pt>
                <c:pt idx="108">
                  <c:v>9.21064032698518</c:v>
                </c:pt>
                <c:pt idx="109">
                  <c:v>7.3783837129967145</c:v>
                </c:pt>
                <c:pt idx="110">
                  <c:v>7.0396603498620758</c:v>
                </c:pt>
                <c:pt idx="111">
                  <c:v>6.5971457018866513</c:v>
                </c:pt>
                <c:pt idx="112">
                  <c:v>6.7417006946520548</c:v>
                </c:pt>
                <c:pt idx="113">
                  <c:v>7.0975488506147926</c:v>
                </c:pt>
                <c:pt idx="114">
                  <c:v>6.1038132965333274</c:v>
                </c:pt>
              </c:numCache>
            </c:numRef>
          </c:xVal>
          <c:yVal>
            <c:numRef>
              <c:f>'2.10'!$C$3:$C$117</c:f>
              <c:numCache>
                <c:formatCode>0%</c:formatCode>
                <c:ptCount val="115"/>
                <c:pt idx="0">
                  <c:v>0.66200339488344018</c:v>
                </c:pt>
                <c:pt idx="1">
                  <c:v>0.26876628771822197</c:v>
                </c:pt>
                <c:pt idx="2">
                  <c:v>0.78942583331306959</c:v>
                </c:pt>
                <c:pt idx="3">
                  <c:v>0.11718721321875157</c:v>
                </c:pt>
                <c:pt idx="4">
                  <c:v>0.78942583331306959</c:v>
                </c:pt>
                <c:pt idx="5">
                  <c:v>0.4897913826320921</c:v>
                </c:pt>
                <c:pt idx="6">
                  <c:v>0.27907786755713876</c:v>
                </c:pt>
                <c:pt idx="7">
                  <c:v>4.3507339081023826E-2</c:v>
                </c:pt>
                <c:pt idx="8">
                  <c:v>0.25021988597359884</c:v>
                </c:pt>
                <c:pt idx="9">
                  <c:v>0.62064970450823065</c:v>
                </c:pt>
                <c:pt idx="10">
                  <c:v>0.22775090352094179</c:v>
                </c:pt>
                <c:pt idx="11">
                  <c:v>0.24896278139272035</c:v>
                </c:pt>
                <c:pt idx="12">
                  <c:v>0.1929541539974102</c:v>
                </c:pt>
                <c:pt idx="13">
                  <c:v>0.37879901221938478</c:v>
                </c:pt>
                <c:pt idx="14">
                  <c:v>0.32107042360541677</c:v>
                </c:pt>
                <c:pt idx="15">
                  <c:v>0.35391385373307771</c:v>
                </c:pt>
                <c:pt idx="16">
                  <c:v>0.93523916782839767</c:v>
                </c:pt>
                <c:pt idx="17">
                  <c:v>0.24536822650509588</c:v>
                </c:pt>
                <c:pt idx="18">
                  <c:v>0.78656802923761904</c:v>
                </c:pt>
                <c:pt idx="19">
                  <c:v>0.82863460475400763</c:v>
                </c:pt>
                <c:pt idx="20">
                  <c:v>0.95396941643179123</c:v>
                </c:pt>
                <c:pt idx="21">
                  <c:v>0.94452981937874936</c:v>
                </c:pt>
                <c:pt idx="22">
                  <c:v>0.29211835624399962</c:v>
                </c:pt>
                <c:pt idx="23">
                  <c:v>0.92000011236410806</c:v>
                </c:pt>
                <c:pt idx="24">
                  <c:v>0.62468945996758229</c:v>
                </c:pt>
                <c:pt idx="25">
                  <c:v>0.40372427988603787</c:v>
                </c:pt>
                <c:pt idx="26">
                  <c:v>0.91724248647130036</c:v>
                </c:pt>
                <c:pt idx="27">
                  <c:v>0.82877842871460838</c:v>
                </c:pt>
                <c:pt idx="28">
                  <c:v>0.52268232663911962</c:v>
                </c:pt>
                <c:pt idx="29">
                  <c:v>0.56674493144291349</c:v>
                </c:pt>
                <c:pt idx="30">
                  <c:v>0.81392578174756935</c:v>
                </c:pt>
                <c:pt idx="31">
                  <c:v>0.67939132330939989</c:v>
                </c:pt>
                <c:pt idx="32">
                  <c:v>0.66811735581740039</c:v>
                </c:pt>
                <c:pt idx="33">
                  <c:v>0.45</c:v>
                </c:pt>
                <c:pt idx="34">
                  <c:v>0.78881664622664727</c:v>
                </c:pt>
                <c:pt idx="35">
                  <c:v>0.87416007572694332</c:v>
                </c:pt>
                <c:pt idx="36">
                  <c:v>0.58612009287536326</c:v>
                </c:pt>
                <c:pt idx="37">
                  <c:v>0.65335325816238732</c:v>
                </c:pt>
                <c:pt idx="38">
                  <c:v>0.90705640219140726</c:v>
                </c:pt>
                <c:pt idx="39">
                  <c:v>0.93701713077239812</c:v>
                </c:pt>
                <c:pt idx="40">
                  <c:v>0.91424222108642594</c:v>
                </c:pt>
                <c:pt idx="41">
                  <c:v>0.66895794204219217</c:v>
                </c:pt>
                <c:pt idx="42">
                  <c:v>0.9286547971806598</c:v>
                </c:pt>
                <c:pt idx="43">
                  <c:v>0.89705751922076427</c:v>
                </c:pt>
                <c:pt idx="44">
                  <c:v>0.87301539674190531</c:v>
                </c:pt>
                <c:pt idx="45">
                  <c:v>0.86876246740728802</c:v>
                </c:pt>
                <c:pt idx="46">
                  <c:v>0.85966284827804496</c:v>
                </c:pt>
                <c:pt idx="47">
                  <c:v>0.86739566453405936</c:v>
                </c:pt>
                <c:pt idx="48">
                  <c:v>0.888730987281109</c:v>
                </c:pt>
                <c:pt idx="49">
                  <c:v>0.90055018394951336</c:v>
                </c:pt>
                <c:pt idx="50">
                  <c:v>0.95374004709632287</c:v>
                </c:pt>
                <c:pt idx="51">
                  <c:v>0.90707454120201159</c:v>
                </c:pt>
                <c:pt idx="52">
                  <c:v>0.92737518037128686</c:v>
                </c:pt>
                <c:pt idx="53">
                  <c:v>0.93204095261719189</c:v>
                </c:pt>
                <c:pt idx="54">
                  <c:v>0.92008601889182051</c:v>
                </c:pt>
                <c:pt idx="55">
                  <c:v>0.69382957418725277</c:v>
                </c:pt>
                <c:pt idx="56">
                  <c:v>0.88811630016074294</c:v>
                </c:pt>
                <c:pt idx="57">
                  <c:v>0.95377705048157591</c:v>
                </c:pt>
                <c:pt idx="58">
                  <c:v>0.93171773177280648</c:v>
                </c:pt>
                <c:pt idx="59">
                  <c:v>0.92161688472001946</c:v>
                </c:pt>
                <c:pt idx="60">
                  <c:v>0.36706166692648651</c:v>
                </c:pt>
                <c:pt idx="61">
                  <c:v>0.20218172864533596</c:v>
                </c:pt>
                <c:pt idx="62">
                  <c:v>0.26914905863761474</c:v>
                </c:pt>
                <c:pt idx="63">
                  <c:v>0.55071808716999826</c:v>
                </c:pt>
                <c:pt idx="64">
                  <c:v>0.34234060496254576</c:v>
                </c:pt>
                <c:pt idx="65">
                  <c:v>0.35576969729457064</c:v>
                </c:pt>
                <c:pt idx="66">
                  <c:v>0.38396515330257008</c:v>
                </c:pt>
                <c:pt idx="67">
                  <c:v>0.34538603126000583</c:v>
                </c:pt>
                <c:pt idx="68">
                  <c:v>0.68528583218254879</c:v>
                </c:pt>
                <c:pt idx="69">
                  <c:v>0.23801746656473416</c:v>
                </c:pt>
                <c:pt idx="71">
                  <c:v>0.2680555987329718</c:v>
                </c:pt>
                <c:pt idx="72">
                  <c:v>0.4861720512179975</c:v>
                </c:pt>
                <c:pt idx="73">
                  <c:v>0.1044527768019799</c:v>
                </c:pt>
                <c:pt idx="74">
                  <c:v>3.6703056301807056E-2</c:v>
                </c:pt>
                <c:pt idx="75">
                  <c:v>2.5073835849890039E-2</c:v>
                </c:pt>
                <c:pt idx="76">
                  <c:v>0.13995864570332836</c:v>
                </c:pt>
                <c:pt idx="77">
                  <c:v>0.10277559474220757</c:v>
                </c:pt>
                <c:pt idx="78">
                  <c:v>0.24066238539743159</c:v>
                </c:pt>
                <c:pt idx="79">
                  <c:v>3.4015434192487468E-2</c:v>
                </c:pt>
                <c:pt idx="80">
                  <c:v>3.8780000723498145E-2</c:v>
                </c:pt>
                <c:pt idx="81">
                  <c:v>0.24104266878248354</c:v>
                </c:pt>
                <c:pt idx="82">
                  <c:v>5.4619498688076723E-2</c:v>
                </c:pt>
                <c:pt idx="83">
                  <c:v>9.0094189832411867E-2</c:v>
                </c:pt>
                <c:pt idx="84">
                  <c:v>1.2115619634631774E-2</c:v>
                </c:pt>
                <c:pt idx="85">
                  <c:v>3.5169847335069643E-2</c:v>
                </c:pt>
                <c:pt idx="86">
                  <c:v>0.16194582688405468</c:v>
                </c:pt>
                <c:pt idx="87">
                  <c:v>0.24975671490822279</c:v>
                </c:pt>
                <c:pt idx="88">
                  <c:v>1.491514527017152E-2</c:v>
                </c:pt>
                <c:pt idx="89">
                  <c:v>2.686655385070142E-2</c:v>
                </c:pt>
                <c:pt idx="90">
                  <c:v>0.1415001402280128</c:v>
                </c:pt>
                <c:pt idx="91">
                  <c:v>9.6791260734667872E-2</c:v>
                </c:pt>
                <c:pt idx="92">
                  <c:v>0.12842614894181148</c:v>
                </c:pt>
                <c:pt idx="93">
                  <c:v>2.6645307081390252E-2</c:v>
                </c:pt>
                <c:pt idx="94">
                  <c:v>0.11799622269991114</c:v>
                </c:pt>
                <c:pt idx="95">
                  <c:v>0.12128267685153431</c:v>
                </c:pt>
                <c:pt idx="96">
                  <c:v>1.9739361030629388E-2</c:v>
                </c:pt>
                <c:pt idx="97">
                  <c:v>7.5021929510519503E-2</c:v>
                </c:pt>
                <c:pt idx="98">
                  <c:v>4.3590653584940152E-2</c:v>
                </c:pt>
                <c:pt idx="99">
                  <c:v>0.13082499513466084</c:v>
                </c:pt>
                <c:pt idx="100">
                  <c:v>0.51468956177400615</c:v>
                </c:pt>
                <c:pt idx="101">
                  <c:v>1.8633261969051219E-2</c:v>
                </c:pt>
                <c:pt idx="102">
                  <c:v>0.10087981409738318</c:v>
                </c:pt>
                <c:pt idx="103">
                  <c:v>1.9208427459591094E-2</c:v>
                </c:pt>
                <c:pt idx="104">
                  <c:v>1.8521773133666292E-2</c:v>
                </c:pt>
                <c:pt idx="105">
                  <c:v>4.5752086811755889E-2</c:v>
                </c:pt>
                <c:pt idx="106">
                  <c:v>5.1423763644191559E-2</c:v>
                </c:pt>
                <c:pt idx="107">
                  <c:v>5.4796770731094069E-2</c:v>
                </c:pt>
                <c:pt idx="108">
                  <c:v>6.4315193843904009E-2</c:v>
                </c:pt>
                <c:pt idx="109">
                  <c:v>5.2234830266929697E-2</c:v>
                </c:pt>
                <c:pt idx="110">
                  <c:v>4.2808306322020769E-2</c:v>
                </c:pt>
                <c:pt idx="111">
                  <c:v>7.324436121936044E-2</c:v>
                </c:pt>
                <c:pt idx="112">
                  <c:v>0.10271167033000962</c:v>
                </c:pt>
                <c:pt idx="113">
                  <c:v>0.10907403115460659</c:v>
                </c:pt>
                <c:pt idx="114">
                  <c:v>0.19961939721200381</c:v>
                </c:pt>
              </c:numCache>
            </c:numRef>
          </c:yVal>
          <c:smooth val="0"/>
        </c:ser>
        <c:ser>
          <c:idx val="1"/>
          <c:order val="1"/>
          <c:tx>
            <c:v>ALC</c:v>
          </c:tx>
          <c:spPr>
            <a:ln w="28575">
              <a:noFill/>
            </a:ln>
          </c:spPr>
          <c:marker>
            <c:symbol val="square"/>
            <c:size val="6"/>
            <c:spPr>
              <a:solidFill>
                <a:schemeClr val="bg1">
                  <a:lumMod val="75000"/>
                </a:schemeClr>
              </a:solidFill>
              <a:ln>
                <a:solidFill>
                  <a:schemeClr val="tx1"/>
                </a:solidFill>
              </a:ln>
            </c:spPr>
          </c:marker>
          <c:xVal>
            <c:numRef>
              <c:f>'2.10'!$B$118:$B$140</c:f>
              <c:numCache>
                <c:formatCode>0</c:formatCode>
                <c:ptCount val="23"/>
                <c:pt idx="0" formatCode="0.00">
                  <c:v>9.0628839025083074</c:v>
                </c:pt>
                <c:pt idx="1">
                  <c:v>9.5704593783174694</c:v>
                </c:pt>
                <c:pt idx="2">
                  <c:v>10.149253281886617</c:v>
                </c:pt>
                <c:pt idx="3">
                  <c:v>9.1476135420678784</c:v>
                </c:pt>
                <c:pt idx="4">
                  <c:v>8.3936687051307395</c:v>
                </c:pt>
                <c:pt idx="5">
                  <c:v>9.4594635122493393</c:v>
                </c:pt>
                <c:pt idx="6">
                  <c:v>8.4692626576586871</c:v>
                </c:pt>
                <c:pt idx="7">
                  <c:v>8.7352035906186991</c:v>
                </c:pt>
                <c:pt idx="8">
                  <c:v>9.6736340396968199</c:v>
                </c:pt>
                <c:pt idx="9">
                  <c:v>9.039907859574642</c:v>
                </c:pt>
                <c:pt idx="10">
                  <c:v>8.7992092422413908</c:v>
                </c:pt>
                <c:pt idx="11">
                  <c:v>8.2537483433285015</c:v>
                </c:pt>
                <c:pt idx="12">
                  <c:v>8.2257707993487337</c:v>
                </c:pt>
                <c:pt idx="13">
                  <c:v>7.941295570906532</c:v>
                </c:pt>
                <c:pt idx="14" formatCode="#,##0">
                  <c:v>9.3982286755391691</c:v>
                </c:pt>
                <c:pt idx="15">
                  <c:v>8.8192218575749397</c:v>
                </c:pt>
                <c:pt idx="16">
                  <c:v>9.3171298661576998</c:v>
                </c:pt>
                <c:pt idx="17">
                  <c:v>9.6187345195902267</c:v>
                </c:pt>
                <c:pt idx="18">
                  <c:v>9.4871384278258848</c:v>
                </c:pt>
                <c:pt idx="19">
                  <c:v>9.3370611247553388</c:v>
                </c:pt>
                <c:pt idx="20">
                  <c:v>9.8620924771697425</c:v>
                </c:pt>
                <c:pt idx="21">
                  <c:v>7.7371800778346298</c:v>
                </c:pt>
                <c:pt idx="22">
                  <c:v>8.8755666919905511</c:v>
                </c:pt>
              </c:numCache>
            </c:numRef>
          </c:xVal>
          <c:yVal>
            <c:numRef>
              <c:f>'2.10'!$C$118:$C$140</c:f>
              <c:numCache>
                <c:formatCode>0%</c:formatCode>
                <c:ptCount val="23"/>
                <c:pt idx="0">
                  <c:v>0.15905</c:v>
                </c:pt>
                <c:pt idx="1">
                  <c:v>0.33094699999999999</c:v>
                </c:pt>
                <c:pt idx="2">
                  <c:v>0.56699178026820074</c:v>
                </c:pt>
                <c:pt idx="3">
                  <c:v>0.299091</c:v>
                </c:pt>
                <c:pt idx="4">
                  <c:v>0.14027500000000001</c:v>
                </c:pt>
                <c:pt idx="5">
                  <c:v>0.40213900000000002</c:v>
                </c:pt>
                <c:pt idx="6">
                  <c:v>0.16380800000000001</c:v>
                </c:pt>
                <c:pt idx="7">
                  <c:v>0.246503</c:v>
                </c:pt>
                <c:pt idx="8">
                  <c:v>0.50133099999999997</c:v>
                </c:pt>
                <c:pt idx="9">
                  <c:v>0.336393</c:v>
                </c:pt>
                <c:pt idx="10">
                  <c:v>0.28361500000000001</c:v>
                </c:pt>
                <c:pt idx="11">
                  <c:v>0.16867399999999999</c:v>
                </c:pt>
                <c:pt idx="12">
                  <c:v>0.16442200000000001</c:v>
                </c:pt>
                <c:pt idx="13">
                  <c:v>0.175978</c:v>
                </c:pt>
                <c:pt idx="14">
                  <c:v>0.50090520000000005</c:v>
                </c:pt>
                <c:pt idx="15">
                  <c:v>0.41341372041290902</c:v>
                </c:pt>
                <c:pt idx="16">
                  <c:v>0.60930700000000004</c:v>
                </c:pt>
                <c:pt idx="17">
                  <c:v>0.69678700000000005</c:v>
                </c:pt>
                <c:pt idx="18">
                  <c:v>0.68846499999999999</c:v>
                </c:pt>
                <c:pt idx="19">
                  <c:v>0.69839600000000002</c:v>
                </c:pt>
                <c:pt idx="20">
                  <c:v>0.90180963362967992</c:v>
                </c:pt>
                <c:pt idx="21">
                  <c:v>0.52589175783914099</c:v>
                </c:pt>
                <c:pt idx="22">
                  <c:v>0.79480757320758333</c:v>
                </c:pt>
              </c:numCache>
            </c:numRef>
          </c:yVal>
          <c:smooth val="0"/>
        </c:ser>
        <c:dLbls>
          <c:showLegendKey val="0"/>
          <c:showVal val="0"/>
          <c:showCatName val="0"/>
          <c:showSerName val="0"/>
          <c:showPercent val="0"/>
          <c:showBubbleSize val="0"/>
        </c:dLbls>
        <c:axId val="291735424"/>
        <c:axId val="293986304"/>
      </c:scatterChart>
      <c:valAx>
        <c:axId val="291735424"/>
        <c:scaling>
          <c:orientation val="minMax"/>
          <c:min val="5"/>
        </c:scaling>
        <c:delete val="0"/>
        <c:axPos val="b"/>
        <c:numFmt formatCode="0" sourceLinked="1"/>
        <c:majorTickMark val="out"/>
        <c:minorTickMark val="none"/>
        <c:tickLblPos val="nextTo"/>
        <c:txPr>
          <a:bodyPr rot="0" vert="horz"/>
          <a:lstStyle/>
          <a:p>
            <a:pPr>
              <a:defRPr/>
            </a:pPr>
            <a:endParaRPr lang="en-US"/>
          </a:p>
        </c:txPr>
        <c:crossAx val="293986304"/>
        <c:crosses val="autoZero"/>
        <c:crossBetween val="midCat"/>
      </c:valAx>
      <c:valAx>
        <c:axId val="293986304"/>
        <c:scaling>
          <c:orientation val="minMax"/>
          <c:max val="1"/>
          <c:min val="0"/>
        </c:scaling>
        <c:delete val="0"/>
        <c:axPos val="l"/>
        <c:majorGridlines>
          <c:spPr>
            <a:ln>
              <a:prstDash val="dash"/>
            </a:ln>
          </c:spPr>
        </c:majorGridlines>
        <c:title>
          <c:tx>
            <c:rich>
              <a:bodyPr rot="-5400000" vert="horz"/>
              <a:lstStyle/>
              <a:p>
                <a:pPr>
                  <a:defRPr sz="1100"/>
                </a:pPr>
                <a:r>
                  <a:rPr lang="en-US" sz="1100"/>
                  <a:t>Porcentaje de trabajadores contribuyendo a un sistema de pensiones</a:t>
                </a:r>
              </a:p>
            </c:rich>
          </c:tx>
          <c:layout/>
          <c:overlay val="0"/>
        </c:title>
        <c:numFmt formatCode="0%" sourceLinked="1"/>
        <c:majorTickMark val="out"/>
        <c:minorTickMark val="none"/>
        <c:tickLblPos val="nextTo"/>
        <c:txPr>
          <a:bodyPr rot="0" vert="horz"/>
          <a:lstStyle/>
          <a:p>
            <a:pPr>
              <a:defRPr/>
            </a:pPr>
            <a:endParaRPr lang="en-US"/>
          </a:p>
        </c:txPr>
        <c:crossAx val="291735424"/>
        <c:crosses val="autoZero"/>
        <c:crossBetween val="midCat"/>
      </c:valAx>
    </c:plotArea>
    <c:legend>
      <c:legendPos val="b"/>
      <c:legendEntry>
        <c:idx val="2"/>
        <c:delete val="1"/>
      </c:legendEntry>
      <c:layout/>
      <c:overlay val="0"/>
    </c:legend>
    <c:plotVisOnly val="1"/>
    <c:dispBlanksAs val="gap"/>
    <c:showDLblsOverMax val="0"/>
  </c:chart>
  <c:spPr>
    <a:noFill/>
    <a:ln>
      <a:noFill/>
    </a:ln>
  </c:spPr>
  <c:txPr>
    <a:bodyPr/>
    <a:lstStyle/>
    <a:p>
      <a:pPr>
        <a:defRPr sz="1000" b="0" i="0" u="none" strike="noStrike" baseline="0">
          <a:solidFill>
            <a:srgbClr val="000000"/>
          </a:solidFill>
          <a:latin typeface="Times New Roman" pitchFamily="18" charset="0"/>
          <a:ea typeface="Calibri"/>
          <a:cs typeface="Times New Roman" pitchFamily="18"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bg1">
                <a:lumMod val="65000"/>
              </a:schemeClr>
            </a:solidFill>
          </c:spPr>
          <c:invertIfNegative val="0"/>
          <c:cat>
            <c:strRef>
              <c:f>'2.10'!$A$118:$A$139</c:f>
              <c:strCache>
                <c:ptCount val="22"/>
                <c:pt idx="0">
                  <c:v>PER</c:v>
                </c:pt>
                <c:pt idx="1">
                  <c:v>MEX</c:v>
                </c:pt>
                <c:pt idx="2">
                  <c:v>TTO</c:v>
                </c:pt>
                <c:pt idx="3">
                  <c:v>COL</c:v>
                </c:pt>
                <c:pt idx="4">
                  <c:v>BOL</c:v>
                </c:pt>
                <c:pt idx="5">
                  <c:v>VEN</c:v>
                </c:pt>
                <c:pt idx="6">
                  <c:v>GTM</c:v>
                </c:pt>
                <c:pt idx="7">
                  <c:v>ECU</c:v>
                </c:pt>
                <c:pt idx="8">
                  <c:v>ARG</c:v>
                </c:pt>
                <c:pt idx="9">
                  <c:v>DOM</c:v>
                </c:pt>
                <c:pt idx="10">
                  <c:v>SLV</c:v>
                </c:pt>
                <c:pt idx="11">
                  <c:v>HND</c:v>
                </c:pt>
                <c:pt idx="12">
                  <c:v>PRY</c:v>
                </c:pt>
                <c:pt idx="13">
                  <c:v>NIC</c:v>
                </c:pt>
                <c:pt idx="14">
                  <c:v>PAN</c:v>
                </c:pt>
                <c:pt idx="15">
                  <c:v>JAM</c:v>
                </c:pt>
                <c:pt idx="16">
                  <c:v>BRA</c:v>
                </c:pt>
                <c:pt idx="17">
                  <c:v>CHL</c:v>
                </c:pt>
                <c:pt idx="18">
                  <c:v>URY</c:v>
                </c:pt>
                <c:pt idx="19">
                  <c:v>CRI</c:v>
                </c:pt>
                <c:pt idx="20">
                  <c:v>BRB</c:v>
                </c:pt>
                <c:pt idx="21">
                  <c:v>GUY</c:v>
                </c:pt>
              </c:strCache>
            </c:strRef>
          </c:cat>
          <c:val>
            <c:numRef>
              <c:f>'2.10'!$E$118:$E$139</c:f>
              <c:numCache>
                <c:formatCode>#,##0.000;[Red]#,##0.000</c:formatCode>
                <c:ptCount val="22"/>
                <c:pt idx="0">
                  <c:v>-0.28790415406320047</c:v>
                </c:pt>
                <c:pt idx="1">
                  <c:v>-0.25067894440738037</c:v>
                </c:pt>
                <c:pt idx="2">
                  <c:v>-0.18976917973268037</c:v>
                </c:pt>
                <c:pt idx="3">
                  <c:v>-0.16911504754033757</c:v>
                </c:pt>
                <c:pt idx="4">
                  <c:v>-0.15613266759227576</c:v>
                </c:pt>
                <c:pt idx="5">
                  <c:v>-0.14852727204867411</c:v>
                </c:pt>
                <c:pt idx="6">
                  <c:v>-0.14806608034651053</c:v>
                </c:pt>
                <c:pt idx="7">
                  <c:v>-0.12289761252256284</c:v>
                </c:pt>
                <c:pt idx="8">
                  <c:v>-0.10983100277687741</c:v>
                </c:pt>
                <c:pt idx="9">
                  <c:v>-0.10488318205025754</c:v>
                </c:pt>
                <c:pt idx="10">
                  <c:v>-0.1003552420541664</c:v>
                </c:pt>
                <c:pt idx="11">
                  <c:v>-0.10014047608823695</c:v>
                </c:pt>
                <c:pt idx="12">
                  <c:v>-9.9036245052691207E-2</c:v>
                </c:pt>
                <c:pt idx="13">
                  <c:v>-3.6066929911477946E-2</c:v>
                </c:pt>
                <c:pt idx="14">
                  <c:v>-3.30428078374847E-2</c:v>
                </c:pt>
                <c:pt idx="15">
                  <c:v>2.4830326636146371E-2</c:v>
                </c:pt>
                <c:pt idx="16">
                  <c:v>9.7104567230068994E-2</c:v>
                </c:pt>
                <c:pt idx="17">
                  <c:v>0.10143211951119491</c:v>
                </c:pt>
                <c:pt idx="18">
                  <c:v>0.13015855699985657</c:v>
                </c:pt>
                <c:pt idx="19">
                  <c:v>0.1808910800871284</c:v>
                </c:pt>
                <c:pt idx="20">
                  <c:v>0.23481202822682268</c:v>
                </c:pt>
                <c:pt idx="21">
                  <c:v>0.34731599533407642</c:v>
                </c:pt>
              </c:numCache>
            </c:numRef>
          </c:val>
        </c:ser>
        <c:dLbls>
          <c:showLegendKey val="0"/>
          <c:showVal val="0"/>
          <c:showCatName val="0"/>
          <c:showSerName val="0"/>
          <c:showPercent val="0"/>
          <c:showBubbleSize val="0"/>
        </c:dLbls>
        <c:gapWidth val="150"/>
        <c:axId val="294009088"/>
        <c:axId val="294023552"/>
      </c:barChart>
      <c:catAx>
        <c:axId val="294009088"/>
        <c:scaling>
          <c:orientation val="minMax"/>
        </c:scaling>
        <c:delete val="0"/>
        <c:axPos val="l"/>
        <c:majorTickMark val="out"/>
        <c:minorTickMark val="none"/>
        <c:tickLblPos val="low"/>
        <c:txPr>
          <a:bodyPr/>
          <a:lstStyle/>
          <a:p>
            <a:pPr>
              <a:defRPr sz="1050">
                <a:solidFill>
                  <a:sysClr val="windowText" lastClr="000000"/>
                </a:solidFill>
              </a:defRPr>
            </a:pPr>
            <a:endParaRPr lang="en-US"/>
          </a:p>
        </c:txPr>
        <c:crossAx val="294023552"/>
        <c:crosses val="autoZero"/>
        <c:auto val="1"/>
        <c:lblAlgn val="ctr"/>
        <c:lblOffset val="100"/>
        <c:tickLblSkip val="1"/>
        <c:noMultiLvlLbl val="0"/>
      </c:catAx>
      <c:valAx>
        <c:axId val="294023552"/>
        <c:scaling>
          <c:orientation val="minMax"/>
          <c:max val="0.35000000000000003"/>
          <c:min val="-0.35000000000000003"/>
        </c:scaling>
        <c:delete val="0"/>
        <c:axPos val="b"/>
        <c:majorGridlines>
          <c:spPr>
            <a:ln>
              <a:solidFill>
                <a:schemeClr val="tx1">
                  <a:tint val="75000"/>
                  <a:shade val="95000"/>
                  <a:satMod val="105000"/>
                </a:schemeClr>
              </a:solidFill>
              <a:prstDash val="dash"/>
            </a:ln>
          </c:spPr>
        </c:majorGridlines>
        <c:numFmt formatCode="#,##0.0;[Red]#,##0.0" sourceLinked="0"/>
        <c:majorTickMark val="out"/>
        <c:minorTickMark val="none"/>
        <c:tickLblPos val="nextTo"/>
        <c:crossAx val="294009088"/>
        <c:crosses val="autoZero"/>
        <c:crossBetween val="between"/>
      </c:valAx>
    </c:plotArea>
    <c:plotVisOnly val="1"/>
    <c:dispBlanksAs val="gap"/>
    <c:showDLblsOverMax val="0"/>
  </c:chart>
  <c:spPr>
    <a:noFill/>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percentStacked"/>
        <c:varyColors val="0"/>
        <c:ser>
          <c:idx val="0"/>
          <c:order val="0"/>
          <c:tx>
            <c:strRef>
              <c:f>'2.11'!$D$3</c:f>
              <c:strCache>
                <c:ptCount val="1"/>
                <c:pt idx="0">
                  <c:v>No afiliados</c:v>
                </c:pt>
              </c:strCache>
            </c:strRef>
          </c:tx>
          <c:spPr>
            <a:solidFill>
              <a:schemeClr val="tx1">
                <a:lumMod val="65000"/>
                <a:lumOff val="35000"/>
              </a:schemeClr>
            </a:solidFill>
            <a:ln>
              <a:noFill/>
            </a:ln>
          </c:spPr>
          <c:invertIfNegative val="0"/>
          <c:cat>
            <c:strRef>
              <c:f>'2.11'!$F$2:$G$2</c:f>
              <c:strCache>
                <c:ptCount val="2"/>
                <c:pt idx="0">
                  <c:v>Hombres</c:v>
                </c:pt>
                <c:pt idx="1">
                  <c:v>Mujeres </c:v>
                </c:pt>
              </c:strCache>
            </c:strRef>
          </c:cat>
          <c:val>
            <c:numRef>
              <c:f>'2.11'!$F$3:$G$3</c:f>
              <c:numCache>
                <c:formatCode>0.000</c:formatCode>
                <c:ptCount val="2"/>
                <c:pt idx="0">
                  <c:v>3.7802934271777985E-2</c:v>
                </c:pt>
                <c:pt idx="1">
                  <c:v>0.25220575209030949</c:v>
                </c:pt>
              </c:numCache>
            </c:numRef>
          </c:val>
        </c:ser>
        <c:ser>
          <c:idx val="1"/>
          <c:order val="1"/>
          <c:tx>
            <c:strRef>
              <c:f>'2.11'!$D$4</c:f>
              <c:strCache>
                <c:ptCount val="1"/>
                <c:pt idx="0">
                  <c:v> [0-50)</c:v>
                </c:pt>
              </c:strCache>
            </c:strRef>
          </c:tx>
          <c:spPr>
            <a:solidFill>
              <a:schemeClr val="bg1">
                <a:lumMod val="85000"/>
              </a:schemeClr>
            </a:solidFill>
          </c:spPr>
          <c:invertIfNegative val="0"/>
          <c:cat>
            <c:strRef>
              <c:f>'2.11'!$F$2:$G$2</c:f>
              <c:strCache>
                <c:ptCount val="2"/>
                <c:pt idx="0">
                  <c:v>Hombres</c:v>
                </c:pt>
                <c:pt idx="1">
                  <c:v>Mujeres </c:v>
                </c:pt>
              </c:strCache>
            </c:strRef>
          </c:cat>
          <c:val>
            <c:numRef>
              <c:f>'2.11'!$F$4:$G$4</c:f>
              <c:numCache>
                <c:formatCode>0.000</c:formatCode>
                <c:ptCount val="2"/>
                <c:pt idx="0">
                  <c:v>0.36548308045745992</c:v>
                </c:pt>
                <c:pt idx="1">
                  <c:v>0.44573532146283423</c:v>
                </c:pt>
              </c:numCache>
            </c:numRef>
          </c:val>
        </c:ser>
        <c:ser>
          <c:idx val="2"/>
          <c:order val="2"/>
          <c:tx>
            <c:strRef>
              <c:f>'2.11'!$D$5</c:f>
              <c:strCache>
                <c:ptCount val="1"/>
                <c:pt idx="0">
                  <c:v> [50-100)</c:v>
                </c:pt>
              </c:strCache>
            </c:strRef>
          </c:tx>
          <c:spPr>
            <a:solidFill>
              <a:schemeClr val="bg1">
                <a:lumMod val="65000"/>
              </a:schemeClr>
            </a:solidFill>
          </c:spPr>
          <c:invertIfNegative val="0"/>
          <c:cat>
            <c:strRef>
              <c:f>'2.11'!$F$2:$G$2</c:f>
              <c:strCache>
                <c:ptCount val="2"/>
                <c:pt idx="0">
                  <c:v>Hombres</c:v>
                </c:pt>
                <c:pt idx="1">
                  <c:v>Mujeres </c:v>
                </c:pt>
              </c:strCache>
            </c:strRef>
          </c:cat>
          <c:val>
            <c:numRef>
              <c:f>'2.11'!$F$5:$G$5</c:f>
              <c:numCache>
                <c:formatCode>0.000</c:formatCode>
                <c:ptCount val="2"/>
                <c:pt idx="0">
                  <c:v>0.58629577490050855</c:v>
                </c:pt>
                <c:pt idx="1">
                  <c:v>0.29468880056845187</c:v>
                </c:pt>
              </c:numCache>
            </c:numRef>
          </c:val>
        </c:ser>
        <c:ser>
          <c:idx val="5"/>
          <c:order val="3"/>
          <c:tx>
            <c:strRef>
              <c:f>'2.11'!$D$6</c:f>
              <c:strCache>
                <c:ptCount val="1"/>
                <c:pt idx="0">
                  <c:v>Afiliados otros</c:v>
                </c:pt>
              </c:strCache>
            </c:strRef>
          </c:tx>
          <c:spPr>
            <a:solidFill>
              <a:schemeClr val="tx1">
                <a:lumMod val="95000"/>
                <a:lumOff val="5000"/>
              </a:schemeClr>
            </a:solidFill>
          </c:spPr>
          <c:invertIfNegative val="0"/>
          <c:cat>
            <c:strRef>
              <c:f>'2.11'!$F$2:$G$2</c:f>
              <c:strCache>
                <c:ptCount val="2"/>
                <c:pt idx="0">
                  <c:v>Hombres</c:v>
                </c:pt>
                <c:pt idx="1">
                  <c:v>Mujeres </c:v>
                </c:pt>
              </c:strCache>
            </c:strRef>
          </c:cat>
          <c:val>
            <c:numRef>
              <c:f>'2.11'!$F$6:$G$6</c:f>
              <c:numCache>
                <c:formatCode>0.000</c:formatCode>
                <c:ptCount val="2"/>
                <c:pt idx="0">
                  <c:v>1.0418210370253528E-2</c:v>
                </c:pt>
                <c:pt idx="1">
                  <c:v>7.3701258784043466E-3</c:v>
                </c:pt>
              </c:numCache>
            </c:numRef>
          </c:val>
        </c:ser>
        <c:dLbls>
          <c:showLegendKey val="0"/>
          <c:showVal val="0"/>
          <c:showCatName val="0"/>
          <c:showSerName val="0"/>
          <c:showPercent val="0"/>
          <c:showBubbleSize val="0"/>
        </c:dLbls>
        <c:gapWidth val="150"/>
        <c:overlap val="100"/>
        <c:axId val="294599296"/>
        <c:axId val="295630336"/>
      </c:barChart>
      <c:catAx>
        <c:axId val="294599296"/>
        <c:scaling>
          <c:orientation val="minMax"/>
        </c:scaling>
        <c:delete val="0"/>
        <c:axPos val="b"/>
        <c:majorTickMark val="out"/>
        <c:minorTickMark val="none"/>
        <c:tickLblPos val="nextTo"/>
        <c:crossAx val="295630336"/>
        <c:crosses val="autoZero"/>
        <c:auto val="1"/>
        <c:lblAlgn val="ctr"/>
        <c:lblOffset val="100"/>
        <c:noMultiLvlLbl val="0"/>
      </c:catAx>
      <c:valAx>
        <c:axId val="295630336"/>
        <c:scaling>
          <c:orientation val="minMax"/>
        </c:scaling>
        <c:delete val="0"/>
        <c:axPos val="l"/>
        <c:majorGridlines>
          <c:spPr>
            <a:ln>
              <a:solidFill>
                <a:schemeClr val="tx1"/>
              </a:solidFill>
              <a:prstDash val="dash"/>
            </a:ln>
          </c:spPr>
        </c:majorGridlines>
        <c:title>
          <c:tx>
            <c:rich>
              <a:bodyPr rot="-5400000" vert="horz"/>
              <a:lstStyle/>
              <a:p>
                <a:pPr>
                  <a:defRPr b="0"/>
                </a:pPr>
                <a:r>
                  <a:rPr lang="en-US" b="0"/>
                  <a:t>Porcentaje</a:t>
                </a:r>
                <a:r>
                  <a:rPr lang="en-US" b="0" baseline="0"/>
                  <a:t> </a:t>
                </a:r>
                <a:r>
                  <a:rPr lang="en-US" b="0"/>
                  <a:t> de adultos </a:t>
                </a:r>
              </a:p>
              <a:p>
                <a:pPr>
                  <a:defRPr b="0"/>
                </a:pPr>
                <a:r>
                  <a:rPr lang="en-US" b="0"/>
                  <a:t>entre 20 y 65</a:t>
                </a:r>
              </a:p>
            </c:rich>
          </c:tx>
          <c:layout/>
          <c:overlay val="0"/>
        </c:title>
        <c:numFmt formatCode="0%" sourceLinked="1"/>
        <c:majorTickMark val="out"/>
        <c:minorTickMark val="none"/>
        <c:tickLblPos val="nextTo"/>
        <c:crossAx val="294599296"/>
        <c:crosses val="autoZero"/>
        <c:crossBetween val="between"/>
      </c:valAx>
    </c:plotArea>
    <c:legend>
      <c:legendPos val="b"/>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percentStacked"/>
        <c:varyColors val="0"/>
        <c:ser>
          <c:idx val="0"/>
          <c:order val="0"/>
          <c:tx>
            <c:strRef>
              <c:f>'2.11'!$D$12</c:f>
              <c:strCache>
                <c:ptCount val="1"/>
                <c:pt idx="0">
                  <c:v>No afiliados</c:v>
                </c:pt>
              </c:strCache>
            </c:strRef>
          </c:tx>
          <c:spPr>
            <a:solidFill>
              <a:schemeClr val="tx1">
                <a:lumMod val="65000"/>
                <a:lumOff val="35000"/>
              </a:schemeClr>
            </a:solidFill>
            <a:ln>
              <a:noFill/>
            </a:ln>
          </c:spPr>
          <c:invertIfNegative val="0"/>
          <c:cat>
            <c:strRef>
              <c:f>'2.11'!$F$11:$G$11</c:f>
              <c:strCache>
                <c:ptCount val="2"/>
                <c:pt idx="0">
                  <c:v>Hombres</c:v>
                </c:pt>
                <c:pt idx="1">
                  <c:v>Mujeres </c:v>
                </c:pt>
              </c:strCache>
            </c:strRef>
          </c:cat>
          <c:val>
            <c:numRef>
              <c:f>'2.11'!$F$12:$G$12</c:f>
              <c:numCache>
                <c:formatCode>0.000</c:formatCode>
                <c:ptCount val="2"/>
                <c:pt idx="0">
                  <c:v>0.41644475483711008</c:v>
                </c:pt>
                <c:pt idx="1">
                  <c:v>0.66581059421936295</c:v>
                </c:pt>
              </c:numCache>
            </c:numRef>
          </c:val>
        </c:ser>
        <c:ser>
          <c:idx val="1"/>
          <c:order val="1"/>
          <c:tx>
            <c:strRef>
              <c:f>'2.11'!$D$13</c:f>
              <c:strCache>
                <c:ptCount val="1"/>
                <c:pt idx="0">
                  <c:v> [0-50)</c:v>
                </c:pt>
              </c:strCache>
            </c:strRef>
          </c:tx>
          <c:spPr>
            <a:solidFill>
              <a:schemeClr val="bg1">
                <a:lumMod val="85000"/>
              </a:schemeClr>
            </a:solidFill>
          </c:spPr>
          <c:invertIfNegative val="0"/>
          <c:cat>
            <c:strRef>
              <c:f>'2.11'!$F$11:$G$11</c:f>
              <c:strCache>
                <c:ptCount val="2"/>
                <c:pt idx="0">
                  <c:v>Hombres</c:v>
                </c:pt>
                <c:pt idx="1">
                  <c:v>Mujeres </c:v>
                </c:pt>
              </c:strCache>
            </c:strRef>
          </c:cat>
          <c:val>
            <c:numRef>
              <c:f>'2.11'!$F$13:$G$13</c:f>
              <c:numCache>
                <c:formatCode>0.000</c:formatCode>
                <c:ptCount val="2"/>
                <c:pt idx="0">
                  <c:v>0.25838214643670326</c:v>
                </c:pt>
                <c:pt idx="1">
                  <c:v>0.17205299263934554</c:v>
                </c:pt>
              </c:numCache>
            </c:numRef>
          </c:val>
        </c:ser>
        <c:ser>
          <c:idx val="2"/>
          <c:order val="2"/>
          <c:tx>
            <c:strRef>
              <c:f>'2.11'!$D$14</c:f>
              <c:strCache>
                <c:ptCount val="1"/>
                <c:pt idx="0">
                  <c:v> [50-100)</c:v>
                </c:pt>
              </c:strCache>
            </c:strRef>
          </c:tx>
          <c:spPr>
            <a:solidFill>
              <a:schemeClr val="bg1">
                <a:lumMod val="65000"/>
              </a:schemeClr>
            </a:solidFill>
          </c:spPr>
          <c:invertIfNegative val="0"/>
          <c:cat>
            <c:strRef>
              <c:f>'2.11'!$F$11:$G$11</c:f>
              <c:strCache>
                <c:ptCount val="2"/>
                <c:pt idx="0">
                  <c:v>Hombres</c:v>
                </c:pt>
                <c:pt idx="1">
                  <c:v>Mujeres </c:v>
                </c:pt>
              </c:strCache>
            </c:strRef>
          </c:cat>
          <c:val>
            <c:numRef>
              <c:f>'2.11'!$F$14:$G$14</c:f>
              <c:numCache>
                <c:formatCode>0.000</c:formatCode>
                <c:ptCount val="2"/>
                <c:pt idx="0">
                  <c:v>0.30390330918505537</c:v>
                </c:pt>
                <c:pt idx="1">
                  <c:v>0.14256480654465814</c:v>
                </c:pt>
              </c:numCache>
            </c:numRef>
          </c:val>
        </c:ser>
        <c:ser>
          <c:idx val="5"/>
          <c:order val="3"/>
          <c:tx>
            <c:strRef>
              <c:f>'2.11'!$D$15</c:f>
              <c:strCache>
                <c:ptCount val="1"/>
                <c:pt idx="0">
                  <c:v>Afiliados otros</c:v>
                </c:pt>
              </c:strCache>
            </c:strRef>
          </c:tx>
          <c:spPr>
            <a:solidFill>
              <a:schemeClr val="tx1">
                <a:lumMod val="95000"/>
                <a:lumOff val="5000"/>
              </a:schemeClr>
            </a:solidFill>
          </c:spPr>
          <c:invertIfNegative val="0"/>
          <c:cat>
            <c:strRef>
              <c:f>'2.11'!$F$11:$G$11</c:f>
              <c:strCache>
                <c:ptCount val="2"/>
                <c:pt idx="0">
                  <c:v>Hombres</c:v>
                </c:pt>
                <c:pt idx="1">
                  <c:v>Mujeres </c:v>
                </c:pt>
              </c:strCache>
            </c:strRef>
          </c:cat>
          <c:val>
            <c:numRef>
              <c:f>'2.11'!$F$15:$G$15</c:f>
              <c:numCache>
                <c:formatCode>0.000</c:formatCode>
                <c:ptCount val="2"/>
                <c:pt idx="0">
                  <c:v>2.1269789541131297E-2</c:v>
                </c:pt>
                <c:pt idx="1">
                  <c:v>1.957160659663337E-2</c:v>
                </c:pt>
              </c:numCache>
            </c:numRef>
          </c:val>
        </c:ser>
        <c:dLbls>
          <c:showLegendKey val="0"/>
          <c:showVal val="0"/>
          <c:showCatName val="0"/>
          <c:showSerName val="0"/>
          <c:showPercent val="0"/>
          <c:showBubbleSize val="0"/>
        </c:dLbls>
        <c:gapWidth val="150"/>
        <c:overlap val="100"/>
        <c:axId val="296081664"/>
        <c:axId val="296411136"/>
      </c:barChart>
      <c:catAx>
        <c:axId val="296081664"/>
        <c:scaling>
          <c:orientation val="minMax"/>
        </c:scaling>
        <c:delete val="0"/>
        <c:axPos val="b"/>
        <c:majorTickMark val="out"/>
        <c:minorTickMark val="none"/>
        <c:tickLblPos val="nextTo"/>
        <c:crossAx val="296411136"/>
        <c:crosses val="autoZero"/>
        <c:auto val="1"/>
        <c:lblAlgn val="ctr"/>
        <c:lblOffset val="100"/>
        <c:noMultiLvlLbl val="0"/>
      </c:catAx>
      <c:valAx>
        <c:axId val="296411136"/>
        <c:scaling>
          <c:orientation val="minMax"/>
        </c:scaling>
        <c:delete val="0"/>
        <c:axPos val="l"/>
        <c:majorGridlines>
          <c:spPr>
            <a:ln>
              <a:prstDash val="dash"/>
            </a:ln>
          </c:spPr>
        </c:majorGridlines>
        <c:title>
          <c:tx>
            <c:rich>
              <a:bodyPr rot="-5400000" vert="horz"/>
              <a:lstStyle/>
              <a:p>
                <a:pPr>
                  <a:defRPr b="0"/>
                </a:pPr>
                <a:r>
                  <a:rPr lang="en-US" b="0"/>
                  <a:t>Porcentaje  de adultos</a:t>
                </a:r>
              </a:p>
              <a:p>
                <a:pPr>
                  <a:defRPr b="0"/>
                </a:pPr>
                <a:r>
                  <a:rPr lang="en-US" b="0"/>
                  <a:t> entre 20 y 65</a:t>
                </a:r>
              </a:p>
            </c:rich>
          </c:tx>
          <c:layout/>
          <c:overlay val="0"/>
        </c:title>
        <c:numFmt formatCode="0%" sourceLinked="1"/>
        <c:majorTickMark val="out"/>
        <c:minorTickMark val="none"/>
        <c:tickLblPos val="nextTo"/>
        <c:crossAx val="296081664"/>
        <c:crosses val="autoZero"/>
        <c:crossBetween val="between"/>
      </c:valAx>
    </c:plotArea>
    <c:legend>
      <c:legendPos val="b"/>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'2.1'!$A$33</c:f>
              <c:strCache>
                <c:ptCount val="1"/>
                <c:pt idx="0">
                  <c:v>Pob. &lt;15 (2010=1)</c:v>
                </c:pt>
              </c:strCache>
            </c:strRef>
          </c:tx>
          <c:spPr>
            <a:ln w="50800">
              <a:solidFill>
                <a:schemeClr val="tx1">
                  <a:lumMod val="65000"/>
                  <a:lumOff val="35000"/>
                </a:schemeClr>
              </a:solidFill>
              <a:prstDash val="sysDot"/>
            </a:ln>
          </c:spPr>
          <c:marker>
            <c:symbol val="none"/>
          </c:marker>
          <c:cat>
            <c:numRef>
              <c:f>'2.1'!$B$26:$J$26</c:f>
              <c:numCache>
                <c:formatCode>General</c:formatCode>
                <c:ptCount val="9"/>
                <c:pt idx="0">
                  <c:v>2010</c:v>
                </c:pt>
                <c:pt idx="1">
                  <c:v>2015</c:v>
                </c:pt>
                <c:pt idx="2">
                  <c:v>2020</c:v>
                </c:pt>
                <c:pt idx="3">
                  <c:v>2025</c:v>
                </c:pt>
                <c:pt idx="4">
                  <c:v>2030</c:v>
                </c:pt>
                <c:pt idx="5">
                  <c:v>2035</c:v>
                </c:pt>
                <c:pt idx="6">
                  <c:v>2040</c:v>
                </c:pt>
                <c:pt idx="7">
                  <c:v>2045</c:v>
                </c:pt>
                <c:pt idx="8">
                  <c:v>2050</c:v>
                </c:pt>
              </c:numCache>
            </c:numRef>
          </c:cat>
          <c:val>
            <c:numRef>
              <c:f>'2.1'!$B$33:$J$33</c:f>
              <c:numCache>
                <c:formatCode>General</c:formatCode>
                <c:ptCount val="9"/>
                <c:pt idx="0">
                  <c:v>1</c:v>
                </c:pt>
                <c:pt idx="1">
                  <c:v>1.0732395918463329</c:v>
                </c:pt>
                <c:pt idx="2">
                  <c:v>1.1344501192644068</c:v>
                </c:pt>
                <c:pt idx="3">
                  <c:v>1.180480584291459</c:v>
                </c:pt>
                <c:pt idx="4">
                  <c:v>1.2115954020435333</c:v>
                </c:pt>
                <c:pt idx="5">
                  <c:v>1.2316777507488299</c:v>
                </c:pt>
                <c:pt idx="6">
                  <c:v>1.239046156051357</c:v>
                </c:pt>
                <c:pt idx="7">
                  <c:v>1.2341909328543383</c:v>
                </c:pt>
                <c:pt idx="8">
                  <c:v>1.2179358206748307</c:v>
                </c:pt>
              </c:numCache>
            </c:numRef>
          </c:val>
          <c:smooth val="0"/>
        </c:ser>
        <c:ser>
          <c:idx val="1"/>
          <c:order val="1"/>
          <c:tx>
            <c:strRef>
              <c:f>'2.1'!$A$34</c:f>
              <c:strCache>
                <c:ptCount val="1"/>
                <c:pt idx="0">
                  <c:v>Pob. 15-64 (2010=1)</c:v>
                </c:pt>
              </c:strCache>
            </c:strRef>
          </c:tx>
          <c:spPr>
            <a:ln w="50800">
              <a:solidFill>
                <a:schemeClr val="tx1">
                  <a:lumMod val="65000"/>
                  <a:lumOff val="35000"/>
                </a:schemeClr>
              </a:solidFill>
              <a:prstDash val="dash"/>
            </a:ln>
          </c:spPr>
          <c:marker>
            <c:symbol val="none"/>
          </c:marker>
          <c:cat>
            <c:numRef>
              <c:f>'2.1'!$B$26:$J$26</c:f>
              <c:numCache>
                <c:formatCode>General</c:formatCode>
                <c:ptCount val="9"/>
                <c:pt idx="0">
                  <c:v>2010</c:v>
                </c:pt>
                <c:pt idx="1">
                  <c:v>2015</c:v>
                </c:pt>
                <c:pt idx="2">
                  <c:v>2020</c:v>
                </c:pt>
                <c:pt idx="3">
                  <c:v>2025</c:v>
                </c:pt>
                <c:pt idx="4">
                  <c:v>2030</c:v>
                </c:pt>
                <c:pt idx="5">
                  <c:v>2035</c:v>
                </c:pt>
                <c:pt idx="6">
                  <c:v>2040</c:v>
                </c:pt>
                <c:pt idx="7">
                  <c:v>2045</c:v>
                </c:pt>
                <c:pt idx="8">
                  <c:v>2050</c:v>
                </c:pt>
              </c:numCache>
            </c:numRef>
          </c:cat>
          <c:val>
            <c:numRef>
              <c:f>'2.1'!$B$34:$J$34</c:f>
              <c:numCache>
                <c:formatCode>General</c:formatCode>
                <c:ptCount val="9"/>
                <c:pt idx="0">
                  <c:v>1</c:v>
                </c:pt>
                <c:pt idx="1">
                  <c:v>1.1883563743188619</c:v>
                </c:pt>
                <c:pt idx="2">
                  <c:v>1.445669345476057</c:v>
                </c:pt>
                <c:pt idx="3">
                  <c:v>1.747423135179996</c:v>
                </c:pt>
                <c:pt idx="4">
                  <c:v>2.106037885301419</c:v>
                </c:pt>
                <c:pt idx="5">
                  <c:v>2.4751663077754702</c:v>
                </c:pt>
                <c:pt idx="6">
                  <c:v>2.8593227043939407</c:v>
                </c:pt>
                <c:pt idx="7">
                  <c:v>3.2554789829735542</c:v>
                </c:pt>
                <c:pt idx="8">
                  <c:v>3.6467831952216172</c:v>
                </c:pt>
              </c:numCache>
            </c:numRef>
          </c:val>
          <c:smooth val="0"/>
        </c:ser>
        <c:ser>
          <c:idx val="2"/>
          <c:order val="2"/>
          <c:tx>
            <c:strRef>
              <c:f>'2.1'!$A$35</c:f>
              <c:strCache>
                <c:ptCount val="1"/>
                <c:pt idx="0">
                  <c:v>Pob. 65+  (2010=1)</c:v>
                </c:pt>
              </c:strCache>
            </c:strRef>
          </c:tx>
          <c:spPr>
            <a:ln w="50800">
              <a:solidFill>
                <a:schemeClr val="tx1">
                  <a:lumMod val="65000"/>
                  <a:lumOff val="35000"/>
                </a:schemeClr>
              </a:solidFill>
            </a:ln>
          </c:spPr>
          <c:marker>
            <c:symbol val="none"/>
          </c:marker>
          <c:cat>
            <c:numRef>
              <c:f>'2.1'!$B$26:$J$26</c:f>
              <c:numCache>
                <c:formatCode>General</c:formatCode>
                <c:ptCount val="9"/>
                <c:pt idx="0">
                  <c:v>2010</c:v>
                </c:pt>
                <c:pt idx="1">
                  <c:v>2015</c:v>
                </c:pt>
                <c:pt idx="2">
                  <c:v>2020</c:v>
                </c:pt>
                <c:pt idx="3">
                  <c:v>2025</c:v>
                </c:pt>
                <c:pt idx="4">
                  <c:v>2030</c:v>
                </c:pt>
                <c:pt idx="5">
                  <c:v>2035</c:v>
                </c:pt>
                <c:pt idx="6">
                  <c:v>2040</c:v>
                </c:pt>
                <c:pt idx="7">
                  <c:v>2045</c:v>
                </c:pt>
                <c:pt idx="8">
                  <c:v>2050</c:v>
                </c:pt>
              </c:numCache>
            </c:numRef>
          </c:cat>
          <c:val>
            <c:numRef>
              <c:f>'2.1'!$B$35:$J$35</c:f>
              <c:numCache>
                <c:formatCode>General</c:formatCode>
                <c:ptCount val="9"/>
                <c:pt idx="0">
                  <c:v>1</c:v>
                </c:pt>
                <c:pt idx="1">
                  <c:v>1.053099714677689</c:v>
                </c:pt>
                <c:pt idx="2">
                  <c:v>1.101394116918752</c:v>
                </c:pt>
                <c:pt idx="3">
                  <c:v>1.1440953953852491</c:v>
                </c:pt>
                <c:pt idx="4">
                  <c:v>1.180817807906257</c:v>
                </c:pt>
                <c:pt idx="5">
                  <c:v>1.2105276370350453</c:v>
                </c:pt>
                <c:pt idx="6">
                  <c:v>1.2331858961359168</c:v>
                </c:pt>
                <c:pt idx="7">
                  <c:v>1.2485481167625838</c:v>
                </c:pt>
                <c:pt idx="8">
                  <c:v>1.2566795306859884</c:v>
                </c:pt>
              </c:numCache>
            </c:numRef>
          </c:val>
          <c:smooth val="0"/>
        </c:ser>
        <c:dLbls>
          <c:showLegendKey val="0"/>
          <c:showVal val="0"/>
          <c:showCatName val="0"/>
          <c:showSerName val="0"/>
          <c:showPercent val="0"/>
          <c:showBubbleSize val="0"/>
        </c:dLbls>
        <c:marker val="1"/>
        <c:smooth val="0"/>
        <c:axId val="87381888"/>
        <c:axId val="87383424"/>
      </c:lineChart>
      <c:catAx>
        <c:axId val="87381888"/>
        <c:scaling>
          <c:orientation val="minMax"/>
        </c:scaling>
        <c:delete val="0"/>
        <c:axPos val="b"/>
        <c:numFmt formatCode="General" sourceLinked="1"/>
        <c:majorTickMark val="out"/>
        <c:minorTickMark val="none"/>
        <c:tickLblPos val="nextTo"/>
        <c:crossAx val="87383424"/>
        <c:crosses val="autoZero"/>
        <c:auto val="1"/>
        <c:lblAlgn val="ctr"/>
        <c:lblOffset val="100"/>
        <c:noMultiLvlLbl val="0"/>
      </c:catAx>
      <c:valAx>
        <c:axId val="87383424"/>
        <c:scaling>
          <c:orientation val="minMax"/>
        </c:scaling>
        <c:delete val="0"/>
        <c:axPos val="l"/>
        <c:majorGridlines>
          <c:spPr>
            <a:ln>
              <a:solidFill>
                <a:schemeClr val="tx1">
                  <a:tint val="75000"/>
                  <a:shade val="95000"/>
                  <a:satMod val="105000"/>
                </a:schemeClr>
              </a:solidFill>
              <a:prstDash val="dash"/>
            </a:ln>
          </c:spPr>
        </c:majorGridlines>
        <c:numFmt formatCode="General" sourceLinked="1"/>
        <c:majorTickMark val="out"/>
        <c:minorTickMark val="none"/>
        <c:tickLblPos val="nextTo"/>
        <c:crossAx val="87381888"/>
        <c:crosses val="autoZero"/>
        <c:crossBetween val="between"/>
      </c:valAx>
    </c:plotArea>
    <c:legend>
      <c:legendPos val="b"/>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percentStacked"/>
        <c:varyColors val="0"/>
        <c:ser>
          <c:idx val="0"/>
          <c:order val="0"/>
          <c:tx>
            <c:strRef>
              <c:f>'2.11'!$D$31</c:f>
              <c:strCache>
                <c:ptCount val="1"/>
                <c:pt idx="0">
                  <c:v>No afiliados</c:v>
                </c:pt>
              </c:strCache>
            </c:strRef>
          </c:tx>
          <c:spPr>
            <a:solidFill>
              <a:schemeClr val="tx1">
                <a:lumMod val="65000"/>
                <a:lumOff val="35000"/>
              </a:schemeClr>
            </a:solidFill>
            <a:ln>
              <a:noFill/>
            </a:ln>
          </c:spPr>
          <c:invertIfNegative val="0"/>
          <c:cat>
            <c:strRef>
              <c:f>'2.11'!$F$30:$G$30</c:f>
              <c:strCache>
                <c:ptCount val="2"/>
                <c:pt idx="0">
                  <c:v>Hombres</c:v>
                </c:pt>
                <c:pt idx="1">
                  <c:v>Mujeres </c:v>
                </c:pt>
              </c:strCache>
            </c:strRef>
          </c:cat>
          <c:val>
            <c:numRef>
              <c:f>'2.11'!$F$31:$G$31</c:f>
              <c:numCache>
                <c:formatCode>0.000</c:formatCode>
                <c:ptCount val="2"/>
                <c:pt idx="0">
                  <c:v>0.16102290562167104</c:v>
                </c:pt>
                <c:pt idx="1">
                  <c:v>0.4583205923758506</c:v>
                </c:pt>
              </c:numCache>
            </c:numRef>
          </c:val>
        </c:ser>
        <c:ser>
          <c:idx val="1"/>
          <c:order val="1"/>
          <c:tx>
            <c:strRef>
              <c:f>'2.11'!$D$32</c:f>
              <c:strCache>
                <c:ptCount val="1"/>
                <c:pt idx="0">
                  <c:v> [0-50)</c:v>
                </c:pt>
              </c:strCache>
            </c:strRef>
          </c:tx>
          <c:spPr>
            <a:solidFill>
              <a:schemeClr val="bg1">
                <a:lumMod val="85000"/>
              </a:schemeClr>
            </a:solidFill>
          </c:spPr>
          <c:invertIfNegative val="0"/>
          <c:cat>
            <c:strRef>
              <c:f>'2.11'!$F$30:$G$30</c:f>
              <c:strCache>
                <c:ptCount val="2"/>
                <c:pt idx="0">
                  <c:v>Hombres</c:v>
                </c:pt>
                <c:pt idx="1">
                  <c:v>Mujeres </c:v>
                </c:pt>
              </c:strCache>
            </c:strRef>
          </c:cat>
          <c:val>
            <c:numRef>
              <c:f>'2.11'!$F$32:$G$32</c:f>
              <c:numCache>
                <c:formatCode>0.000</c:formatCode>
                <c:ptCount val="2"/>
                <c:pt idx="0">
                  <c:v>0.51177602757078067</c:v>
                </c:pt>
                <c:pt idx="1">
                  <c:v>0.31417405642200663</c:v>
                </c:pt>
              </c:numCache>
            </c:numRef>
          </c:val>
        </c:ser>
        <c:ser>
          <c:idx val="2"/>
          <c:order val="2"/>
          <c:tx>
            <c:strRef>
              <c:f>'2.11'!$D$33</c:f>
              <c:strCache>
                <c:ptCount val="1"/>
                <c:pt idx="0">
                  <c:v> [50-100)</c:v>
                </c:pt>
              </c:strCache>
            </c:strRef>
          </c:tx>
          <c:spPr>
            <a:solidFill>
              <a:schemeClr val="bg1">
                <a:lumMod val="65000"/>
              </a:schemeClr>
            </a:solidFill>
          </c:spPr>
          <c:invertIfNegative val="0"/>
          <c:cat>
            <c:strRef>
              <c:f>'2.11'!$F$30:$G$30</c:f>
              <c:strCache>
                <c:ptCount val="2"/>
                <c:pt idx="0">
                  <c:v>Hombres</c:v>
                </c:pt>
                <c:pt idx="1">
                  <c:v>Mujeres </c:v>
                </c:pt>
              </c:strCache>
            </c:strRef>
          </c:cat>
          <c:val>
            <c:numRef>
              <c:f>'2.11'!$F$33:$G$33</c:f>
              <c:numCache>
                <c:formatCode>0.000</c:formatCode>
                <c:ptCount val="2"/>
                <c:pt idx="0">
                  <c:v>0.32720106680754824</c:v>
                </c:pt>
                <c:pt idx="1">
                  <c:v>0.22750535120214274</c:v>
                </c:pt>
              </c:numCache>
            </c:numRef>
          </c:val>
        </c:ser>
        <c:ser>
          <c:idx val="3"/>
          <c:order val="3"/>
          <c:tx>
            <c:strRef>
              <c:f>'2.11'!$D$34</c:f>
              <c:strCache>
                <c:ptCount val="1"/>
                <c:pt idx="0">
                  <c:v>Afiliados otros</c:v>
                </c:pt>
              </c:strCache>
            </c:strRef>
          </c:tx>
          <c:invertIfNegative val="0"/>
          <c:cat>
            <c:strRef>
              <c:f>'2.11'!$F$30:$G$30</c:f>
              <c:strCache>
                <c:ptCount val="2"/>
                <c:pt idx="0">
                  <c:v>Hombres</c:v>
                </c:pt>
                <c:pt idx="1">
                  <c:v>Mujeres </c:v>
                </c:pt>
              </c:strCache>
            </c:strRef>
          </c:cat>
          <c:val>
            <c:numRef>
              <c:f>'2.11'!$F$34:$G$34</c:f>
              <c:numCache>
                <c:formatCode>0.000</c:formatCode>
                <c:ptCount val="2"/>
                <c:pt idx="0">
                  <c:v>0</c:v>
                </c:pt>
                <c:pt idx="1">
                  <c:v>0</c:v>
                </c:pt>
              </c:numCache>
            </c:numRef>
          </c:val>
        </c:ser>
        <c:dLbls>
          <c:showLegendKey val="0"/>
          <c:showVal val="0"/>
          <c:showCatName val="0"/>
          <c:showSerName val="0"/>
          <c:showPercent val="0"/>
          <c:showBubbleSize val="0"/>
        </c:dLbls>
        <c:gapWidth val="150"/>
        <c:overlap val="100"/>
        <c:axId val="331571200"/>
        <c:axId val="331572736"/>
      </c:barChart>
      <c:catAx>
        <c:axId val="331571200"/>
        <c:scaling>
          <c:orientation val="minMax"/>
        </c:scaling>
        <c:delete val="0"/>
        <c:axPos val="b"/>
        <c:majorTickMark val="out"/>
        <c:minorTickMark val="none"/>
        <c:tickLblPos val="nextTo"/>
        <c:crossAx val="331572736"/>
        <c:crosses val="autoZero"/>
        <c:auto val="1"/>
        <c:lblAlgn val="ctr"/>
        <c:lblOffset val="100"/>
        <c:noMultiLvlLbl val="0"/>
      </c:catAx>
      <c:valAx>
        <c:axId val="331572736"/>
        <c:scaling>
          <c:orientation val="minMax"/>
        </c:scaling>
        <c:delete val="0"/>
        <c:axPos val="l"/>
        <c:majorGridlines>
          <c:spPr>
            <a:ln>
              <a:prstDash val="dash"/>
            </a:ln>
          </c:spPr>
        </c:majorGridlines>
        <c:title>
          <c:tx>
            <c:rich>
              <a:bodyPr rot="-5400000" vert="horz"/>
              <a:lstStyle/>
              <a:p>
                <a:pPr>
                  <a:defRPr b="0"/>
                </a:pPr>
                <a:r>
                  <a:rPr lang="en-US" b="0"/>
                  <a:t>Porcentaje  de adultos</a:t>
                </a:r>
              </a:p>
              <a:p>
                <a:pPr>
                  <a:defRPr b="0"/>
                </a:pPr>
                <a:r>
                  <a:rPr lang="en-US" b="0"/>
                  <a:t> entre 20 y 65</a:t>
                </a:r>
              </a:p>
            </c:rich>
          </c:tx>
          <c:layout/>
          <c:overlay val="0"/>
        </c:title>
        <c:numFmt formatCode="0%" sourceLinked="1"/>
        <c:majorTickMark val="out"/>
        <c:minorTickMark val="none"/>
        <c:tickLblPos val="nextTo"/>
        <c:crossAx val="331571200"/>
        <c:crosses val="autoZero"/>
        <c:crossBetween val="between"/>
      </c:valAx>
    </c:plotArea>
    <c:legend>
      <c:legendPos val="b"/>
      <c:legendEntry>
        <c:idx val="3"/>
        <c:delete val="1"/>
      </c:legendEntry>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percentStacked"/>
        <c:varyColors val="0"/>
        <c:ser>
          <c:idx val="0"/>
          <c:order val="0"/>
          <c:tx>
            <c:strRef>
              <c:f>'2.11'!$D$21</c:f>
              <c:strCache>
                <c:ptCount val="1"/>
                <c:pt idx="0">
                  <c:v>No afiliados</c:v>
                </c:pt>
              </c:strCache>
            </c:strRef>
          </c:tx>
          <c:spPr>
            <a:solidFill>
              <a:schemeClr val="tx1">
                <a:lumMod val="65000"/>
                <a:lumOff val="35000"/>
              </a:schemeClr>
            </a:solidFill>
            <a:ln>
              <a:noFill/>
            </a:ln>
          </c:spPr>
          <c:invertIfNegative val="0"/>
          <c:cat>
            <c:strRef>
              <c:f>'2.11'!$F$20:$G$20</c:f>
              <c:strCache>
                <c:ptCount val="2"/>
                <c:pt idx="0">
                  <c:v>Hombres</c:v>
                </c:pt>
                <c:pt idx="1">
                  <c:v>Mujeres </c:v>
                </c:pt>
              </c:strCache>
            </c:strRef>
          </c:cat>
          <c:val>
            <c:numRef>
              <c:f>'2.11'!$F$21:$G$21</c:f>
              <c:numCache>
                <c:formatCode>0.000</c:formatCode>
                <c:ptCount val="2"/>
                <c:pt idx="0">
                  <c:v>0.50851846174257287</c:v>
                </c:pt>
                <c:pt idx="1">
                  <c:v>0.77111778403829367</c:v>
                </c:pt>
              </c:numCache>
            </c:numRef>
          </c:val>
        </c:ser>
        <c:ser>
          <c:idx val="1"/>
          <c:order val="1"/>
          <c:tx>
            <c:strRef>
              <c:f>'2.11'!$D$22</c:f>
              <c:strCache>
                <c:ptCount val="1"/>
                <c:pt idx="0">
                  <c:v> [0-50)</c:v>
                </c:pt>
              </c:strCache>
            </c:strRef>
          </c:tx>
          <c:spPr>
            <a:solidFill>
              <a:schemeClr val="bg1">
                <a:lumMod val="85000"/>
              </a:schemeClr>
            </a:solidFill>
          </c:spPr>
          <c:invertIfNegative val="0"/>
          <c:cat>
            <c:strRef>
              <c:f>'2.11'!$F$20:$G$20</c:f>
              <c:strCache>
                <c:ptCount val="2"/>
                <c:pt idx="0">
                  <c:v>Hombres</c:v>
                </c:pt>
                <c:pt idx="1">
                  <c:v>Mujeres </c:v>
                </c:pt>
              </c:strCache>
            </c:strRef>
          </c:cat>
          <c:val>
            <c:numRef>
              <c:f>'2.11'!$F$22:$G$22</c:f>
              <c:numCache>
                <c:formatCode>0.000</c:formatCode>
                <c:ptCount val="2"/>
                <c:pt idx="0">
                  <c:v>0.23928046584800861</c:v>
                </c:pt>
                <c:pt idx="1">
                  <c:v>0.10327916531439607</c:v>
                </c:pt>
              </c:numCache>
            </c:numRef>
          </c:val>
        </c:ser>
        <c:ser>
          <c:idx val="2"/>
          <c:order val="2"/>
          <c:tx>
            <c:strRef>
              <c:f>'2.11'!$D$23</c:f>
              <c:strCache>
                <c:ptCount val="1"/>
                <c:pt idx="0">
                  <c:v> [50-100)</c:v>
                </c:pt>
              </c:strCache>
            </c:strRef>
          </c:tx>
          <c:spPr>
            <a:solidFill>
              <a:schemeClr val="bg1">
                <a:lumMod val="65000"/>
              </a:schemeClr>
            </a:solidFill>
          </c:spPr>
          <c:invertIfNegative val="0"/>
          <c:cat>
            <c:strRef>
              <c:f>'2.11'!$F$20:$G$20</c:f>
              <c:strCache>
                <c:ptCount val="2"/>
                <c:pt idx="0">
                  <c:v>Hombres</c:v>
                </c:pt>
                <c:pt idx="1">
                  <c:v>Mujeres </c:v>
                </c:pt>
              </c:strCache>
            </c:strRef>
          </c:cat>
          <c:val>
            <c:numRef>
              <c:f>'2.11'!$F$23:$G$23</c:f>
              <c:numCache>
                <c:formatCode>0.000</c:formatCode>
                <c:ptCount val="2"/>
                <c:pt idx="0">
                  <c:v>0.25220107240941847</c:v>
                </c:pt>
                <c:pt idx="1">
                  <c:v>0.12560305064731028</c:v>
                </c:pt>
              </c:numCache>
            </c:numRef>
          </c:val>
        </c:ser>
        <c:ser>
          <c:idx val="3"/>
          <c:order val="3"/>
          <c:tx>
            <c:strRef>
              <c:f>'2.11'!$D$24</c:f>
              <c:strCache>
                <c:ptCount val="1"/>
                <c:pt idx="0">
                  <c:v>Afiliados otros</c:v>
                </c:pt>
              </c:strCache>
            </c:strRef>
          </c:tx>
          <c:invertIfNegative val="0"/>
          <c:cat>
            <c:strRef>
              <c:f>'2.11'!$F$20:$G$20</c:f>
              <c:strCache>
                <c:ptCount val="2"/>
                <c:pt idx="0">
                  <c:v>Hombres</c:v>
                </c:pt>
                <c:pt idx="1">
                  <c:v>Mujeres </c:v>
                </c:pt>
              </c:strCache>
            </c:strRef>
          </c:cat>
          <c:val>
            <c:numRef>
              <c:f>'2.11'!$F$24:$G$24</c:f>
              <c:numCache>
                <c:formatCode>0.000</c:formatCode>
                <c:ptCount val="2"/>
                <c:pt idx="0">
                  <c:v>0</c:v>
                </c:pt>
                <c:pt idx="1">
                  <c:v>0</c:v>
                </c:pt>
              </c:numCache>
            </c:numRef>
          </c:val>
        </c:ser>
        <c:dLbls>
          <c:showLegendKey val="0"/>
          <c:showVal val="0"/>
          <c:showCatName val="0"/>
          <c:showSerName val="0"/>
          <c:showPercent val="0"/>
          <c:showBubbleSize val="0"/>
        </c:dLbls>
        <c:gapWidth val="150"/>
        <c:overlap val="100"/>
        <c:axId val="340188160"/>
        <c:axId val="340230912"/>
      </c:barChart>
      <c:catAx>
        <c:axId val="340188160"/>
        <c:scaling>
          <c:orientation val="minMax"/>
        </c:scaling>
        <c:delete val="0"/>
        <c:axPos val="b"/>
        <c:majorTickMark val="out"/>
        <c:minorTickMark val="none"/>
        <c:tickLblPos val="nextTo"/>
        <c:crossAx val="340230912"/>
        <c:crosses val="autoZero"/>
        <c:auto val="1"/>
        <c:lblAlgn val="ctr"/>
        <c:lblOffset val="100"/>
        <c:noMultiLvlLbl val="0"/>
      </c:catAx>
      <c:valAx>
        <c:axId val="340230912"/>
        <c:scaling>
          <c:orientation val="minMax"/>
        </c:scaling>
        <c:delete val="0"/>
        <c:axPos val="l"/>
        <c:majorGridlines>
          <c:spPr>
            <a:ln>
              <a:prstDash val="dash"/>
            </a:ln>
          </c:spPr>
        </c:majorGridlines>
        <c:title>
          <c:tx>
            <c:rich>
              <a:bodyPr rot="-5400000" vert="horz"/>
              <a:lstStyle/>
              <a:p>
                <a:pPr>
                  <a:defRPr b="0"/>
                </a:pPr>
                <a:r>
                  <a:rPr lang="en-US" b="0"/>
                  <a:t>Porcentaje  de adultos</a:t>
                </a:r>
              </a:p>
              <a:p>
                <a:pPr>
                  <a:defRPr b="0"/>
                </a:pPr>
                <a:r>
                  <a:rPr lang="en-US" b="0"/>
                  <a:t> entre 20 y 65</a:t>
                </a:r>
              </a:p>
            </c:rich>
          </c:tx>
          <c:layout/>
          <c:overlay val="0"/>
        </c:title>
        <c:numFmt formatCode="0%" sourceLinked="1"/>
        <c:majorTickMark val="out"/>
        <c:minorTickMark val="none"/>
        <c:tickLblPos val="nextTo"/>
        <c:crossAx val="340188160"/>
        <c:crosses val="autoZero"/>
        <c:crossBetween val="between"/>
      </c:valAx>
    </c:plotArea>
    <c:legend>
      <c:legendPos val="b"/>
      <c:legendEntry>
        <c:idx val="3"/>
        <c:delete val="1"/>
      </c:legendEntry>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'2.12'!$D$6</c:f>
              <c:strCache>
                <c:ptCount val="1"/>
                <c:pt idx="0">
                  <c:v>No asalariados</c:v>
                </c:pt>
              </c:strCache>
            </c:strRef>
          </c:tx>
          <c:invertIfNegative val="0"/>
          <c:cat>
            <c:strRef>
              <c:f>'2.12'!$B$7:$B$25</c:f>
              <c:strCache>
                <c:ptCount val="19"/>
                <c:pt idx="0">
                  <c:v>BOL</c:v>
                </c:pt>
                <c:pt idx="1">
                  <c:v>COL</c:v>
                </c:pt>
                <c:pt idx="2">
                  <c:v>HND</c:v>
                </c:pt>
                <c:pt idx="3">
                  <c:v>NIC</c:v>
                </c:pt>
                <c:pt idx="4">
                  <c:v>PER</c:v>
                </c:pt>
                <c:pt idx="5">
                  <c:v>DOM</c:v>
                </c:pt>
                <c:pt idx="6">
                  <c:v>PRY</c:v>
                </c:pt>
                <c:pt idx="7">
                  <c:v>GTM</c:v>
                </c:pt>
                <c:pt idx="8">
                  <c:v>SLV</c:v>
                </c:pt>
                <c:pt idx="9">
                  <c:v>VEN</c:v>
                </c:pt>
                <c:pt idx="10">
                  <c:v>ECU</c:v>
                </c:pt>
                <c:pt idx="11">
                  <c:v>JAM</c:v>
                </c:pt>
                <c:pt idx="12">
                  <c:v>PAN</c:v>
                </c:pt>
                <c:pt idx="13">
                  <c:v>BRA</c:v>
                </c:pt>
                <c:pt idx="14">
                  <c:v>URY</c:v>
                </c:pt>
                <c:pt idx="15">
                  <c:v>MEX</c:v>
                </c:pt>
                <c:pt idx="16">
                  <c:v>CRI</c:v>
                </c:pt>
                <c:pt idx="17">
                  <c:v>ARG</c:v>
                </c:pt>
                <c:pt idx="18">
                  <c:v>CHL</c:v>
                </c:pt>
              </c:strCache>
            </c:strRef>
          </c:cat>
          <c:val>
            <c:numRef>
              <c:f>'2.12'!$D$7:$D$25</c:f>
              <c:numCache>
                <c:formatCode>0%</c:formatCode>
                <c:ptCount val="19"/>
                <c:pt idx="0">
                  <c:v>0.38557900000000001</c:v>
                </c:pt>
                <c:pt idx="1">
                  <c:v>0.46498299999999998</c:v>
                </c:pt>
                <c:pt idx="2">
                  <c:v>0.42622399999999999</c:v>
                </c:pt>
                <c:pt idx="3">
                  <c:v>0.359879</c:v>
                </c:pt>
                <c:pt idx="4">
                  <c:v>0.398142</c:v>
                </c:pt>
                <c:pt idx="5">
                  <c:v>0.45834200000000003</c:v>
                </c:pt>
                <c:pt idx="6">
                  <c:v>0.37195899999999998</c:v>
                </c:pt>
                <c:pt idx="7">
                  <c:v>0.31892300000000001</c:v>
                </c:pt>
                <c:pt idx="8">
                  <c:v>0.32549099999999997</c:v>
                </c:pt>
                <c:pt idx="9">
                  <c:v>0.34852899999999998</c:v>
                </c:pt>
                <c:pt idx="10">
                  <c:v>0.32084400000000002</c:v>
                </c:pt>
                <c:pt idx="11">
                  <c:v>0.38267299999999999</c:v>
                </c:pt>
                <c:pt idx="12">
                  <c:v>0.27399299999999999</c:v>
                </c:pt>
                <c:pt idx="13">
                  <c:v>0.23749600000000001</c:v>
                </c:pt>
                <c:pt idx="14">
                  <c:v>0.25433699999999998</c:v>
                </c:pt>
                <c:pt idx="15">
                  <c:v>0.204233</c:v>
                </c:pt>
                <c:pt idx="16">
                  <c:v>0.215918</c:v>
                </c:pt>
                <c:pt idx="17">
                  <c:v>0.21337900000000001</c:v>
                </c:pt>
                <c:pt idx="18">
                  <c:v>0.207757</c:v>
                </c:pt>
              </c:numCache>
            </c:numRef>
          </c:val>
        </c:ser>
        <c:ser>
          <c:idx val="1"/>
          <c:order val="1"/>
          <c:tx>
            <c:strRef>
              <c:f>'2.12'!$E$6</c:f>
              <c:strCache>
                <c:ptCount val="1"/>
                <c:pt idx="0">
                  <c:v>Asalariados</c:v>
                </c:pt>
              </c:strCache>
            </c:strRef>
          </c:tx>
          <c:invertIfNegative val="0"/>
          <c:cat>
            <c:strRef>
              <c:f>'2.12'!$B$7:$B$25</c:f>
              <c:strCache>
                <c:ptCount val="19"/>
                <c:pt idx="0">
                  <c:v>BOL</c:v>
                </c:pt>
                <c:pt idx="1">
                  <c:v>COL</c:v>
                </c:pt>
                <c:pt idx="2">
                  <c:v>HND</c:v>
                </c:pt>
                <c:pt idx="3">
                  <c:v>NIC</c:v>
                </c:pt>
                <c:pt idx="4">
                  <c:v>PER</c:v>
                </c:pt>
                <c:pt idx="5">
                  <c:v>DOM</c:v>
                </c:pt>
                <c:pt idx="6">
                  <c:v>PRY</c:v>
                </c:pt>
                <c:pt idx="7">
                  <c:v>GTM</c:v>
                </c:pt>
                <c:pt idx="8">
                  <c:v>SLV</c:v>
                </c:pt>
                <c:pt idx="9">
                  <c:v>VEN</c:v>
                </c:pt>
                <c:pt idx="10">
                  <c:v>ECU</c:v>
                </c:pt>
                <c:pt idx="11">
                  <c:v>JAM</c:v>
                </c:pt>
                <c:pt idx="12">
                  <c:v>PAN</c:v>
                </c:pt>
                <c:pt idx="13">
                  <c:v>BRA</c:v>
                </c:pt>
                <c:pt idx="14">
                  <c:v>URY</c:v>
                </c:pt>
                <c:pt idx="15">
                  <c:v>MEX</c:v>
                </c:pt>
                <c:pt idx="16">
                  <c:v>CRI</c:v>
                </c:pt>
                <c:pt idx="17">
                  <c:v>ARG</c:v>
                </c:pt>
                <c:pt idx="18">
                  <c:v>CHL</c:v>
                </c:pt>
              </c:strCache>
            </c:strRef>
          </c:cat>
          <c:val>
            <c:numRef>
              <c:f>'2.12'!$E$7:$E$25</c:f>
              <c:numCache>
                <c:formatCode>0%</c:formatCode>
                <c:ptCount val="19"/>
                <c:pt idx="0">
                  <c:v>0.43803199999999998</c:v>
                </c:pt>
                <c:pt idx="1">
                  <c:v>0.444104</c:v>
                </c:pt>
                <c:pt idx="2">
                  <c:v>0.46164100000000002</c:v>
                </c:pt>
                <c:pt idx="3">
                  <c:v>0.46733000000000002</c:v>
                </c:pt>
                <c:pt idx="4">
                  <c:v>0.47899399999999998</c:v>
                </c:pt>
                <c:pt idx="5">
                  <c:v>0.51883299999999999</c:v>
                </c:pt>
                <c:pt idx="6">
                  <c:v>0.54578099999999996</c:v>
                </c:pt>
                <c:pt idx="7">
                  <c:v>0.546678</c:v>
                </c:pt>
                <c:pt idx="8">
                  <c:v>0.55769800000000003</c:v>
                </c:pt>
                <c:pt idx="9">
                  <c:v>0.58140099999999995</c:v>
                </c:pt>
                <c:pt idx="10">
                  <c:v>0.58275100000000002</c:v>
                </c:pt>
                <c:pt idx="11">
                  <c:v>0.60407</c:v>
                </c:pt>
                <c:pt idx="12">
                  <c:v>0.68139499999999997</c:v>
                </c:pt>
                <c:pt idx="13">
                  <c:v>0.70020899999999997</c:v>
                </c:pt>
                <c:pt idx="14">
                  <c:v>0.73304599999999998</c:v>
                </c:pt>
                <c:pt idx="15">
                  <c:v>0.75135799999999997</c:v>
                </c:pt>
                <c:pt idx="16">
                  <c:v>0.77237</c:v>
                </c:pt>
                <c:pt idx="17">
                  <c:v>0.77915999999999996</c:v>
                </c:pt>
                <c:pt idx="18">
                  <c:v>0.78837599999999997</c:v>
                </c:pt>
              </c:numCache>
            </c:numRef>
          </c:val>
        </c:ser>
        <c:dLbls>
          <c:showLegendKey val="0"/>
          <c:showVal val="0"/>
          <c:showCatName val="0"/>
          <c:showSerName val="0"/>
          <c:showPercent val="0"/>
          <c:showBubbleSize val="0"/>
        </c:dLbls>
        <c:gapWidth val="150"/>
        <c:axId val="54018048"/>
        <c:axId val="54019584"/>
      </c:barChart>
      <c:lineChart>
        <c:grouping val="standard"/>
        <c:varyColors val="0"/>
        <c:ser>
          <c:idx val="2"/>
          <c:order val="2"/>
          <c:tx>
            <c:strRef>
              <c:f>'2.12'!$F$6</c:f>
              <c:strCache>
                <c:ptCount val="1"/>
                <c:pt idx="0">
                  <c:v>ALC-19:CP</c:v>
                </c:pt>
              </c:strCache>
            </c:strRef>
          </c:tx>
          <c:spPr>
            <a:ln w="25400">
              <a:solidFill>
                <a:schemeClr val="tx1">
                  <a:shade val="95000"/>
                  <a:satMod val="105000"/>
                </a:schemeClr>
              </a:solidFill>
              <a:prstDash val="dash"/>
            </a:ln>
          </c:spPr>
          <c:marker>
            <c:symbol val="none"/>
          </c:marker>
          <c:dLbls>
            <c:dLbl>
              <c:idx val="15"/>
              <c:layout/>
              <c:spPr>
                <a:noFill/>
              </c:spPr>
              <c:txPr>
                <a:bodyPr/>
                <a:lstStyle/>
                <a:p>
                  <a:pPr>
                    <a:defRPr/>
                  </a:pPr>
                  <a:endParaRPr lang="en-US"/>
                </a:p>
              </c:txPr>
              <c:dLblPos val="t"/>
              <c:showLegendKey val="0"/>
              <c:showVal val="1"/>
              <c:showCatName val="0"/>
              <c:showSerName val="1"/>
              <c:showPercent val="0"/>
              <c:showBubbleSize val="0"/>
            </c:dLbl>
            <c:showLegendKey val="0"/>
            <c:showVal val="0"/>
            <c:showCatName val="0"/>
            <c:showSerName val="0"/>
            <c:showPercent val="0"/>
            <c:showBubbleSize val="0"/>
          </c:dLbls>
          <c:cat>
            <c:strRef>
              <c:f>'2.12'!$B$7:$B$25</c:f>
              <c:strCache>
                <c:ptCount val="19"/>
                <c:pt idx="0">
                  <c:v>BOL</c:v>
                </c:pt>
                <c:pt idx="1">
                  <c:v>COL</c:v>
                </c:pt>
                <c:pt idx="2">
                  <c:v>HND</c:v>
                </c:pt>
                <c:pt idx="3">
                  <c:v>NIC</c:v>
                </c:pt>
                <c:pt idx="4">
                  <c:v>PER</c:v>
                </c:pt>
                <c:pt idx="5">
                  <c:v>DOM</c:v>
                </c:pt>
                <c:pt idx="6">
                  <c:v>PRY</c:v>
                </c:pt>
                <c:pt idx="7">
                  <c:v>GTM</c:v>
                </c:pt>
                <c:pt idx="8">
                  <c:v>SLV</c:v>
                </c:pt>
                <c:pt idx="9">
                  <c:v>VEN</c:v>
                </c:pt>
                <c:pt idx="10">
                  <c:v>ECU</c:v>
                </c:pt>
                <c:pt idx="11">
                  <c:v>JAM</c:v>
                </c:pt>
                <c:pt idx="12">
                  <c:v>PAN</c:v>
                </c:pt>
                <c:pt idx="13">
                  <c:v>BRA</c:v>
                </c:pt>
                <c:pt idx="14">
                  <c:v>URY</c:v>
                </c:pt>
                <c:pt idx="15">
                  <c:v>MEX</c:v>
                </c:pt>
                <c:pt idx="16">
                  <c:v>CRI</c:v>
                </c:pt>
                <c:pt idx="17">
                  <c:v>ARG</c:v>
                </c:pt>
                <c:pt idx="18">
                  <c:v>CHL</c:v>
                </c:pt>
              </c:strCache>
            </c:strRef>
          </c:cat>
          <c:val>
            <c:numRef>
              <c:f>'2.12'!$F$7:$F$25</c:f>
              <c:numCache>
                <c:formatCode>0%</c:formatCode>
                <c:ptCount val="19"/>
                <c:pt idx="0">
                  <c:v>0.28023408214135226</c:v>
                </c:pt>
                <c:pt idx="1">
                  <c:v>0.28023408214135226</c:v>
                </c:pt>
                <c:pt idx="2">
                  <c:v>0.28023408214135226</c:v>
                </c:pt>
                <c:pt idx="3">
                  <c:v>0.28023408214135226</c:v>
                </c:pt>
                <c:pt idx="4">
                  <c:v>0.28023408214135226</c:v>
                </c:pt>
                <c:pt idx="5">
                  <c:v>0.28023408214135226</c:v>
                </c:pt>
                <c:pt idx="6">
                  <c:v>0.28023408214135226</c:v>
                </c:pt>
                <c:pt idx="7">
                  <c:v>0.28023408214135226</c:v>
                </c:pt>
                <c:pt idx="8">
                  <c:v>0.28023408214135226</c:v>
                </c:pt>
                <c:pt idx="9">
                  <c:v>0.28023408214135226</c:v>
                </c:pt>
                <c:pt idx="10">
                  <c:v>0.28023408214135226</c:v>
                </c:pt>
                <c:pt idx="11">
                  <c:v>0.28023408214135226</c:v>
                </c:pt>
                <c:pt idx="12">
                  <c:v>0.28023408214135226</c:v>
                </c:pt>
                <c:pt idx="13">
                  <c:v>0.28023408214135226</c:v>
                </c:pt>
                <c:pt idx="14">
                  <c:v>0.28023408214135226</c:v>
                </c:pt>
                <c:pt idx="15">
                  <c:v>0.28023408214135226</c:v>
                </c:pt>
                <c:pt idx="16">
                  <c:v>0.28023408214135226</c:v>
                </c:pt>
                <c:pt idx="17">
                  <c:v>0.28023408214135226</c:v>
                </c:pt>
                <c:pt idx="18">
                  <c:v>0.28023408214135226</c:v>
                </c:pt>
              </c:numCache>
            </c:numRef>
          </c:val>
          <c:smooth val="0"/>
        </c:ser>
        <c:ser>
          <c:idx val="3"/>
          <c:order val="3"/>
          <c:tx>
            <c:strRef>
              <c:f>'2.12'!$G$6</c:f>
              <c:strCache>
                <c:ptCount val="1"/>
                <c:pt idx="0">
                  <c:v>ALC-19:A</c:v>
                </c:pt>
              </c:strCache>
            </c:strRef>
          </c:tx>
          <c:spPr>
            <a:ln w="25400"/>
          </c:spPr>
          <c:marker>
            <c:symbol val="none"/>
          </c:marker>
          <c:dLbls>
            <c:dLbl>
              <c:idx val="2"/>
              <c:layout/>
              <c:dLblPos val="t"/>
              <c:showLegendKey val="0"/>
              <c:showVal val="1"/>
              <c:showCatName val="0"/>
              <c:showSerName val="1"/>
              <c:showPercent val="0"/>
              <c:showBubbleSize val="0"/>
            </c:dLbl>
            <c:spPr>
              <a:solidFill>
                <a:schemeClr val="bg1"/>
              </a:solidFill>
            </c:spPr>
            <c:showLegendKey val="0"/>
            <c:showVal val="0"/>
            <c:showCatName val="0"/>
            <c:showSerName val="0"/>
            <c:showPercent val="0"/>
            <c:showBubbleSize val="0"/>
          </c:dLbls>
          <c:cat>
            <c:strRef>
              <c:f>'2.12'!$B$7:$B$25</c:f>
              <c:strCache>
                <c:ptCount val="19"/>
                <c:pt idx="0">
                  <c:v>BOL</c:v>
                </c:pt>
                <c:pt idx="1">
                  <c:v>COL</c:v>
                </c:pt>
                <c:pt idx="2">
                  <c:v>HND</c:v>
                </c:pt>
                <c:pt idx="3">
                  <c:v>NIC</c:v>
                </c:pt>
                <c:pt idx="4">
                  <c:v>PER</c:v>
                </c:pt>
                <c:pt idx="5">
                  <c:v>DOM</c:v>
                </c:pt>
                <c:pt idx="6">
                  <c:v>PRY</c:v>
                </c:pt>
                <c:pt idx="7">
                  <c:v>GTM</c:v>
                </c:pt>
                <c:pt idx="8">
                  <c:v>SLV</c:v>
                </c:pt>
                <c:pt idx="9">
                  <c:v>VEN</c:v>
                </c:pt>
                <c:pt idx="10">
                  <c:v>ECU</c:v>
                </c:pt>
                <c:pt idx="11">
                  <c:v>JAM</c:v>
                </c:pt>
                <c:pt idx="12">
                  <c:v>PAN</c:v>
                </c:pt>
                <c:pt idx="13">
                  <c:v>BRA</c:v>
                </c:pt>
                <c:pt idx="14">
                  <c:v>URY</c:v>
                </c:pt>
                <c:pt idx="15">
                  <c:v>MEX</c:v>
                </c:pt>
                <c:pt idx="16">
                  <c:v>CRI</c:v>
                </c:pt>
                <c:pt idx="17">
                  <c:v>ARG</c:v>
                </c:pt>
                <c:pt idx="18">
                  <c:v>CHL</c:v>
                </c:pt>
              </c:strCache>
            </c:strRef>
          </c:cat>
          <c:val>
            <c:numRef>
              <c:f>'2.12'!$G$7:$G$25</c:f>
              <c:numCache>
                <c:formatCode>0%</c:formatCode>
                <c:ptCount val="19"/>
                <c:pt idx="0">
                  <c:v>0.65284374176951321</c:v>
                </c:pt>
                <c:pt idx="1">
                  <c:v>0.65284374176951321</c:v>
                </c:pt>
                <c:pt idx="2">
                  <c:v>0.65284374176951321</c:v>
                </c:pt>
                <c:pt idx="3">
                  <c:v>0.65284374176951321</c:v>
                </c:pt>
                <c:pt idx="4">
                  <c:v>0.65284374176951321</c:v>
                </c:pt>
                <c:pt idx="5">
                  <c:v>0.65284374176951321</c:v>
                </c:pt>
                <c:pt idx="6">
                  <c:v>0.65284374176951321</c:v>
                </c:pt>
                <c:pt idx="7">
                  <c:v>0.65284374176951321</c:v>
                </c:pt>
                <c:pt idx="8">
                  <c:v>0.65284374176951321</c:v>
                </c:pt>
                <c:pt idx="9">
                  <c:v>0.65284374176951321</c:v>
                </c:pt>
                <c:pt idx="10">
                  <c:v>0.65284374176951321</c:v>
                </c:pt>
                <c:pt idx="11">
                  <c:v>0.65284374176951321</c:v>
                </c:pt>
                <c:pt idx="12">
                  <c:v>0.65284374176951321</c:v>
                </c:pt>
                <c:pt idx="13">
                  <c:v>0.65284374176951321</c:v>
                </c:pt>
                <c:pt idx="14">
                  <c:v>0.65284374176951321</c:v>
                </c:pt>
                <c:pt idx="15">
                  <c:v>0.65284374176951321</c:v>
                </c:pt>
                <c:pt idx="16">
                  <c:v>0.65284374176951321</c:v>
                </c:pt>
                <c:pt idx="17">
                  <c:v>0.65284374176951321</c:v>
                </c:pt>
                <c:pt idx="18">
                  <c:v>0.65284374176951321</c:v>
                </c:pt>
              </c:numCache>
            </c:numRef>
          </c:val>
          <c:smooth val="0"/>
        </c:ser>
        <c:dLbls>
          <c:showLegendKey val="0"/>
          <c:showVal val="0"/>
          <c:showCatName val="0"/>
          <c:showSerName val="0"/>
          <c:showPercent val="0"/>
          <c:showBubbleSize val="0"/>
        </c:dLbls>
        <c:marker val="1"/>
        <c:smooth val="0"/>
        <c:axId val="54018048"/>
        <c:axId val="54019584"/>
      </c:lineChart>
      <c:catAx>
        <c:axId val="54018048"/>
        <c:scaling>
          <c:orientation val="minMax"/>
        </c:scaling>
        <c:delete val="0"/>
        <c:axPos val="b"/>
        <c:majorTickMark val="out"/>
        <c:minorTickMark val="none"/>
        <c:tickLblPos val="nextTo"/>
        <c:txPr>
          <a:bodyPr rot="-5400000" vert="horz"/>
          <a:lstStyle/>
          <a:p>
            <a:pPr>
              <a:defRPr/>
            </a:pPr>
            <a:endParaRPr lang="en-US"/>
          </a:p>
        </c:txPr>
        <c:crossAx val="54019584"/>
        <c:crosses val="autoZero"/>
        <c:auto val="1"/>
        <c:lblAlgn val="ctr"/>
        <c:lblOffset val="100"/>
        <c:noMultiLvlLbl val="0"/>
      </c:catAx>
      <c:valAx>
        <c:axId val="54019584"/>
        <c:scaling>
          <c:orientation val="minMax"/>
        </c:scaling>
        <c:delete val="0"/>
        <c:axPos val="l"/>
        <c:majorGridlines>
          <c:spPr>
            <a:ln>
              <a:prstDash val="dash"/>
            </a:ln>
          </c:spPr>
        </c:majorGridlines>
        <c:title>
          <c:tx>
            <c:rich>
              <a:bodyPr rot="-5400000" vert="horz"/>
              <a:lstStyle/>
              <a:p>
                <a:pPr>
                  <a:defRPr b="0"/>
                </a:pPr>
                <a:r>
                  <a:rPr lang="en-US" b="0"/>
                  <a:t>Porcentaje de ocupados</a:t>
                </a:r>
              </a:p>
            </c:rich>
          </c:tx>
          <c:layout/>
          <c:overlay val="0"/>
        </c:title>
        <c:numFmt formatCode="0%" sourceLinked="1"/>
        <c:majorTickMark val="out"/>
        <c:minorTickMark val="none"/>
        <c:tickLblPos val="nextTo"/>
        <c:crossAx val="54018048"/>
        <c:crosses val="autoZero"/>
        <c:crossBetween val="between"/>
      </c:valAx>
    </c:plotArea>
    <c:legend>
      <c:legendPos val="b"/>
      <c:legendEntry>
        <c:idx val="2"/>
        <c:delete val="1"/>
      </c:legendEntry>
      <c:legendEntry>
        <c:idx val="3"/>
        <c:delete val="1"/>
      </c:legendEntry>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3748560735982662"/>
          <c:y val="4.412978326021804E-2"/>
          <c:w val="0.82679328525004647"/>
          <c:h val="0.63187942492290317"/>
        </c:manualLayout>
      </c:layout>
      <c:barChart>
        <c:barDir val="col"/>
        <c:grouping val="clustered"/>
        <c:varyColors val="0"/>
        <c:ser>
          <c:idx val="0"/>
          <c:order val="0"/>
          <c:tx>
            <c:strRef>
              <c:f>'2.12'!$D$30</c:f>
              <c:strCache>
                <c:ptCount val="1"/>
                <c:pt idx="0">
                  <c:v>No asalariados</c:v>
                </c:pt>
              </c:strCache>
            </c:strRef>
          </c:tx>
          <c:invertIfNegative val="0"/>
          <c:cat>
            <c:strRef>
              <c:f>'2.12'!$B$31:$B$49</c:f>
              <c:strCache>
                <c:ptCount val="19"/>
                <c:pt idx="0">
                  <c:v>PRY</c:v>
                </c:pt>
                <c:pt idx="1">
                  <c:v>BOL</c:v>
                </c:pt>
                <c:pt idx="2">
                  <c:v>GTM</c:v>
                </c:pt>
                <c:pt idx="3">
                  <c:v>PER</c:v>
                </c:pt>
                <c:pt idx="4">
                  <c:v>HND</c:v>
                </c:pt>
                <c:pt idx="5">
                  <c:v>NIC</c:v>
                </c:pt>
                <c:pt idx="6">
                  <c:v>ECU</c:v>
                </c:pt>
                <c:pt idx="7">
                  <c:v>MEX</c:v>
                </c:pt>
                <c:pt idx="8">
                  <c:v>SLV</c:v>
                </c:pt>
                <c:pt idx="9">
                  <c:v>COL</c:v>
                </c:pt>
                <c:pt idx="10">
                  <c:v>JAM</c:v>
                </c:pt>
                <c:pt idx="11">
                  <c:v>ARG</c:v>
                </c:pt>
                <c:pt idx="12">
                  <c:v>DOM</c:v>
                </c:pt>
                <c:pt idx="13">
                  <c:v>VEN</c:v>
                </c:pt>
                <c:pt idx="14">
                  <c:v>PAN</c:v>
                </c:pt>
                <c:pt idx="15">
                  <c:v>BRA</c:v>
                </c:pt>
                <c:pt idx="16">
                  <c:v>CRI</c:v>
                </c:pt>
                <c:pt idx="17">
                  <c:v>URY</c:v>
                </c:pt>
                <c:pt idx="18">
                  <c:v>CHL</c:v>
                </c:pt>
              </c:strCache>
            </c:strRef>
          </c:cat>
          <c:val>
            <c:numRef>
              <c:f>'2.12'!$D$31:$D$49</c:f>
              <c:numCache>
                <c:formatCode>0%</c:formatCode>
                <c:ptCount val="19"/>
                <c:pt idx="0">
                  <c:v>5.8200000000000005E-4</c:v>
                </c:pt>
                <c:pt idx="1">
                  <c:v>2.5950999999999998E-2</c:v>
                </c:pt>
                <c:pt idx="2">
                  <c:v>1.877E-3</c:v>
                </c:pt>
                <c:pt idx="4">
                  <c:v>9.1889999999999993E-3</c:v>
                </c:pt>
                <c:pt idx="5">
                  <c:v>1.341E-3</c:v>
                </c:pt>
                <c:pt idx="7">
                  <c:v>1.5491E-2</c:v>
                </c:pt>
                <c:pt idx="8">
                  <c:v>2.9191999999999999E-2</c:v>
                </c:pt>
                <c:pt idx="9">
                  <c:v>8.9802000000000007E-2</c:v>
                </c:pt>
                <c:pt idx="10">
                  <c:v>5.7844113352281026E-2</c:v>
                </c:pt>
                <c:pt idx="14">
                  <c:v>8.0451999999999996E-2</c:v>
                </c:pt>
                <c:pt idx="15">
                  <c:v>0.30799900000000002</c:v>
                </c:pt>
                <c:pt idx="16">
                  <c:v>0.48224899999999998</c:v>
                </c:pt>
                <c:pt idx="17">
                  <c:v>0.40344600000000003</c:v>
                </c:pt>
                <c:pt idx="18">
                  <c:v>0.22284300000000001</c:v>
                </c:pt>
              </c:numCache>
            </c:numRef>
          </c:val>
        </c:ser>
        <c:ser>
          <c:idx val="1"/>
          <c:order val="1"/>
          <c:tx>
            <c:strRef>
              <c:f>'2.12'!$E$30</c:f>
              <c:strCache>
                <c:ptCount val="1"/>
                <c:pt idx="0">
                  <c:v>Asalariados</c:v>
                </c:pt>
              </c:strCache>
            </c:strRef>
          </c:tx>
          <c:invertIfNegative val="0"/>
          <c:cat>
            <c:strRef>
              <c:f>'2.12'!$B$31:$B$49</c:f>
              <c:strCache>
                <c:ptCount val="19"/>
                <c:pt idx="0">
                  <c:v>PRY</c:v>
                </c:pt>
                <c:pt idx="1">
                  <c:v>BOL</c:v>
                </c:pt>
                <c:pt idx="2">
                  <c:v>GTM</c:v>
                </c:pt>
                <c:pt idx="3">
                  <c:v>PER</c:v>
                </c:pt>
                <c:pt idx="4">
                  <c:v>HND</c:v>
                </c:pt>
                <c:pt idx="5">
                  <c:v>NIC</c:v>
                </c:pt>
                <c:pt idx="6">
                  <c:v>ECU</c:v>
                </c:pt>
                <c:pt idx="7">
                  <c:v>MEX</c:v>
                </c:pt>
                <c:pt idx="8">
                  <c:v>SLV</c:v>
                </c:pt>
                <c:pt idx="9">
                  <c:v>COL</c:v>
                </c:pt>
                <c:pt idx="10">
                  <c:v>JAM</c:v>
                </c:pt>
                <c:pt idx="11">
                  <c:v>ARG</c:v>
                </c:pt>
                <c:pt idx="12">
                  <c:v>DOM</c:v>
                </c:pt>
                <c:pt idx="13">
                  <c:v>VEN</c:v>
                </c:pt>
                <c:pt idx="14">
                  <c:v>PAN</c:v>
                </c:pt>
                <c:pt idx="15">
                  <c:v>BRA</c:v>
                </c:pt>
                <c:pt idx="16">
                  <c:v>CRI</c:v>
                </c:pt>
                <c:pt idx="17">
                  <c:v>URY</c:v>
                </c:pt>
                <c:pt idx="18">
                  <c:v>CHL</c:v>
                </c:pt>
              </c:strCache>
            </c:strRef>
          </c:cat>
          <c:val>
            <c:numRef>
              <c:f>'2.12'!$E$31:$E$49</c:f>
              <c:numCache>
                <c:formatCode>0%</c:formatCode>
                <c:ptCount val="19"/>
                <c:pt idx="0">
                  <c:v>0.32654300000000003</c:v>
                </c:pt>
                <c:pt idx="1">
                  <c:v>0.32972000000000001</c:v>
                </c:pt>
                <c:pt idx="2">
                  <c:v>0.33600000000000002</c:v>
                </c:pt>
                <c:pt idx="3">
                  <c:v>0.357881</c:v>
                </c:pt>
                <c:pt idx="4">
                  <c:v>0.39466000000000001</c:v>
                </c:pt>
                <c:pt idx="5">
                  <c:v>0.40000799999999997</c:v>
                </c:pt>
                <c:pt idx="6">
                  <c:v>0.45528800000000003</c:v>
                </c:pt>
                <c:pt idx="7">
                  <c:v>0.45686100000000002</c:v>
                </c:pt>
                <c:pt idx="8">
                  <c:v>0.50877499999999998</c:v>
                </c:pt>
                <c:pt idx="9">
                  <c:v>0.60193399999999997</c:v>
                </c:pt>
                <c:pt idx="10">
                  <c:v>0.62729943962282564</c:v>
                </c:pt>
                <c:pt idx="11">
                  <c:v>0.65574299999999996</c:v>
                </c:pt>
                <c:pt idx="12">
                  <c:v>0.66773199999999999</c:v>
                </c:pt>
                <c:pt idx="13">
                  <c:v>0.70782699999999998</c:v>
                </c:pt>
                <c:pt idx="14">
                  <c:v>0.74320299999999995</c:v>
                </c:pt>
                <c:pt idx="15">
                  <c:v>0.76093100000000002</c:v>
                </c:pt>
                <c:pt idx="16">
                  <c:v>0.78095400000000004</c:v>
                </c:pt>
                <c:pt idx="17">
                  <c:v>0.821689</c:v>
                </c:pt>
                <c:pt idx="18">
                  <c:v>0.82481099999999996</c:v>
                </c:pt>
              </c:numCache>
            </c:numRef>
          </c:val>
        </c:ser>
        <c:dLbls>
          <c:showLegendKey val="0"/>
          <c:showVal val="0"/>
          <c:showCatName val="0"/>
          <c:showSerName val="0"/>
          <c:showPercent val="0"/>
          <c:showBubbleSize val="0"/>
        </c:dLbls>
        <c:gapWidth val="150"/>
        <c:axId val="54044928"/>
        <c:axId val="54050816"/>
      </c:barChart>
      <c:lineChart>
        <c:grouping val="standard"/>
        <c:varyColors val="0"/>
        <c:ser>
          <c:idx val="2"/>
          <c:order val="2"/>
          <c:tx>
            <c:strRef>
              <c:f>'2.12'!$F$30</c:f>
              <c:strCache>
                <c:ptCount val="1"/>
                <c:pt idx="0">
                  <c:v>ALC-13:CP</c:v>
                </c:pt>
              </c:strCache>
            </c:strRef>
          </c:tx>
          <c:marker>
            <c:symbol val="none"/>
          </c:marker>
          <c:dLbls>
            <c:dLbl>
              <c:idx val="3"/>
              <c:layout>
                <c:manualLayout>
                  <c:x val="0.23082330120820188"/>
                  <c:y val="-9.6066316663972348E-2"/>
                </c:manualLayout>
              </c:layout>
              <c:tx>
                <c:rich>
                  <a:bodyPr/>
                  <a:lstStyle/>
                  <a:p>
                    <a:r>
                      <a:rPr lang="en-US"/>
                      <a:t>LAC-14:CP, 16%</a:t>
                    </a:r>
                  </a:p>
                </c:rich>
              </c:tx>
              <c:dLblPos val="r"/>
              <c:showLegendKey val="0"/>
              <c:showVal val="1"/>
              <c:showCatName val="0"/>
              <c:showSerName val="1"/>
              <c:showPercent val="0"/>
              <c:showBubbleSize val="0"/>
            </c:dLbl>
            <c:showLegendKey val="0"/>
            <c:showVal val="0"/>
            <c:showCatName val="0"/>
            <c:showSerName val="0"/>
            <c:showPercent val="0"/>
            <c:showBubbleSize val="0"/>
          </c:dLbls>
          <c:val>
            <c:numRef>
              <c:f>'2.12'!$F$31:$F$49</c:f>
              <c:numCache>
                <c:formatCode>0%</c:formatCode>
                <c:ptCount val="19"/>
                <c:pt idx="0">
                  <c:v>0.1561814408640185</c:v>
                </c:pt>
                <c:pt idx="1">
                  <c:v>0.1561814408640185</c:v>
                </c:pt>
                <c:pt idx="2">
                  <c:v>0.1561814408640185</c:v>
                </c:pt>
                <c:pt idx="3">
                  <c:v>0.1561814408640185</c:v>
                </c:pt>
                <c:pt idx="4">
                  <c:v>0.1561814408640185</c:v>
                </c:pt>
                <c:pt idx="5">
                  <c:v>0.1561814408640185</c:v>
                </c:pt>
                <c:pt idx="6">
                  <c:v>0.1561814408640185</c:v>
                </c:pt>
                <c:pt idx="7">
                  <c:v>0.1561814408640185</c:v>
                </c:pt>
                <c:pt idx="8">
                  <c:v>0.1561814408640185</c:v>
                </c:pt>
                <c:pt idx="9">
                  <c:v>0.1561814408640185</c:v>
                </c:pt>
                <c:pt idx="10">
                  <c:v>0.1561814408640185</c:v>
                </c:pt>
                <c:pt idx="11">
                  <c:v>0.1561814408640185</c:v>
                </c:pt>
                <c:pt idx="12">
                  <c:v>0.1561814408640185</c:v>
                </c:pt>
                <c:pt idx="13">
                  <c:v>0.1561814408640185</c:v>
                </c:pt>
                <c:pt idx="14">
                  <c:v>0.1561814408640185</c:v>
                </c:pt>
                <c:pt idx="15">
                  <c:v>0.1561814408640185</c:v>
                </c:pt>
                <c:pt idx="16">
                  <c:v>0.1561814408640185</c:v>
                </c:pt>
                <c:pt idx="17">
                  <c:v>0.1561814408640185</c:v>
                </c:pt>
                <c:pt idx="18">
                  <c:v>0.1561814408640185</c:v>
                </c:pt>
              </c:numCache>
            </c:numRef>
          </c:val>
          <c:smooth val="0"/>
        </c:ser>
        <c:ser>
          <c:idx val="3"/>
          <c:order val="3"/>
          <c:tx>
            <c:strRef>
              <c:f>'2.12'!$G$30</c:f>
              <c:strCache>
                <c:ptCount val="1"/>
                <c:pt idx="0">
                  <c:v>ALC-19:A</c:v>
                </c:pt>
              </c:strCache>
            </c:strRef>
          </c:tx>
          <c:marker>
            <c:symbol val="none"/>
          </c:marker>
          <c:dLbls>
            <c:dLbl>
              <c:idx val="2"/>
              <c:layout/>
              <c:dLblPos val="t"/>
              <c:showLegendKey val="0"/>
              <c:showVal val="1"/>
              <c:showCatName val="0"/>
              <c:showSerName val="1"/>
              <c:showPercent val="0"/>
              <c:showBubbleSize val="0"/>
            </c:dLbl>
            <c:showLegendKey val="0"/>
            <c:showVal val="0"/>
            <c:showCatName val="0"/>
            <c:showSerName val="0"/>
            <c:showPercent val="0"/>
            <c:showBubbleSize val="0"/>
          </c:dLbls>
          <c:val>
            <c:numRef>
              <c:f>'2.12'!$G$31:$G$49</c:f>
              <c:numCache>
                <c:formatCode>0%</c:formatCode>
                <c:ptCount val="19"/>
                <c:pt idx="0">
                  <c:v>0.62702624925421424</c:v>
                </c:pt>
                <c:pt idx="1">
                  <c:v>0.62702624925421424</c:v>
                </c:pt>
                <c:pt idx="2">
                  <c:v>0.62702624925421424</c:v>
                </c:pt>
                <c:pt idx="3">
                  <c:v>0.62702624925421424</c:v>
                </c:pt>
                <c:pt idx="4">
                  <c:v>0.62702624925421424</c:v>
                </c:pt>
                <c:pt idx="5">
                  <c:v>0.62702624925421424</c:v>
                </c:pt>
                <c:pt idx="6">
                  <c:v>0.62702624925421424</c:v>
                </c:pt>
                <c:pt idx="7">
                  <c:v>0.62702624925421424</c:v>
                </c:pt>
                <c:pt idx="8">
                  <c:v>0.62702624925421424</c:v>
                </c:pt>
                <c:pt idx="9">
                  <c:v>0.62702624925421424</c:v>
                </c:pt>
                <c:pt idx="10">
                  <c:v>0.62702624925421424</c:v>
                </c:pt>
                <c:pt idx="11">
                  <c:v>0.62702624925421424</c:v>
                </c:pt>
                <c:pt idx="12">
                  <c:v>0.62702624925421424</c:v>
                </c:pt>
                <c:pt idx="13">
                  <c:v>0.62702624925421424</c:v>
                </c:pt>
                <c:pt idx="14">
                  <c:v>0.62702624925421424</c:v>
                </c:pt>
                <c:pt idx="15">
                  <c:v>0.62702624925421424</c:v>
                </c:pt>
                <c:pt idx="16">
                  <c:v>0.62702624925421424</c:v>
                </c:pt>
                <c:pt idx="17">
                  <c:v>0.62702624925421424</c:v>
                </c:pt>
                <c:pt idx="18">
                  <c:v>0.62702624925421424</c:v>
                </c:pt>
              </c:numCache>
            </c:numRef>
          </c:val>
          <c:smooth val="0"/>
        </c:ser>
        <c:dLbls>
          <c:showLegendKey val="0"/>
          <c:showVal val="0"/>
          <c:showCatName val="0"/>
          <c:showSerName val="0"/>
          <c:showPercent val="0"/>
          <c:showBubbleSize val="0"/>
        </c:dLbls>
        <c:marker val="1"/>
        <c:smooth val="0"/>
        <c:axId val="54044928"/>
        <c:axId val="54050816"/>
      </c:lineChart>
      <c:catAx>
        <c:axId val="54044928"/>
        <c:scaling>
          <c:orientation val="minMax"/>
        </c:scaling>
        <c:delete val="0"/>
        <c:axPos val="b"/>
        <c:majorTickMark val="out"/>
        <c:minorTickMark val="none"/>
        <c:tickLblPos val="nextTo"/>
        <c:txPr>
          <a:bodyPr rot="-5400000" vert="horz"/>
          <a:lstStyle/>
          <a:p>
            <a:pPr>
              <a:defRPr/>
            </a:pPr>
            <a:endParaRPr lang="en-US"/>
          </a:p>
        </c:txPr>
        <c:crossAx val="54050816"/>
        <c:crosses val="autoZero"/>
        <c:auto val="1"/>
        <c:lblAlgn val="ctr"/>
        <c:lblOffset val="100"/>
        <c:noMultiLvlLbl val="0"/>
      </c:catAx>
      <c:valAx>
        <c:axId val="54050816"/>
        <c:scaling>
          <c:orientation val="minMax"/>
        </c:scaling>
        <c:delete val="0"/>
        <c:axPos val="l"/>
        <c:majorGridlines>
          <c:spPr>
            <a:ln>
              <a:prstDash val="dash"/>
            </a:ln>
          </c:spPr>
        </c:majorGridlines>
        <c:title>
          <c:tx>
            <c:rich>
              <a:bodyPr rot="-5400000" vert="horz"/>
              <a:lstStyle/>
              <a:p>
                <a:pPr>
                  <a:defRPr b="0"/>
                </a:pPr>
                <a:r>
                  <a:rPr lang="en-US" b="0"/>
                  <a:t>Porcentaje de contribuyentes</a:t>
                </a:r>
              </a:p>
            </c:rich>
          </c:tx>
          <c:layout/>
          <c:overlay val="0"/>
        </c:title>
        <c:numFmt formatCode="0%" sourceLinked="1"/>
        <c:majorTickMark val="out"/>
        <c:minorTickMark val="none"/>
        <c:tickLblPos val="nextTo"/>
        <c:crossAx val="54044928"/>
        <c:crosses val="autoZero"/>
        <c:crossBetween val="between"/>
      </c:valAx>
    </c:plotArea>
    <c:legend>
      <c:legendPos val="b"/>
      <c:legendEntry>
        <c:idx val="2"/>
        <c:delete val="1"/>
      </c:legendEntry>
      <c:legendEntry>
        <c:idx val="3"/>
        <c:delete val="1"/>
      </c:legendEntry>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lineChart>
        <c:grouping val="standard"/>
        <c:varyColors val="0"/>
        <c:ser>
          <c:idx val="0"/>
          <c:order val="0"/>
          <c:tx>
            <c:strRef>
              <c:f>'2.13'!$C$28</c:f>
              <c:strCache>
                <c:ptCount val="1"/>
                <c:pt idx="0">
                  <c:v>Pequeña (2-5)</c:v>
                </c:pt>
              </c:strCache>
            </c:strRef>
          </c:tx>
          <c:spPr>
            <a:ln w="63500">
              <a:solidFill>
                <a:schemeClr val="dk1">
                  <a:tint val="55000"/>
                  <a:shade val="95000"/>
                  <a:satMod val="105000"/>
                </a:schemeClr>
              </a:solidFill>
            </a:ln>
          </c:spPr>
          <c:marker>
            <c:symbol val="none"/>
          </c:marker>
          <c:cat>
            <c:multiLvlStrRef>
              <c:f>'2.13'!#REF!</c:f>
            </c:multiLvlStrRef>
          </c:cat>
          <c:val>
            <c:numRef>
              <c:f>'2.13'!$D$28:$M$28</c:f>
              <c:numCache>
                <c:formatCode>0%</c:formatCode>
                <c:ptCount val="10"/>
                <c:pt idx="0">
                  <c:v>3.4452952991296415E-2</c:v>
                </c:pt>
                <c:pt idx="1">
                  <c:v>6.3805049481592976E-2</c:v>
                </c:pt>
                <c:pt idx="2">
                  <c:v>9.6666620404819631E-2</c:v>
                </c:pt>
                <c:pt idx="3">
                  <c:v>0.1279464524234516</c:v>
                </c:pt>
                <c:pt idx="4">
                  <c:v>0.15697553179288043</c:v>
                </c:pt>
                <c:pt idx="5">
                  <c:v>0.25095675287628405</c:v>
                </c:pt>
                <c:pt idx="6">
                  <c:v>0.27269601529713094</c:v>
                </c:pt>
                <c:pt idx="7">
                  <c:v>0.33316988676747455</c:v>
                </c:pt>
                <c:pt idx="8">
                  <c:v>0.47264791999247741</c:v>
                </c:pt>
                <c:pt idx="9">
                  <c:v>0.59529780934864818</c:v>
                </c:pt>
              </c:numCache>
            </c:numRef>
          </c:val>
          <c:smooth val="0"/>
        </c:ser>
        <c:ser>
          <c:idx val="1"/>
          <c:order val="1"/>
          <c:tx>
            <c:strRef>
              <c:f>'2.13'!$C$29</c:f>
              <c:strCache>
                <c:ptCount val="1"/>
                <c:pt idx="0">
                  <c:v>Mediana (6-50)</c:v>
                </c:pt>
              </c:strCache>
            </c:strRef>
          </c:tx>
          <c:spPr>
            <a:ln w="63500">
              <a:solidFill>
                <a:schemeClr val="tx1"/>
              </a:solidFill>
            </a:ln>
          </c:spPr>
          <c:marker>
            <c:symbol val="none"/>
          </c:marker>
          <c:cat>
            <c:multiLvlStrRef>
              <c:f>'2.13'!#REF!</c:f>
            </c:multiLvlStrRef>
          </c:cat>
          <c:val>
            <c:numRef>
              <c:f>'2.13'!$D$29:$M$29</c:f>
              <c:numCache>
                <c:formatCode>0%</c:formatCode>
                <c:ptCount val="10"/>
                <c:pt idx="0">
                  <c:v>0.14158507515612379</c:v>
                </c:pt>
                <c:pt idx="1">
                  <c:v>0.26566481443879786</c:v>
                </c:pt>
                <c:pt idx="2">
                  <c:v>0.32592998153485359</c:v>
                </c:pt>
                <c:pt idx="3">
                  <c:v>0.40517304084674055</c:v>
                </c:pt>
                <c:pt idx="4">
                  <c:v>0.48090350302453316</c:v>
                </c:pt>
                <c:pt idx="5">
                  <c:v>0.58660635023807395</c:v>
                </c:pt>
                <c:pt idx="6">
                  <c:v>0.63453238695031056</c:v>
                </c:pt>
                <c:pt idx="7">
                  <c:v>0.72658696382380816</c:v>
                </c:pt>
                <c:pt idx="8">
                  <c:v>0.77912665220144017</c:v>
                </c:pt>
                <c:pt idx="9">
                  <c:v>0.8123437083726901</c:v>
                </c:pt>
              </c:numCache>
            </c:numRef>
          </c:val>
          <c:smooth val="0"/>
        </c:ser>
        <c:ser>
          <c:idx val="2"/>
          <c:order val="2"/>
          <c:tx>
            <c:strRef>
              <c:f>'2.13'!$C$30</c:f>
              <c:strCache>
                <c:ptCount val="1"/>
                <c:pt idx="0">
                  <c:v>Grande (50 +)</c:v>
                </c:pt>
              </c:strCache>
            </c:strRef>
          </c:tx>
          <c:spPr>
            <a:ln w="63500">
              <a:solidFill>
                <a:schemeClr val="dk1">
                  <a:tint val="78000"/>
                  <a:shade val="95000"/>
                  <a:satMod val="105000"/>
                </a:schemeClr>
              </a:solidFill>
            </a:ln>
          </c:spPr>
          <c:marker>
            <c:symbol val="none"/>
          </c:marker>
          <c:cat>
            <c:multiLvlStrRef>
              <c:f>'2.13'!#REF!</c:f>
            </c:multiLvlStrRef>
          </c:cat>
          <c:val>
            <c:numRef>
              <c:f>'2.13'!$D$30:$M$30</c:f>
              <c:numCache>
                <c:formatCode>0%</c:formatCode>
                <c:ptCount val="10"/>
                <c:pt idx="0">
                  <c:v>0.30485122850748403</c:v>
                </c:pt>
                <c:pt idx="1">
                  <c:v>0.47218905654334653</c:v>
                </c:pt>
                <c:pt idx="2">
                  <c:v>0.57511514977612577</c:v>
                </c:pt>
                <c:pt idx="3">
                  <c:v>0.64658980350466189</c:v>
                </c:pt>
                <c:pt idx="4">
                  <c:v>0.73969021845239391</c:v>
                </c:pt>
                <c:pt idx="5">
                  <c:v>0.85564736519819673</c:v>
                </c:pt>
                <c:pt idx="6">
                  <c:v>0.85214654581539473</c:v>
                </c:pt>
                <c:pt idx="7">
                  <c:v>0.89796971614719723</c:v>
                </c:pt>
                <c:pt idx="8">
                  <c:v>0.91352038821364923</c:v>
                </c:pt>
                <c:pt idx="9">
                  <c:v>0.92498342252087495</c:v>
                </c:pt>
              </c:numCache>
            </c:numRef>
          </c:val>
          <c:smooth val="0"/>
        </c:ser>
        <c:dLbls>
          <c:showLegendKey val="0"/>
          <c:showVal val="0"/>
          <c:showCatName val="0"/>
          <c:showSerName val="0"/>
          <c:showPercent val="0"/>
          <c:showBubbleSize val="0"/>
        </c:dLbls>
        <c:marker val="1"/>
        <c:smooth val="0"/>
        <c:axId val="54065792"/>
        <c:axId val="54133120"/>
      </c:lineChart>
      <c:catAx>
        <c:axId val="54065792"/>
        <c:scaling>
          <c:orientation val="minMax"/>
        </c:scaling>
        <c:delete val="0"/>
        <c:axPos val="b"/>
        <c:majorTickMark val="out"/>
        <c:minorTickMark val="none"/>
        <c:tickLblPos val="nextTo"/>
        <c:crossAx val="54133120"/>
        <c:crosses val="autoZero"/>
        <c:auto val="1"/>
        <c:lblAlgn val="ctr"/>
        <c:lblOffset val="100"/>
        <c:noMultiLvlLbl val="0"/>
      </c:catAx>
      <c:valAx>
        <c:axId val="54133120"/>
        <c:scaling>
          <c:orientation val="minMax"/>
        </c:scaling>
        <c:delete val="0"/>
        <c:axPos val="l"/>
        <c:majorGridlines>
          <c:spPr>
            <a:ln>
              <a:prstDash val="dash"/>
            </a:ln>
          </c:spPr>
        </c:majorGridlines>
        <c:title>
          <c:tx>
            <c:rich>
              <a:bodyPr rot="-5400000" vert="horz"/>
              <a:lstStyle/>
              <a:p>
                <a:pPr>
                  <a:defRPr b="0"/>
                </a:pPr>
                <a:r>
                  <a:rPr lang="en-US" b="0"/>
                  <a:t>Porcentaje  de cotizantes</a:t>
                </a:r>
              </a:p>
            </c:rich>
          </c:tx>
          <c:layout/>
          <c:overlay val="0"/>
        </c:title>
        <c:numFmt formatCode="0%" sourceLinked="1"/>
        <c:majorTickMark val="out"/>
        <c:minorTickMark val="none"/>
        <c:tickLblPos val="nextTo"/>
        <c:crossAx val="54065792"/>
        <c:crosses val="autoZero"/>
        <c:crossBetween val="between"/>
      </c:valAx>
    </c:plotArea>
    <c:legend>
      <c:legendPos val="b"/>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lineChart>
        <c:grouping val="standard"/>
        <c:varyColors val="0"/>
        <c:ser>
          <c:idx val="1"/>
          <c:order val="0"/>
          <c:tx>
            <c:strRef>
              <c:f>'2.13'!$C$33</c:f>
              <c:strCache>
                <c:ptCount val="1"/>
                <c:pt idx="0">
                  <c:v>Asalariados</c:v>
                </c:pt>
              </c:strCache>
            </c:strRef>
          </c:tx>
          <c:spPr>
            <a:ln w="63500">
              <a:solidFill>
                <a:schemeClr val="tx1"/>
              </a:solidFill>
            </a:ln>
          </c:spPr>
          <c:marker>
            <c:symbol val="none"/>
          </c:marker>
          <c:val>
            <c:numRef>
              <c:f>'2.13'!$D$33:$M$33</c:f>
              <c:numCache>
                <c:formatCode>0%</c:formatCode>
                <c:ptCount val="10"/>
                <c:pt idx="0">
                  <c:v>8.2330513966426808E-2</c:v>
                </c:pt>
                <c:pt idx="1">
                  <c:v>0.26352250877779637</c:v>
                </c:pt>
                <c:pt idx="2">
                  <c:v>0.49620704583807523</c:v>
                </c:pt>
                <c:pt idx="3">
                  <c:v>0.52274586278454882</c:v>
                </c:pt>
                <c:pt idx="4">
                  <c:v>0.6042157049209429</c:v>
                </c:pt>
                <c:pt idx="5">
                  <c:v>0.69591563420647817</c:v>
                </c:pt>
                <c:pt idx="6">
                  <c:v>0.72124839839949639</c:v>
                </c:pt>
                <c:pt idx="7">
                  <c:v>0.79369406151805133</c:v>
                </c:pt>
                <c:pt idx="8">
                  <c:v>0.85660414383663752</c:v>
                </c:pt>
                <c:pt idx="9">
                  <c:v>0.89116512812691784</c:v>
                </c:pt>
              </c:numCache>
            </c:numRef>
          </c:val>
          <c:smooth val="0"/>
        </c:ser>
        <c:ser>
          <c:idx val="0"/>
          <c:order val="1"/>
          <c:tx>
            <c:strRef>
              <c:f>'2.13'!$C$32</c:f>
              <c:strCache>
                <c:ptCount val="1"/>
                <c:pt idx="0">
                  <c:v>No asalariados</c:v>
                </c:pt>
              </c:strCache>
            </c:strRef>
          </c:tx>
          <c:spPr>
            <a:ln w="63500"/>
          </c:spPr>
          <c:marker>
            <c:symbol val="none"/>
          </c:marker>
          <c:val>
            <c:numRef>
              <c:f>'2.13'!$D$32:$M$32</c:f>
              <c:numCache>
                <c:formatCode>0%</c:formatCode>
                <c:ptCount val="10"/>
                <c:pt idx="0">
                  <c:v>3.5983936931837608E-2</c:v>
                </c:pt>
                <c:pt idx="1">
                  <c:v>5.3902747213928064E-2</c:v>
                </c:pt>
                <c:pt idx="2">
                  <c:v>6.8356063032237402E-2</c:v>
                </c:pt>
                <c:pt idx="3">
                  <c:v>7.5226839986093474E-2</c:v>
                </c:pt>
                <c:pt idx="4">
                  <c:v>8.948689517072303E-2</c:v>
                </c:pt>
                <c:pt idx="5">
                  <c:v>0.11276914370405089</c:v>
                </c:pt>
                <c:pt idx="6">
                  <c:v>0.19627598796284076</c:v>
                </c:pt>
                <c:pt idx="7">
                  <c:v>0.23195758919226894</c:v>
                </c:pt>
                <c:pt idx="8">
                  <c:v>0.32614324125729904</c:v>
                </c:pt>
                <c:pt idx="9">
                  <c:v>0.48635139314435494</c:v>
                </c:pt>
              </c:numCache>
            </c:numRef>
          </c:val>
          <c:smooth val="0"/>
        </c:ser>
        <c:dLbls>
          <c:showLegendKey val="0"/>
          <c:showVal val="0"/>
          <c:showCatName val="0"/>
          <c:showSerName val="0"/>
          <c:showPercent val="0"/>
          <c:showBubbleSize val="0"/>
        </c:dLbls>
        <c:marker val="1"/>
        <c:smooth val="0"/>
        <c:axId val="54170752"/>
        <c:axId val="54172288"/>
      </c:lineChart>
      <c:catAx>
        <c:axId val="54170752"/>
        <c:scaling>
          <c:orientation val="minMax"/>
        </c:scaling>
        <c:delete val="0"/>
        <c:axPos val="b"/>
        <c:majorTickMark val="out"/>
        <c:minorTickMark val="none"/>
        <c:tickLblPos val="nextTo"/>
        <c:crossAx val="54172288"/>
        <c:crosses val="autoZero"/>
        <c:auto val="1"/>
        <c:lblAlgn val="ctr"/>
        <c:lblOffset val="100"/>
        <c:noMultiLvlLbl val="0"/>
      </c:catAx>
      <c:valAx>
        <c:axId val="54172288"/>
        <c:scaling>
          <c:orientation val="minMax"/>
        </c:scaling>
        <c:delete val="0"/>
        <c:axPos val="l"/>
        <c:majorGridlines>
          <c:spPr>
            <a:ln>
              <a:prstDash val="dash"/>
            </a:ln>
          </c:spPr>
        </c:majorGridlines>
        <c:title>
          <c:tx>
            <c:rich>
              <a:bodyPr rot="-5400000" vert="horz"/>
              <a:lstStyle/>
              <a:p>
                <a:pPr>
                  <a:defRPr b="0"/>
                </a:pPr>
                <a:r>
                  <a:rPr lang="en-US" b="0"/>
                  <a:t>Porcentaje de cotizantes</a:t>
                </a:r>
              </a:p>
            </c:rich>
          </c:tx>
          <c:layout/>
          <c:overlay val="0"/>
        </c:title>
        <c:numFmt formatCode="0%" sourceLinked="1"/>
        <c:majorTickMark val="out"/>
        <c:minorTickMark val="none"/>
        <c:tickLblPos val="nextTo"/>
        <c:crossAx val="54170752"/>
        <c:crosses val="autoZero"/>
        <c:crossBetween val="between"/>
      </c:valAx>
    </c:plotArea>
    <c:legend>
      <c:legendPos val="b"/>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stacked"/>
        <c:varyColors val="0"/>
        <c:ser>
          <c:idx val="1"/>
          <c:order val="0"/>
          <c:tx>
            <c:v>Estimación BID</c:v>
          </c:tx>
          <c:spPr>
            <a:noFill/>
            <a:ln w="28575">
              <a:noFill/>
            </a:ln>
          </c:spPr>
          <c:invertIfNegative val="0"/>
          <c:cat>
            <c:strRef>
              <c:f>'2.14'!$A$30:$A$48</c:f>
              <c:strCache>
                <c:ptCount val="19"/>
                <c:pt idx="0">
                  <c:v>URY</c:v>
                </c:pt>
                <c:pt idx="1">
                  <c:v>CHL</c:v>
                </c:pt>
                <c:pt idx="2">
                  <c:v>BRA</c:v>
                </c:pt>
                <c:pt idx="3">
                  <c:v>CRI</c:v>
                </c:pt>
                <c:pt idx="4">
                  <c:v>PAN</c:v>
                </c:pt>
                <c:pt idx="5">
                  <c:v>ARG</c:v>
                </c:pt>
                <c:pt idx="6">
                  <c:v>ECU</c:v>
                </c:pt>
                <c:pt idx="7">
                  <c:v>SLV</c:v>
                </c:pt>
                <c:pt idx="8">
                  <c:v>DOM</c:v>
                </c:pt>
                <c:pt idx="9">
                  <c:v>COL</c:v>
                </c:pt>
                <c:pt idx="10">
                  <c:v>VEN</c:v>
                </c:pt>
                <c:pt idx="11">
                  <c:v>PRY</c:v>
                </c:pt>
                <c:pt idx="12">
                  <c:v>JAM</c:v>
                </c:pt>
                <c:pt idx="13">
                  <c:v>NIC</c:v>
                </c:pt>
                <c:pt idx="14">
                  <c:v>HND</c:v>
                </c:pt>
                <c:pt idx="15">
                  <c:v>MEX</c:v>
                </c:pt>
                <c:pt idx="16">
                  <c:v>PER</c:v>
                </c:pt>
                <c:pt idx="17">
                  <c:v>GTM</c:v>
                </c:pt>
                <c:pt idx="18">
                  <c:v>BOL</c:v>
                </c:pt>
              </c:strCache>
            </c:strRef>
          </c:cat>
          <c:val>
            <c:numRef>
              <c:f>'2.14'!$R$30:$R$48</c:f>
              <c:numCache>
                <c:formatCode>0.0%</c:formatCode>
                <c:ptCount val="19"/>
                <c:pt idx="0">
                  <c:v>0.12748875000000004</c:v>
                </c:pt>
                <c:pt idx="1">
                  <c:v>0.22924125000000006</c:v>
                </c:pt>
                <c:pt idx="2">
                  <c:v>0.26531500000000019</c:v>
                </c:pt>
                <c:pt idx="3">
                  <c:v>0.29305000000000025</c:v>
                </c:pt>
                <c:pt idx="4">
                  <c:v>0.30734375000000003</c:v>
                </c:pt>
                <c:pt idx="5">
                  <c:v>0.37378</c:v>
                </c:pt>
                <c:pt idx="6">
                  <c:v>0.44656249999999997</c:v>
                </c:pt>
                <c:pt idx="7">
                  <c:v>0.45344125000000002</c:v>
                </c:pt>
                <c:pt idx="8">
                  <c:v>0.47132625000000006</c:v>
                </c:pt>
                <c:pt idx="9">
                  <c:v>0.51695749999999996</c:v>
                </c:pt>
                <c:pt idx="10">
                  <c:v>0.54510499999999995</c:v>
                </c:pt>
                <c:pt idx="11">
                  <c:v>0.56834874999999996</c:v>
                </c:pt>
                <c:pt idx="12" formatCode="General">
                  <c:v>0.57999999999999996</c:v>
                </c:pt>
                <c:pt idx="13">
                  <c:v>0.58113875000000004</c:v>
                </c:pt>
                <c:pt idx="14">
                  <c:v>0.60884374999999991</c:v>
                </c:pt>
                <c:pt idx="15">
                  <c:v>0.61600999999999995</c:v>
                </c:pt>
                <c:pt idx="16">
                  <c:v>0.69815249999999995</c:v>
                </c:pt>
                <c:pt idx="17">
                  <c:v>0.71662124999999999</c:v>
                </c:pt>
                <c:pt idx="18">
                  <c:v>0.74312180311112508</c:v>
                </c:pt>
              </c:numCache>
            </c:numRef>
          </c:val>
        </c:ser>
        <c:ser>
          <c:idx val="0"/>
          <c:order val="1"/>
          <c:tx>
            <c:v>Estimación BID</c:v>
          </c:tx>
          <c:spPr>
            <a:solidFill>
              <a:schemeClr val="bg1">
                <a:lumMod val="65000"/>
              </a:schemeClr>
            </a:solidFill>
            <a:ln w="3175">
              <a:solidFill>
                <a:schemeClr val="tx1"/>
              </a:solidFill>
            </a:ln>
          </c:spPr>
          <c:invertIfNegative val="0"/>
          <c:cat>
            <c:strRef>
              <c:f>'2.14'!$A$30:$A$48</c:f>
              <c:strCache>
                <c:ptCount val="19"/>
                <c:pt idx="0">
                  <c:v>URY</c:v>
                </c:pt>
                <c:pt idx="1">
                  <c:v>CHL</c:v>
                </c:pt>
                <c:pt idx="2">
                  <c:v>BRA</c:v>
                </c:pt>
                <c:pt idx="3">
                  <c:v>CRI</c:v>
                </c:pt>
                <c:pt idx="4">
                  <c:v>PAN</c:v>
                </c:pt>
                <c:pt idx="5">
                  <c:v>ARG</c:v>
                </c:pt>
                <c:pt idx="6">
                  <c:v>ECU</c:v>
                </c:pt>
                <c:pt idx="7">
                  <c:v>SLV</c:v>
                </c:pt>
                <c:pt idx="8">
                  <c:v>DOM</c:v>
                </c:pt>
                <c:pt idx="9">
                  <c:v>COL</c:v>
                </c:pt>
                <c:pt idx="10">
                  <c:v>VEN</c:v>
                </c:pt>
                <c:pt idx="11">
                  <c:v>PRY</c:v>
                </c:pt>
                <c:pt idx="12">
                  <c:v>JAM</c:v>
                </c:pt>
                <c:pt idx="13">
                  <c:v>NIC</c:v>
                </c:pt>
                <c:pt idx="14">
                  <c:v>HND</c:v>
                </c:pt>
                <c:pt idx="15">
                  <c:v>MEX</c:v>
                </c:pt>
                <c:pt idx="16">
                  <c:v>PER</c:v>
                </c:pt>
                <c:pt idx="17">
                  <c:v>GTM</c:v>
                </c:pt>
                <c:pt idx="18">
                  <c:v>BOL</c:v>
                </c:pt>
              </c:strCache>
            </c:strRef>
          </c:cat>
          <c:val>
            <c:numRef>
              <c:f>'2.14'!$S$30:$S$48</c:f>
              <c:numCache>
                <c:formatCode>0.0%</c:formatCode>
                <c:ptCount val="19"/>
                <c:pt idx="0">
                  <c:v>0.19811125000000007</c:v>
                </c:pt>
                <c:pt idx="1">
                  <c:v>0.2311896440203749</c:v>
                </c:pt>
                <c:pt idx="2">
                  <c:v>0.19640002489887487</c:v>
                </c:pt>
                <c:pt idx="3">
                  <c:v>0.11925684894937483</c:v>
                </c:pt>
                <c:pt idx="4">
                  <c:v>0.15622076934999996</c:v>
                </c:pt>
                <c:pt idx="5">
                  <c:v>0.1657725000000001</c:v>
                </c:pt>
                <c:pt idx="6">
                  <c:v>0.28354370599650003</c:v>
                </c:pt>
                <c:pt idx="7">
                  <c:v>0.23586639234812501</c:v>
                </c:pt>
                <c:pt idx="8">
                  <c:v>0.19965028969087495</c:v>
                </c:pt>
                <c:pt idx="9">
                  <c:v>0.26602999999999999</c:v>
                </c:pt>
                <c:pt idx="10">
                  <c:v>0.17625565283750011</c:v>
                </c:pt>
                <c:pt idx="11">
                  <c:v>0.35867250000000006</c:v>
                </c:pt>
                <c:pt idx="12">
                  <c:v>0.14000000000000001</c:v>
                </c:pt>
                <c:pt idx="13">
                  <c:v>0.16724426590662489</c:v>
                </c:pt>
                <c:pt idx="14">
                  <c:v>0.16237982871075007</c:v>
                </c:pt>
                <c:pt idx="15">
                  <c:v>0.11689218970150006</c:v>
                </c:pt>
                <c:pt idx="16">
                  <c:v>0.21510000000000007</c:v>
                </c:pt>
                <c:pt idx="17">
                  <c:v>0.10026124999999997</c:v>
                </c:pt>
                <c:pt idx="18">
                  <c:v>8.9601946888874906E-2</c:v>
                </c:pt>
              </c:numCache>
            </c:numRef>
          </c:val>
        </c:ser>
        <c:dLbls>
          <c:showLegendKey val="0"/>
          <c:showVal val="0"/>
          <c:showCatName val="0"/>
          <c:showSerName val="0"/>
          <c:showPercent val="0"/>
          <c:showBubbleSize val="0"/>
        </c:dLbls>
        <c:gapWidth val="150"/>
        <c:overlap val="100"/>
        <c:axId val="72139904"/>
        <c:axId val="72141824"/>
      </c:barChart>
      <c:lineChart>
        <c:grouping val="standard"/>
        <c:varyColors val="0"/>
        <c:ser>
          <c:idx val="2"/>
          <c:order val="2"/>
          <c:tx>
            <c:strRef>
              <c:f>'2.14'!$T$27</c:f>
              <c:strCache>
                <c:ptCount val="1"/>
                <c:pt idx="0">
                  <c:v>Estimaciones externas</c:v>
                </c:pt>
              </c:strCache>
            </c:strRef>
          </c:tx>
          <c:spPr>
            <a:ln>
              <a:noFill/>
            </a:ln>
          </c:spPr>
          <c:marker>
            <c:symbol val="circle"/>
            <c:size val="7"/>
            <c:spPr>
              <a:solidFill>
                <a:schemeClr val="tx1"/>
              </a:solidFill>
              <a:ln>
                <a:noFill/>
              </a:ln>
            </c:spPr>
          </c:marker>
          <c:cat>
            <c:strRef>
              <c:f>'2.14'!$A$30:$A$48</c:f>
              <c:strCache>
                <c:ptCount val="19"/>
                <c:pt idx="0">
                  <c:v>URY</c:v>
                </c:pt>
                <c:pt idx="1">
                  <c:v>CHL</c:v>
                </c:pt>
                <c:pt idx="2">
                  <c:v>BRA</c:v>
                </c:pt>
                <c:pt idx="3">
                  <c:v>CRI</c:v>
                </c:pt>
                <c:pt idx="4">
                  <c:v>PAN</c:v>
                </c:pt>
                <c:pt idx="5">
                  <c:v>ARG</c:v>
                </c:pt>
                <c:pt idx="6">
                  <c:v>ECU</c:v>
                </c:pt>
                <c:pt idx="7">
                  <c:v>SLV</c:v>
                </c:pt>
                <c:pt idx="8">
                  <c:v>DOM</c:v>
                </c:pt>
                <c:pt idx="9">
                  <c:v>COL</c:v>
                </c:pt>
                <c:pt idx="10">
                  <c:v>VEN</c:v>
                </c:pt>
                <c:pt idx="11">
                  <c:v>PRY</c:v>
                </c:pt>
                <c:pt idx="12">
                  <c:v>JAM</c:v>
                </c:pt>
                <c:pt idx="13">
                  <c:v>NIC</c:v>
                </c:pt>
                <c:pt idx="14">
                  <c:v>HND</c:v>
                </c:pt>
                <c:pt idx="15">
                  <c:v>MEX</c:v>
                </c:pt>
                <c:pt idx="16">
                  <c:v>PER</c:v>
                </c:pt>
                <c:pt idx="17">
                  <c:v>GTM</c:v>
                </c:pt>
                <c:pt idx="18">
                  <c:v>BOL</c:v>
                </c:pt>
              </c:strCache>
            </c:strRef>
          </c:cat>
          <c:val>
            <c:numRef>
              <c:f>'2.14'!$T$30:$T$48</c:f>
              <c:numCache>
                <c:formatCode>General</c:formatCode>
                <c:ptCount val="19"/>
                <c:pt idx="5">
                  <c:v>0.61</c:v>
                </c:pt>
                <c:pt idx="9" formatCode="0%">
                  <c:v>0.75</c:v>
                </c:pt>
                <c:pt idx="11">
                  <c:v>0.93</c:v>
                </c:pt>
                <c:pt idx="15">
                  <c:v>0.64</c:v>
                </c:pt>
                <c:pt idx="16">
                  <c:v>0.75</c:v>
                </c:pt>
              </c:numCache>
            </c:numRef>
          </c:val>
          <c:smooth val="0"/>
        </c:ser>
        <c:dLbls>
          <c:showLegendKey val="0"/>
          <c:showVal val="0"/>
          <c:showCatName val="0"/>
          <c:showSerName val="0"/>
          <c:showPercent val="0"/>
          <c:showBubbleSize val="0"/>
        </c:dLbls>
        <c:marker val="1"/>
        <c:smooth val="0"/>
        <c:axId val="72139904"/>
        <c:axId val="72141824"/>
      </c:lineChart>
      <c:catAx>
        <c:axId val="72139904"/>
        <c:scaling>
          <c:orientation val="minMax"/>
        </c:scaling>
        <c:delete val="0"/>
        <c:axPos val="b"/>
        <c:majorTickMark val="out"/>
        <c:minorTickMark val="none"/>
        <c:tickLblPos val="nextTo"/>
        <c:txPr>
          <a:bodyPr rot="-5400000" vert="horz"/>
          <a:lstStyle/>
          <a:p>
            <a:pPr>
              <a:defRPr/>
            </a:pPr>
            <a:endParaRPr lang="en-US"/>
          </a:p>
        </c:txPr>
        <c:crossAx val="72141824"/>
        <c:crosses val="autoZero"/>
        <c:auto val="1"/>
        <c:lblAlgn val="ctr"/>
        <c:lblOffset val="100"/>
        <c:noMultiLvlLbl val="0"/>
      </c:catAx>
      <c:valAx>
        <c:axId val="72141824"/>
        <c:scaling>
          <c:orientation val="minMax"/>
        </c:scaling>
        <c:delete val="0"/>
        <c:axPos val="l"/>
        <c:majorGridlines>
          <c:spPr>
            <a:ln>
              <a:prstDash val="dash"/>
            </a:ln>
          </c:spPr>
        </c:majorGridlines>
        <c:title>
          <c:tx>
            <c:rich>
              <a:bodyPr rot="-5400000" vert="horz"/>
              <a:lstStyle/>
              <a:p>
                <a:pPr>
                  <a:defRPr b="0"/>
                </a:pPr>
                <a:r>
                  <a:rPr lang="en-US" b="0"/>
                  <a:t>Porcentaje de 65 y + sin una pensión contributiva adecuada </a:t>
                </a:r>
              </a:p>
            </c:rich>
          </c:tx>
          <c:layout/>
          <c:overlay val="0"/>
          <c:spPr>
            <a:ln>
              <a:noFill/>
            </a:ln>
          </c:spPr>
        </c:title>
        <c:numFmt formatCode="0%" sourceLinked="0"/>
        <c:majorTickMark val="out"/>
        <c:minorTickMark val="none"/>
        <c:tickLblPos val="nextTo"/>
        <c:crossAx val="72139904"/>
        <c:crosses val="autoZero"/>
        <c:crossBetween val="between"/>
      </c:valAx>
    </c:plotArea>
    <c:legend>
      <c:legendPos val="b"/>
      <c:legendEntry>
        <c:idx val="0"/>
        <c:delete val="1"/>
      </c:legendEntry>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51052613182329E-2"/>
          <c:y val="3.681775408646714E-2"/>
          <c:w val="0.8998951656733164"/>
          <c:h val="0.69818954404252731"/>
        </c:manualLayout>
      </c:layout>
      <c:scatterChart>
        <c:scatterStyle val="lineMarker"/>
        <c:varyColors val="0"/>
        <c:ser>
          <c:idx val="0"/>
          <c:order val="0"/>
          <c:tx>
            <c:strRef>
              <c:f>'R2.4'!$D$1</c:f>
              <c:strCache>
                <c:ptCount val="1"/>
                <c:pt idx="0">
                  <c:v>Cotizantes/ocupados</c:v>
                </c:pt>
              </c:strCache>
            </c:strRef>
          </c:tx>
          <c:spPr>
            <a:ln w="28575">
              <a:noFill/>
            </a:ln>
          </c:spPr>
          <c:marker>
            <c:symbol val="circle"/>
            <c:size val="6"/>
            <c:spPr>
              <a:solidFill>
                <a:schemeClr val="tx1">
                  <a:lumMod val="65000"/>
                  <a:lumOff val="35000"/>
                </a:schemeClr>
              </a:solidFill>
              <a:ln>
                <a:noFill/>
              </a:ln>
            </c:spPr>
          </c:marker>
          <c:xVal>
            <c:numRef>
              <c:f>'R2.4'!$D$2:$D$118</c:f>
              <c:numCache>
                <c:formatCode>General</c:formatCode>
                <c:ptCount val="117"/>
                <c:pt idx="0">
                  <c:v>6.796386</c:v>
                </c:pt>
                <c:pt idx="1">
                  <c:v>6.7993600000000001</c:v>
                </c:pt>
                <c:pt idx="2">
                  <c:v>6.8256360000000003</c:v>
                </c:pt>
                <c:pt idx="3">
                  <c:v>6.8516539999999999</c:v>
                </c:pt>
                <c:pt idx="4">
                  <c:v>6.8614240000000004</c:v>
                </c:pt>
                <c:pt idx="5">
                  <c:v>6.8963739999999998</c:v>
                </c:pt>
                <c:pt idx="6">
                  <c:v>6.9232149999999999</c:v>
                </c:pt>
                <c:pt idx="7">
                  <c:v>7.0871979999999999</c:v>
                </c:pt>
                <c:pt idx="8">
                  <c:v>7.1032640000000002</c:v>
                </c:pt>
                <c:pt idx="9">
                  <c:v>7.1642409999999996</c:v>
                </c:pt>
                <c:pt idx="10">
                  <c:v>7.209695</c:v>
                </c:pt>
                <c:pt idx="11">
                  <c:v>7.2976260000000002</c:v>
                </c:pt>
                <c:pt idx="12">
                  <c:v>7.3638690000000002</c:v>
                </c:pt>
                <c:pt idx="13">
                  <c:v>7.4015240000000002</c:v>
                </c:pt>
                <c:pt idx="14">
                  <c:v>7.4030670000000001</c:v>
                </c:pt>
                <c:pt idx="15">
                  <c:v>7.4918800000000001</c:v>
                </c:pt>
                <c:pt idx="16">
                  <c:v>7.6219640000000002</c:v>
                </c:pt>
                <c:pt idx="17">
                  <c:v>7.6530630000000004</c:v>
                </c:pt>
                <c:pt idx="18">
                  <c:v>7.6633420000000001</c:v>
                </c:pt>
                <c:pt idx="19">
                  <c:v>7.6886890000000001</c:v>
                </c:pt>
                <c:pt idx="20">
                  <c:v>7.724424</c:v>
                </c:pt>
                <c:pt idx="21">
                  <c:v>7.7264470000000003</c:v>
                </c:pt>
                <c:pt idx="22">
                  <c:v>7.7494519999999998</c:v>
                </c:pt>
                <c:pt idx="23">
                  <c:v>7.7510450000000004</c:v>
                </c:pt>
                <c:pt idx="24">
                  <c:v>7.769336</c:v>
                </c:pt>
                <c:pt idx="25">
                  <c:v>7.7859870000000004</c:v>
                </c:pt>
                <c:pt idx="26">
                  <c:v>7.7879300000000002</c:v>
                </c:pt>
                <c:pt idx="27">
                  <c:v>7.8264670000000001</c:v>
                </c:pt>
                <c:pt idx="28">
                  <c:v>7.8547260000000003</c:v>
                </c:pt>
                <c:pt idx="29">
                  <c:v>7.8632400000000002</c:v>
                </c:pt>
                <c:pt idx="30">
                  <c:v>7.8970729999999998</c:v>
                </c:pt>
                <c:pt idx="31">
                  <c:v>7.8982770000000002</c:v>
                </c:pt>
                <c:pt idx="32">
                  <c:v>7.9151470000000002</c:v>
                </c:pt>
                <c:pt idx="33">
                  <c:v>7.9227980000000002</c:v>
                </c:pt>
                <c:pt idx="34">
                  <c:v>7.9387850000000002</c:v>
                </c:pt>
                <c:pt idx="35">
                  <c:v>7.9401419999999998</c:v>
                </c:pt>
                <c:pt idx="36">
                  <c:v>7.9610209999999997</c:v>
                </c:pt>
                <c:pt idx="37">
                  <c:v>7.9779410000000004</c:v>
                </c:pt>
                <c:pt idx="38">
                  <c:v>8.0036269999999998</c:v>
                </c:pt>
                <c:pt idx="39">
                  <c:v>8.0120740000000001</c:v>
                </c:pt>
                <c:pt idx="40">
                  <c:v>8.0344329999999999</c:v>
                </c:pt>
                <c:pt idx="41">
                  <c:v>8.0676290000000002</c:v>
                </c:pt>
                <c:pt idx="42">
                  <c:v>8.0759869999999996</c:v>
                </c:pt>
                <c:pt idx="43">
                  <c:v>8.0869859999999996</c:v>
                </c:pt>
                <c:pt idx="44">
                  <c:v>8.0971609999999998</c:v>
                </c:pt>
                <c:pt idx="45">
                  <c:v>8.1135730000000006</c:v>
                </c:pt>
                <c:pt idx="46">
                  <c:v>8.1367580000000004</c:v>
                </c:pt>
                <c:pt idx="47">
                  <c:v>8.1375740000000008</c:v>
                </c:pt>
                <c:pt idx="48">
                  <c:v>8.1605629999999998</c:v>
                </c:pt>
                <c:pt idx="49">
                  <c:v>8.1740879999999994</c:v>
                </c:pt>
                <c:pt idx="50">
                  <c:v>8.1802430000000008</c:v>
                </c:pt>
                <c:pt idx="51">
                  <c:v>8.2032330000000009</c:v>
                </c:pt>
                <c:pt idx="52">
                  <c:v>8.2036320000000007</c:v>
                </c:pt>
                <c:pt idx="53">
                  <c:v>8.2166530000000009</c:v>
                </c:pt>
                <c:pt idx="54">
                  <c:v>8.2175569999999993</c:v>
                </c:pt>
                <c:pt idx="55">
                  <c:v>8.2194690000000001</c:v>
                </c:pt>
                <c:pt idx="56">
                  <c:v>8.2238950000000006</c:v>
                </c:pt>
                <c:pt idx="57">
                  <c:v>8.236224</c:v>
                </c:pt>
                <c:pt idx="58">
                  <c:v>8.2427019999999995</c:v>
                </c:pt>
                <c:pt idx="59">
                  <c:v>8.2523230000000005</c:v>
                </c:pt>
                <c:pt idx="60">
                  <c:v>8.2947819999999997</c:v>
                </c:pt>
                <c:pt idx="61">
                  <c:v>8.3064110000000007</c:v>
                </c:pt>
                <c:pt idx="62">
                  <c:v>8.3336240000000004</c:v>
                </c:pt>
                <c:pt idx="63">
                  <c:v>8.342549</c:v>
                </c:pt>
                <c:pt idx="64">
                  <c:v>8.3460129999999992</c:v>
                </c:pt>
                <c:pt idx="65">
                  <c:v>8.3627149999999997</c:v>
                </c:pt>
                <c:pt idx="66">
                  <c:v>8.3787420000000008</c:v>
                </c:pt>
                <c:pt idx="67">
                  <c:v>8.382619</c:v>
                </c:pt>
                <c:pt idx="68">
                  <c:v>8.3844820000000002</c:v>
                </c:pt>
                <c:pt idx="69">
                  <c:v>8.3900939999999995</c:v>
                </c:pt>
                <c:pt idx="70">
                  <c:v>8.4006530000000001</c:v>
                </c:pt>
                <c:pt idx="71">
                  <c:v>8.4050639999999994</c:v>
                </c:pt>
                <c:pt idx="72">
                  <c:v>8.4510129999999997</c:v>
                </c:pt>
                <c:pt idx="73">
                  <c:v>8.4641719999999996</c:v>
                </c:pt>
                <c:pt idx="74">
                  <c:v>8.4715009999999999</c:v>
                </c:pt>
                <c:pt idx="75">
                  <c:v>8.473732</c:v>
                </c:pt>
                <c:pt idx="76">
                  <c:v>8.4743969999999997</c:v>
                </c:pt>
                <c:pt idx="77">
                  <c:v>8.4750429999999994</c:v>
                </c:pt>
                <c:pt idx="78">
                  <c:v>8.4794540000000005</c:v>
                </c:pt>
                <c:pt idx="79">
                  <c:v>8.4836019999999994</c:v>
                </c:pt>
                <c:pt idx="80">
                  <c:v>8.5238040000000002</c:v>
                </c:pt>
                <c:pt idx="81">
                  <c:v>8.5513879999999993</c:v>
                </c:pt>
                <c:pt idx="82">
                  <c:v>8.5542549999999995</c:v>
                </c:pt>
                <c:pt idx="83">
                  <c:v>8.5574619999999992</c:v>
                </c:pt>
                <c:pt idx="84">
                  <c:v>8.5599460000000001</c:v>
                </c:pt>
                <c:pt idx="85">
                  <c:v>8.5730710000000006</c:v>
                </c:pt>
                <c:pt idx="86">
                  <c:v>8.5760319999999997</c:v>
                </c:pt>
                <c:pt idx="87">
                  <c:v>8.6039560000000002</c:v>
                </c:pt>
                <c:pt idx="88">
                  <c:v>8.6110600000000002</c:v>
                </c:pt>
                <c:pt idx="89">
                  <c:v>8.6775129999999994</c:v>
                </c:pt>
                <c:pt idx="90">
                  <c:v>8.6843489999999992</c:v>
                </c:pt>
                <c:pt idx="91">
                  <c:v>8.6868079999999992</c:v>
                </c:pt>
                <c:pt idx="92">
                  <c:v>8.7509940000000004</c:v>
                </c:pt>
                <c:pt idx="93">
                  <c:v>8.7825780000000009</c:v>
                </c:pt>
                <c:pt idx="94">
                  <c:v>8.7921150000000008</c:v>
                </c:pt>
                <c:pt idx="95">
                  <c:v>8.8037939999999999</c:v>
                </c:pt>
                <c:pt idx="96">
                  <c:v>8.8240970000000001</c:v>
                </c:pt>
                <c:pt idx="97">
                  <c:v>8.8500040000000002</c:v>
                </c:pt>
                <c:pt idx="98">
                  <c:v>8.8523420000000002</c:v>
                </c:pt>
                <c:pt idx="99">
                  <c:v>8.8598379999999999</c:v>
                </c:pt>
                <c:pt idx="100">
                  <c:v>8.8875250000000001</c:v>
                </c:pt>
                <c:pt idx="101">
                  <c:v>8.8930229999999995</c:v>
                </c:pt>
                <c:pt idx="102">
                  <c:v>8.9057200000000005</c:v>
                </c:pt>
                <c:pt idx="103">
                  <c:v>8.9532260000000008</c:v>
                </c:pt>
                <c:pt idx="104">
                  <c:v>9.0074050000000003</c:v>
                </c:pt>
                <c:pt idx="105">
                  <c:v>9.018675</c:v>
                </c:pt>
                <c:pt idx="106">
                  <c:v>9.0445770000000003</c:v>
                </c:pt>
                <c:pt idx="107">
                  <c:v>9.0715389999999996</c:v>
                </c:pt>
                <c:pt idx="108">
                  <c:v>9.1086919999999996</c:v>
                </c:pt>
                <c:pt idx="109">
                  <c:v>9.1168969999999998</c:v>
                </c:pt>
                <c:pt idx="110">
                  <c:v>9.1179369999999995</c:v>
                </c:pt>
                <c:pt idx="111">
                  <c:v>9.1194670000000002</c:v>
                </c:pt>
                <c:pt idx="112">
                  <c:v>9.1289700000000007</c:v>
                </c:pt>
                <c:pt idx="113">
                  <c:v>9.1507799999999992</c:v>
                </c:pt>
                <c:pt idx="114">
                  <c:v>9.2153779999999994</c:v>
                </c:pt>
                <c:pt idx="115">
                  <c:v>9.2270990000000008</c:v>
                </c:pt>
                <c:pt idx="116">
                  <c:v>9.3709019999999992</c:v>
                </c:pt>
              </c:numCache>
            </c:numRef>
          </c:xVal>
          <c:yVal>
            <c:numRef>
              <c:f>'R2.4'!$C$2:$C$118</c:f>
              <c:numCache>
                <c:formatCode>General</c:formatCode>
                <c:ptCount val="117"/>
                <c:pt idx="0">
                  <c:v>18.52</c:v>
                </c:pt>
                <c:pt idx="1">
                  <c:v>10.71</c:v>
                </c:pt>
                <c:pt idx="2">
                  <c:v>12.94</c:v>
                </c:pt>
                <c:pt idx="3">
                  <c:v>13.04</c:v>
                </c:pt>
                <c:pt idx="4">
                  <c:v>11.45</c:v>
                </c:pt>
                <c:pt idx="5">
                  <c:v>12.98</c:v>
                </c:pt>
                <c:pt idx="6">
                  <c:v>12.5</c:v>
                </c:pt>
                <c:pt idx="7">
                  <c:v>13.76</c:v>
                </c:pt>
                <c:pt idx="8">
                  <c:v>11.56</c:v>
                </c:pt>
                <c:pt idx="9">
                  <c:v>15.01</c:v>
                </c:pt>
                <c:pt idx="10">
                  <c:v>15</c:v>
                </c:pt>
                <c:pt idx="11">
                  <c:v>20.16</c:v>
                </c:pt>
                <c:pt idx="12">
                  <c:v>12.76</c:v>
                </c:pt>
                <c:pt idx="13">
                  <c:v>20.68</c:v>
                </c:pt>
                <c:pt idx="14">
                  <c:v>26.61</c:v>
                </c:pt>
                <c:pt idx="15">
                  <c:v>19.11</c:v>
                </c:pt>
                <c:pt idx="16">
                  <c:v>16.2</c:v>
                </c:pt>
                <c:pt idx="17">
                  <c:v>13.7</c:v>
                </c:pt>
                <c:pt idx="18">
                  <c:v>26.05</c:v>
                </c:pt>
                <c:pt idx="19">
                  <c:v>13.88</c:v>
                </c:pt>
                <c:pt idx="20">
                  <c:v>25.22</c:v>
                </c:pt>
                <c:pt idx="21">
                  <c:v>16.93</c:v>
                </c:pt>
                <c:pt idx="22">
                  <c:v>26.78</c:v>
                </c:pt>
                <c:pt idx="23">
                  <c:v>14.83</c:v>
                </c:pt>
                <c:pt idx="24">
                  <c:v>30.57</c:v>
                </c:pt>
                <c:pt idx="25">
                  <c:v>25.15</c:v>
                </c:pt>
                <c:pt idx="26">
                  <c:v>26.28</c:v>
                </c:pt>
                <c:pt idx="27">
                  <c:v>29.69</c:v>
                </c:pt>
                <c:pt idx="28">
                  <c:v>29.79</c:v>
                </c:pt>
                <c:pt idx="29">
                  <c:v>14.68</c:v>
                </c:pt>
                <c:pt idx="30">
                  <c:v>26.3</c:v>
                </c:pt>
                <c:pt idx="31">
                  <c:v>29.76</c:v>
                </c:pt>
                <c:pt idx="32">
                  <c:v>34.08</c:v>
                </c:pt>
                <c:pt idx="33">
                  <c:v>16.88</c:v>
                </c:pt>
                <c:pt idx="35">
                  <c:v>28.8</c:v>
                </c:pt>
                <c:pt idx="36">
                  <c:v>44.67</c:v>
                </c:pt>
                <c:pt idx="37">
                  <c:v>12.42</c:v>
                </c:pt>
                <c:pt idx="38">
                  <c:v>25.63</c:v>
                </c:pt>
                <c:pt idx="39">
                  <c:v>29.11</c:v>
                </c:pt>
                <c:pt idx="40">
                  <c:v>45.29</c:v>
                </c:pt>
                <c:pt idx="41">
                  <c:v>45.06</c:v>
                </c:pt>
                <c:pt idx="42">
                  <c:v>26.35</c:v>
                </c:pt>
                <c:pt idx="43">
                  <c:v>30.13</c:v>
                </c:pt>
                <c:pt idx="44">
                  <c:v>30.24</c:v>
                </c:pt>
                <c:pt idx="45">
                  <c:v>13.96</c:v>
                </c:pt>
                <c:pt idx="46">
                  <c:v>27.24</c:v>
                </c:pt>
                <c:pt idx="47">
                  <c:v>33.4</c:v>
                </c:pt>
                <c:pt idx="48">
                  <c:v>29.87</c:v>
                </c:pt>
                <c:pt idx="49">
                  <c:v>28.61</c:v>
                </c:pt>
                <c:pt idx="50">
                  <c:v>30.44</c:v>
                </c:pt>
                <c:pt idx="51">
                  <c:v>49.95</c:v>
                </c:pt>
                <c:pt idx="52">
                  <c:v>45.82</c:v>
                </c:pt>
                <c:pt idx="53">
                  <c:v>28.33</c:v>
                </c:pt>
                <c:pt idx="54">
                  <c:v>30.93</c:v>
                </c:pt>
                <c:pt idx="55">
                  <c:v>16.739999999999998</c:v>
                </c:pt>
                <c:pt idx="56">
                  <c:v>32.43</c:v>
                </c:pt>
                <c:pt idx="57">
                  <c:v>27.63</c:v>
                </c:pt>
                <c:pt idx="58">
                  <c:v>15.96</c:v>
                </c:pt>
                <c:pt idx="59">
                  <c:v>20.149999999999999</c:v>
                </c:pt>
                <c:pt idx="60">
                  <c:v>35.21</c:v>
                </c:pt>
                <c:pt idx="61">
                  <c:v>51.8</c:v>
                </c:pt>
                <c:pt idx="62">
                  <c:v>51.43</c:v>
                </c:pt>
                <c:pt idx="63">
                  <c:v>62.02</c:v>
                </c:pt>
                <c:pt idx="64">
                  <c:v>61.41</c:v>
                </c:pt>
                <c:pt idx="65">
                  <c:v>60.93</c:v>
                </c:pt>
                <c:pt idx="66">
                  <c:v>31.86</c:v>
                </c:pt>
                <c:pt idx="67">
                  <c:v>18.329999999999998</c:v>
                </c:pt>
                <c:pt idx="68">
                  <c:v>27.9</c:v>
                </c:pt>
                <c:pt idx="69">
                  <c:v>16.82</c:v>
                </c:pt>
                <c:pt idx="70">
                  <c:v>62</c:v>
                </c:pt>
                <c:pt idx="71">
                  <c:v>39</c:v>
                </c:pt>
                <c:pt idx="72">
                  <c:v>61.15</c:v>
                </c:pt>
                <c:pt idx="73">
                  <c:v>37.799999999999997</c:v>
                </c:pt>
                <c:pt idx="74">
                  <c:v>23.87</c:v>
                </c:pt>
                <c:pt idx="75">
                  <c:v>46.4</c:v>
                </c:pt>
                <c:pt idx="76">
                  <c:v>42.38</c:v>
                </c:pt>
                <c:pt idx="77">
                  <c:v>31.52</c:v>
                </c:pt>
                <c:pt idx="78">
                  <c:v>24.98</c:v>
                </c:pt>
                <c:pt idx="79">
                  <c:v>58.74</c:v>
                </c:pt>
                <c:pt idx="80">
                  <c:v>35.479999999999997</c:v>
                </c:pt>
                <c:pt idx="81">
                  <c:v>62.67</c:v>
                </c:pt>
                <c:pt idx="82">
                  <c:v>32.72</c:v>
                </c:pt>
                <c:pt idx="83">
                  <c:v>18.48</c:v>
                </c:pt>
                <c:pt idx="84">
                  <c:v>44.79</c:v>
                </c:pt>
                <c:pt idx="85">
                  <c:v>56.64</c:v>
                </c:pt>
                <c:pt idx="86">
                  <c:v>32.270000000000003</c:v>
                </c:pt>
                <c:pt idx="87">
                  <c:v>32.64</c:v>
                </c:pt>
                <c:pt idx="88">
                  <c:v>41.04</c:v>
                </c:pt>
                <c:pt idx="89">
                  <c:v>47.94</c:v>
                </c:pt>
                <c:pt idx="90">
                  <c:v>61.13</c:v>
                </c:pt>
                <c:pt idx="91">
                  <c:v>64.97</c:v>
                </c:pt>
                <c:pt idx="92">
                  <c:v>52.64</c:v>
                </c:pt>
                <c:pt idx="93">
                  <c:v>66.5</c:v>
                </c:pt>
                <c:pt idx="94">
                  <c:v>66.67</c:v>
                </c:pt>
                <c:pt idx="95">
                  <c:v>45.12</c:v>
                </c:pt>
                <c:pt idx="96">
                  <c:v>35.299999999999997</c:v>
                </c:pt>
                <c:pt idx="97">
                  <c:v>49.06</c:v>
                </c:pt>
                <c:pt idx="98">
                  <c:v>34.75</c:v>
                </c:pt>
                <c:pt idx="99">
                  <c:v>62.52</c:v>
                </c:pt>
                <c:pt idx="100">
                  <c:v>36.880000000000003</c:v>
                </c:pt>
                <c:pt idx="101">
                  <c:v>49.6</c:v>
                </c:pt>
                <c:pt idx="102">
                  <c:v>35.950000000000003</c:v>
                </c:pt>
                <c:pt idx="103">
                  <c:v>45.68</c:v>
                </c:pt>
                <c:pt idx="104">
                  <c:v>35.43</c:v>
                </c:pt>
                <c:pt idx="105">
                  <c:v>45.66</c:v>
                </c:pt>
                <c:pt idx="106">
                  <c:v>51.96</c:v>
                </c:pt>
                <c:pt idx="107">
                  <c:v>51.24</c:v>
                </c:pt>
                <c:pt idx="108">
                  <c:v>35.89</c:v>
                </c:pt>
                <c:pt idx="109">
                  <c:v>65.45</c:v>
                </c:pt>
                <c:pt idx="110">
                  <c:v>65.87</c:v>
                </c:pt>
                <c:pt idx="111">
                  <c:v>47.47</c:v>
                </c:pt>
                <c:pt idx="112">
                  <c:v>36.979999999999997</c:v>
                </c:pt>
                <c:pt idx="113">
                  <c:v>62.92</c:v>
                </c:pt>
                <c:pt idx="114">
                  <c:v>39.020000000000003</c:v>
                </c:pt>
                <c:pt idx="115">
                  <c:v>73.12</c:v>
                </c:pt>
                <c:pt idx="116">
                  <c:v>66.83</c:v>
                </c:pt>
              </c:numCache>
            </c:numRef>
          </c:yVal>
          <c:smooth val="0"/>
        </c:ser>
        <c:ser>
          <c:idx val="1"/>
          <c:order val="1"/>
          <c:tx>
            <c:strRef>
              <c:f>'R2.4'!$B$1</c:f>
              <c:strCache>
                <c:ptCount val="1"/>
                <c:pt idx="0">
                  <c:v>Predicción (datos de panel)</c:v>
                </c:pt>
              </c:strCache>
            </c:strRef>
          </c:tx>
          <c:spPr>
            <a:ln w="44450">
              <a:solidFill>
                <a:schemeClr val="tx1"/>
              </a:solidFill>
            </a:ln>
          </c:spPr>
          <c:marker>
            <c:symbol val="none"/>
          </c:marker>
          <c:xVal>
            <c:numRef>
              <c:f>'R2.4'!$D$2:$D$118</c:f>
              <c:numCache>
                <c:formatCode>General</c:formatCode>
                <c:ptCount val="117"/>
                <c:pt idx="0">
                  <c:v>6.796386</c:v>
                </c:pt>
                <c:pt idx="1">
                  <c:v>6.7993600000000001</c:v>
                </c:pt>
                <c:pt idx="2">
                  <c:v>6.8256360000000003</c:v>
                </c:pt>
                <c:pt idx="3">
                  <c:v>6.8516539999999999</c:v>
                </c:pt>
                <c:pt idx="4">
                  <c:v>6.8614240000000004</c:v>
                </c:pt>
                <c:pt idx="5">
                  <c:v>6.8963739999999998</c:v>
                </c:pt>
                <c:pt idx="6">
                  <c:v>6.9232149999999999</c:v>
                </c:pt>
                <c:pt idx="7">
                  <c:v>7.0871979999999999</c:v>
                </c:pt>
                <c:pt idx="8">
                  <c:v>7.1032640000000002</c:v>
                </c:pt>
                <c:pt idx="9">
                  <c:v>7.1642409999999996</c:v>
                </c:pt>
                <c:pt idx="10">
                  <c:v>7.209695</c:v>
                </c:pt>
                <c:pt idx="11">
                  <c:v>7.2976260000000002</c:v>
                </c:pt>
                <c:pt idx="12">
                  <c:v>7.3638690000000002</c:v>
                </c:pt>
                <c:pt idx="13">
                  <c:v>7.4015240000000002</c:v>
                </c:pt>
                <c:pt idx="14">
                  <c:v>7.4030670000000001</c:v>
                </c:pt>
                <c:pt idx="15">
                  <c:v>7.4918800000000001</c:v>
                </c:pt>
                <c:pt idx="16">
                  <c:v>7.6219640000000002</c:v>
                </c:pt>
                <c:pt idx="17">
                  <c:v>7.6530630000000004</c:v>
                </c:pt>
                <c:pt idx="18">
                  <c:v>7.6633420000000001</c:v>
                </c:pt>
                <c:pt idx="19">
                  <c:v>7.6886890000000001</c:v>
                </c:pt>
                <c:pt idx="20">
                  <c:v>7.724424</c:v>
                </c:pt>
                <c:pt idx="21">
                  <c:v>7.7264470000000003</c:v>
                </c:pt>
                <c:pt idx="22">
                  <c:v>7.7494519999999998</c:v>
                </c:pt>
                <c:pt idx="23">
                  <c:v>7.7510450000000004</c:v>
                </c:pt>
                <c:pt idx="24">
                  <c:v>7.769336</c:v>
                </c:pt>
                <c:pt idx="25">
                  <c:v>7.7859870000000004</c:v>
                </c:pt>
                <c:pt idx="26">
                  <c:v>7.7879300000000002</c:v>
                </c:pt>
                <c:pt idx="27">
                  <c:v>7.8264670000000001</c:v>
                </c:pt>
                <c:pt idx="28">
                  <c:v>7.8547260000000003</c:v>
                </c:pt>
                <c:pt idx="29">
                  <c:v>7.8632400000000002</c:v>
                </c:pt>
                <c:pt idx="30">
                  <c:v>7.8970729999999998</c:v>
                </c:pt>
                <c:pt idx="31">
                  <c:v>7.8982770000000002</c:v>
                </c:pt>
                <c:pt idx="32">
                  <c:v>7.9151470000000002</c:v>
                </c:pt>
                <c:pt idx="33">
                  <c:v>7.9227980000000002</c:v>
                </c:pt>
                <c:pt idx="34">
                  <c:v>7.9387850000000002</c:v>
                </c:pt>
                <c:pt idx="35">
                  <c:v>7.9401419999999998</c:v>
                </c:pt>
                <c:pt idx="36">
                  <c:v>7.9610209999999997</c:v>
                </c:pt>
                <c:pt idx="37">
                  <c:v>7.9779410000000004</c:v>
                </c:pt>
                <c:pt idx="38">
                  <c:v>8.0036269999999998</c:v>
                </c:pt>
                <c:pt idx="39">
                  <c:v>8.0120740000000001</c:v>
                </c:pt>
                <c:pt idx="40">
                  <c:v>8.0344329999999999</c:v>
                </c:pt>
                <c:pt idx="41">
                  <c:v>8.0676290000000002</c:v>
                </c:pt>
                <c:pt idx="42">
                  <c:v>8.0759869999999996</c:v>
                </c:pt>
                <c:pt idx="43">
                  <c:v>8.0869859999999996</c:v>
                </c:pt>
                <c:pt idx="44">
                  <c:v>8.0971609999999998</c:v>
                </c:pt>
                <c:pt idx="45">
                  <c:v>8.1135730000000006</c:v>
                </c:pt>
                <c:pt idx="46">
                  <c:v>8.1367580000000004</c:v>
                </c:pt>
                <c:pt idx="47">
                  <c:v>8.1375740000000008</c:v>
                </c:pt>
                <c:pt idx="48">
                  <c:v>8.1605629999999998</c:v>
                </c:pt>
                <c:pt idx="49">
                  <c:v>8.1740879999999994</c:v>
                </c:pt>
                <c:pt idx="50">
                  <c:v>8.1802430000000008</c:v>
                </c:pt>
                <c:pt idx="51">
                  <c:v>8.2032330000000009</c:v>
                </c:pt>
                <c:pt idx="52">
                  <c:v>8.2036320000000007</c:v>
                </c:pt>
                <c:pt idx="53">
                  <c:v>8.2166530000000009</c:v>
                </c:pt>
                <c:pt idx="54">
                  <c:v>8.2175569999999993</c:v>
                </c:pt>
                <c:pt idx="55">
                  <c:v>8.2194690000000001</c:v>
                </c:pt>
                <c:pt idx="56">
                  <c:v>8.2238950000000006</c:v>
                </c:pt>
                <c:pt idx="57">
                  <c:v>8.236224</c:v>
                </c:pt>
                <c:pt idx="58">
                  <c:v>8.2427019999999995</c:v>
                </c:pt>
                <c:pt idx="59">
                  <c:v>8.2523230000000005</c:v>
                </c:pt>
                <c:pt idx="60">
                  <c:v>8.2947819999999997</c:v>
                </c:pt>
                <c:pt idx="61">
                  <c:v>8.3064110000000007</c:v>
                </c:pt>
                <c:pt idx="62">
                  <c:v>8.3336240000000004</c:v>
                </c:pt>
                <c:pt idx="63">
                  <c:v>8.342549</c:v>
                </c:pt>
                <c:pt idx="64">
                  <c:v>8.3460129999999992</c:v>
                </c:pt>
                <c:pt idx="65">
                  <c:v>8.3627149999999997</c:v>
                </c:pt>
                <c:pt idx="66">
                  <c:v>8.3787420000000008</c:v>
                </c:pt>
                <c:pt idx="67">
                  <c:v>8.382619</c:v>
                </c:pt>
                <c:pt idx="68">
                  <c:v>8.3844820000000002</c:v>
                </c:pt>
                <c:pt idx="69">
                  <c:v>8.3900939999999995</c:v>
                </c:pt>
                <c:pt idx="70">
                  <c:v>8.4006530000000001</c:v>
                </c:pt>
                <c:pt idx="71">
                  <c:v>8.4050639999999994</c:v>
                </c:pt>
                <c:pt idx="72">
                  <c:v>8.4510129999999997</c:v>
                </c:pt>
                <c:pt idx="73">
                  <c:v>8.4641719999999996</c:v>
                </c:pt>
                <c:pt idx="74">
                  <c:v>8.4715009999999999</c:v>
                </c:pt>
                <c:pt idx="75">
                  <c:v>8.473732</c:v>
                </c:pt>
                <c:pt idx="76">
                  <c:v>8.4743969999999997</c:v>
                </c:pt>
                <c:pt idx="77">
                  <c:v>8.4750429999999994</c:v>
                </c:pt>
                <c:pt idx="78">
                  <c:v>8.4794540000000005</c:v>
                </c:pt>
                <c:pt idx="79">
                  <c:v>8.4836019999999994</c:v>
                </c:pt>
                <c:pt idx="80">
                  <c:v>8.5238040000000002</c:v>
                </c:pt>
                <c:pt idx="81">
                  <c:v>8.5513879999999993</c:v>
                </c:pt>
                <c:pt idx="82">
                  <c:v>8.5542549999999995</c:v>
                </c:pt>
                <c:pt idx="83">
                  <c:v>8.5574619999999992</c:v>
                </c:pt>
                <c:pt idx="84">
                  <c:v>8.5599460000000001</c:v>
                </c:pt>
                <c:pt idx="85">
                  <c:v>8.5730710000000006</c:v>
                </c:pt>
                <c:pt idx="86">
                  <c:v>8.5760319999999997</c:v>
                </c:pt>
                <c:pt idx="87">
                  <c:v>8.6039560000000002</c:v>
                </c:pt>
                <c:pt idx="88">
                  <c:v>8.6110600000000002</c:v>
                </c:pt>
                <c:pt idx="89">
                  <c:v>8.6775129999999994</c:v>
                </c:pt>
                <c:pt idx="90">
                  <c:v>8.6843489999999992</c:v>
                </c:pt>
                <c:pt idx="91">
                  <c:v>8.6868079999999992</c:v>
                </c:pt>
                <c:pt idx="92">
                  <c:v>8.7509940000000004</c:v>
                </c:pt>
                <c:pt idx="93">
                  <c:v>8.7825780000000009</c:v>
                </c:pt>
                <c:pt idx="94">
                  <c:v>8.7921150000000008</c:v>
                </c:pt>
                <c:pt idx="95">
                  <c:v>8.8037939999999999</c:v>
                </c:pt>
                <c:pt idx="96">
                  <c:v>8.8240970000000001</c:v>
                </c:pt>
                <c:pt idx="97">
                  <c:v>8.8500040000000002</c:v>
                </c:pt>
                <c:pt idx="98">
                  <c:v>8.8523420000000002</c:v>
                </c:pt>
                <c:pt idx="99">
                  <c:v>8.8598379999999999</c:v>
                </c:pt>
                <c:pt idx="100">
                  <c:v>8.8875250000000001</c:v>
                </c:pt>
                <c:pt idx="101">
                  <c:v>8.8930229999999995</c:v>
                </c:pt>
                <c:pt idx="102">
                  <c:v>8.9057200000000005</c:v>
                </c:pt>
                <c:pt idx="103">
                  <c:v>8.9532260000000008</c:v>
                </c:pt>
                <c:pt idx="104">
                  <c:v>9.0074050000000003</c:v>
                </c:pt>
                <c:pt idx="105">
                  <c:v>9.018675</c:v>
                </c:pt>
                <c:pt idx="106">
                  <c:v>9.0445770000000003</c:v>
                </c:pt>
                <c:pt idx="107">
                  <c:v>9.0715389999999996</c:v>
                </c:pt>
                <c:pt idx="108">
                  <c:v>9.1086919999999996</c:v>
                </c:pt>
                <c:pt idx="109">
                  <c:v>9.1168969999999998</c:v>
                </c:pt>
                <c:pt idx="110">
                  <c:v>9.1179369999999995</c:v>
                </c:pt>
                <c:pt idx="111">
                  <c:v>9.1194670000000002</c:v>
                </c:pt>
                <c:pt idx="112">
                  <c:v>9.1289700000000007</c:v>
                </c:pt>
                <c:pt idx="113">
                  <c:v>9.1507799999999992</c:v>
                </c:pt>
                <c:pt idx="114">
                  <c:v>9.2153779999999994</c:v>
                </c:pt>
                <c:pt idx="115">
                  <c:v>9.2270990000000008</c:v>
                </c:pt>
                <c:pt idx="116">
                  <c:v>9.3709019999999992</c:v>
                </c:pt>
              </c:numCache>
            </c:numRef>
          </c:xVal>
          <c:yVal>
            <c:numRef>
              <c:f>'R2.4'!$B$2:$B$118</c:f>
              <c:numCache>
                <c:formatCode>General</c:formatCode>
                <c:ptCount val="117"/>
                <c:pt idx="0">
                  <c:v>23.545020000000001</c:v>
                </c:pt>
                <c:pt idx="1">
                  <c:v>23.56916</c:v>
                </c:pt>
                <c:pt idx="2">
                  <c:v>23.78237</c:v>
                </c:pt>
                <c:pt idx="3">
                  <c:v>23.993480000000002</c:v>
                </c:pt>
                <c:pt idx="4">
                  <c:v>24.072769999999998</c:v>
                </c:pt>
                <c:pt idx="5">
                  <c:v>24.356359999999999</c:v>
                </c:pt>
                <c:pt idx="6">
                  <c:v>24.574159999999999</c:v>
                </c:pt>
                <c:pt idx="7">
                  <c:v>25.904769999999999</c:v>
                </c:pt>
                <c:pt idx="8">
                  <c:v>26.035139999999998</c:v>
                </c:pt>
                <c:pt idx="9">
                  <c:v>26.52993</c:v>
                </c:pt>
                <c:pt idx="10">
                  <c:v>26.898759999999999</c:v>
                </c:pt>
                <c:pt idx="11">
                  <c:v>27.612259999999999</c:v>
                </c:pt>
                <c:pt idx="12">
                  <c:v>28.14978</c:v>
                </c:pt>
                <c:pt idx="13">
                  <c:v>28.45533</c:v>
                </c:pt>
                <c:pt idx="14">
                  <c:v>28.467849999999999</c:v>
                </c:pt>
                <c:pt idx="15">
                  <c:v>29.188510000000001</c:v>
                </c:pt>
                <c:pt idx="16">
                  <c:v>30.244060000000001</c:v>
                </c:pt>
                <c:pt idx="17">
                  <c:v>30.496410000000001</c:v>
                </c:pt>
                <c:pt idx="18">
                  <c:v>30.579809999999998</c:v>
                </c:pt>
                <c:pt idx="19">
                  <c:v>30.785489999999999</c:v>
                </c:pt>
                <c:pt idx="20">
                  <c:v>31.07546</c:v>
                </c:pt>
                <c:pt idx="21">
                  <c:v>31.09187</c:v>
                </c:pt>
                <c:pt idx="22">
                  <c:v>31.27854</c:v>
                </c:pt>
                <c:pt idx="23">
                  <c:v>31.29147</c:v>
                </c:pt>
                <c:pt idx="24">
                  <c:v>31.439889999999998</c:v>
                </c:pt>
                <c:pt idx="25">
                  <c:v>31.574999999999999</c:v>
                </c:pt>
                <c:pt idx="26">
                  <c:v>31.59076</c:v>
                </c:pt>
                <c:pt idx="27">
                  <c:v>31.903469999999999</c:v>
                </c:pt>
                <c:pt idx="28">
                  <c:v>32.132770000000001</c:v>
                </c:pt>
                <c:pt idx="29">
                  <c:v>32.20185</c:v>
                </c:pt>
                <c:pt idx="30">
                  <c:v>32.476390000000002</c:v>
                </c:pt>
                <c:pt idx="31">
                  <c:v>32.486159999999998</c:v>
                </c:pt>
                <c:pt idx="32">
                  <c:v>32.623049999999999</c:v>
                </c:pt>
                <c:pt idx="33">
                  <c:v>32.685130000000001</c:v>
                </c:pt>
                <c:pt idx="34">
                  <c:v>32.81485</c:v>
                </c:pt>
                <c:pt idx="35">
                  <c:v>32.825870000000002</c:v>
                </c:pt>
                <c:pt idx="36">
                  <c:v>32.995289999999997</c:v>
                </c:pt>
                <c:pt idx="37">
                  <c:v>33.132579999999997</c:v>
                </c:pt>
                <c:pt idx="38">
                  <c:v>33.341009999999997</c:v>
                </c:pt>
                <c:pt idx="39">
                  <c:v>33.409550000000003</c:v>
                </c:pt>
                <c:pt idx="40">
                  <c:v>33.590980000000002</c:v>
                </c:pt>
                <c:pt idx="41">
                  <c:v>33.860340000000001</c:v>
                </c:pt>
                <c:pt idx="42">
                  <c:v>33.928159999999998</c:v>
                </c:pt>
                <c:pt idx="43">
                  <c:v>34.017409999999998</c:v>
                </c:pt>
                <c:pt idx="44">
                  <c:v>34.099980000000002</c:v>
                </c:pt>
                <c:pt idx="45">
                  <c:v>34.233150000000002</c:v>
                </c:pt>
                <c:pt idx="46">
                  <c:v>34.421280000000003</c:v>
                </c:pt>
                <c:pt idx="47">
                  <c:v>34.427900000000001</c:v>
                </c:pt>
                <c:pt idx="48">
                  <c:v>34.614449999999998</c:v>
                </c:pt>
                <c:pt idx="49">
                  <c:v>34.72419</c:v>
                </c:pt>
                <c:pt idx="50">
                  <c:v>34.77413</c:v>
                </c:pt>
                <c:pt idx="51">
                  <c:v>34.960680000000004</c:v>
                </c:pt>
                <c:pt idx="52">
                  <c:v>34.963920000000002</c:v>
                </c:pt>
                <c:pt idx="53">
                  <c:v>35.069580000000002</c:v>
                </c:pt>
                <c:pt idx="54">
                  <c:v>35.076909999999998</c:v>
                </c:pt>
                <c:pt idx="55">
                  <c:v>35.09243</c:v>
                </c:pt>
                <c:pt idx="56">
                  <c:v>35.128340000000001</c:v>
                </c:pt>
                <c:pt idx="57">
                  <c:v>35.228389999999997</c:v>
                </c:pt>
                <c:pt idx="58">
                  <c:v>35.280940000000001</c:v>
                </c:pt>
                <c:pt idx="59">
                  <c:v>35.359020000000001</c:v>
                </c:pt>
                <c:pt idx="60">
                  <c:v>35.703539999999997</c:v>
                </c:pt>
                <c:pt idx="61">
                  <c:v>35.797899999999998</c:v>
                </c:pt>
                <c:pt idx="62">
                  <c:v>36.018720000000002</c:v>
                </c:pt>
                <c:pt idx="63">
                  <c:v>36.091140000000003</c:v>
                </c:pt>
                <c:pt idx="64">
                  <c:v>36.119250000000001</c:v>
                </c:pt>
                <c:pt idx="65">
                  <c:v>36.254779999999997</c:v>
                </c:pt>
                <c:pt idx="66">
                  <c:v>36.384830000000001</c:v>
                </c:pt>
                <c:pt idx="67">
                  <c:v>36.41628</c:v>
                </c:pt>
                <c:pt idx="68">
                  <c:v>36.431399999999996</c:v>
                </c:pt>
                <c:pt idx="69">
                  <c:v>36.476939999999999</c:v>
                </c:pt>
                <c:pt idx="70">
                  <c:v>36.562620000000003</c:v>
                </c:pt>
                <c:pt idx="71">
                  <c:v>36.598410000000001</c:v>
                </c:pt>
                <c:pt idx="72">
                  <c:v>36.971260000000001</c:v>
                </c:pt>
                <c:pt idx="73">
                  <c:v>37.078040000000001</c:v>
                </c:pt>
                <c:pt idx="74">
                  <c:v>37.137509999999999</c:v>
                </c:pt>
                <c:pt idx="75">
                  <c:v>37.155610000000003</c:v>
                </c:pt>
                <c:pt idx="76">
                  <c:v>37.161000000000001</c:v>
                </c:pt>
                <c:pt idx="77">
                  <c:v>37.166249999999998</c:v>
                </c:pt>
                <c:pt idx="78">
                  <c:v>37.202039999999997</c:v>
                </c:pt>
                <c:pt idx="79">
                  <c:v>37.235689999999998</c:v>
                </c:pt>
                <c:pt idx="80">
                  <c:v>37.561909999999997</c:v>
                </c:pt>
                <c:pt idx="81">
                  <c:v>37.785739999999997</c:v>
                </c:pt>
                <c:pt idx="82">
                  <c:v>37.809010000000001</c:v>
                </c:pt>
                <c:pt idx="83">
                  <c:v>37.83502</c:v>
                </c:pt>
                <c:pt idx="84">
                  <c:v>37.855179999999997</c:v>
                </c:pt>
                <c:pt idx="85">
                  <c:v>37.961680000000001</c:v>
                </c:pt>
                <c:pt idx="86">
                  <c:v>37.985709999999997</c:v>
                </c:pt>
                <c:pt idx="87">
                  <c:v>38.212299999999999</c:v>
                </c:pt>
                <c:pt idx="88">
                  <c:v>38.269939999999998</c:v>
                </c:pt>
                <c:pt idx="89">
                  <c:v>38.809159999999999</c:v>
                </c:pt>
                <c:pt idx="90">
                  <c:v>38.864629999999998</c:v>
                </c:pt>
                <c:pt idx="91">
                  <c:v>38.88458</c:v>
                </c:pt>
                <c:pt idx="92">
                  <c:v>39.405410000000003</c:v>
                </c:pt>
                <c:pt idx="93">
                  <c:v>39.66169</c:v>
                </c:pt>
                <c:pt idx="94">
                  <c:v>39.739080000000001</c:v>
                </c:pt>
                <c:pt idx="95">
                  <c:v>39.833849999999998</c:v>
                </c:pt>
                <c:pt idx="96">
                  <c:v>39.99859</c:v>
                </c:pt>
                <c:pt idx="97">
                  <c:v>40.208820000000003</c:v>
                </c:pt>
                <c:pt idx="98">
                  <c:v>40.227780000000003</c:v>
                </c:pt>
                <c:pt idx="99">
                  <c:v>40.288609999999998</c:v>
                </c:pt>
                <c:pt idx="100">
                  <c:v>40.513269999999999</c:v>
                </c:pt>
                <c:pt idx="101">
                  <c:v>40.55789</c:v>
                </c:pt>
                <c:pt idx="102">
                  <c:v>40.660910000000001</c:v>
                </c:pt>
                <c:pt idx="103">
                  <c:v>41.046390000000002</c:v>
                </c:pt>
                <c:pt idx="104">
                  <c:v>41.486020000000003</c:v>
                </c:pt>
                <c:pt idx="105">
                  <c:v>41.577469999999998</c:v>
                </c:pt>
                <c:pt idx="106">
                  <c:v>41.787649999999999</c:v>
                </c:pt>
                <c:pt idx="107">
                  <c:v>42.006430000000002</c:v>
                </c:pt>
                <c:pt idx="108">
                  <c:v>42.307899999999997</c:v>
                </c:pt>
                <c:pt idx="109">
                  <c:v>42.374479999999998</c:v>
                </c:pt>
                <c:pt idx="110">
                  <c:v>42.382919999999999</c:v>
                </c:pt>
                <c:pt idx="111">
                  <c:v>42.395330000000001</c:v>
                </c:pt>
                <c:pt idx="112">
                  <c:v>42.472450000000002</c:v>
                </c:pt>
                <c:pt idx="113">
                  <c:v>42.649419999999999</c:v>
                </c:pt>
                <c:pt idx="114">
                  <c:v>43.173589999999997</c:v>
                </c:pt>
                <c:pt idx="115">
                  <c:v>43.268700000000003</c:v>
                </c:pt>
                <c:pt idx="116">
                  <c:v>44.435569999999998</c:v>
                </c:pt>
              </c:numCache>
            </c:numRef>
          </c:yVal>
          <c:smooth val="0"/>
        </c:ser>
        <c:ser>
          <c:idx val="2"/>
          <c:order val="2"/>
          <c:tx>
            <c:strRef>
              <c:f>'R2.4'!$A$1</c:f>
              <c:strCache>
                <c:ptCount val="1"/>
                <c:pt idx="0">
                  <c:v>Predicción (corte transversal)</c:v>
                </c:pt>
              </c:strCache>
            </c:strRef>
          </c:tx>
          <c:spPr>
            <a:ln w="60325">
              <a:solidFill>
                <a:schemeClr val="tx1">
                  <a:lumMod val="65000"/>
                  <a:lumOff val="35000"/>
                </a:schemeClr>
              </a:solidFill>
              <a:prstDash val="sysDot"/>
            </a:ln>
          </c:spPr>
          <c:marker>
            <c:symbol val="none"/>
          </c:marker>
          <c:xVal>
            <c:numRef>
              <c:f>'R2.4'!$D$2:$D$118</c:f>
              <c:numCache>
                <c:formatCode>General</c:formatCode>
                <c:ptCount val="117"/>
                <c:pt idx="0">
                  <c:v>6.796386</c:v>
                </c:pt>
                <c:pt idx="1">
                  <c:v>6.7993600000000001</c:v>
                </c:pt>
                <c:pt idx="2">
                  <c:v>6.8256360000000003</c:v>
                </c:pt>
                <c:pt idx="3">
                  <c:v>6.8516539999999999</c:v>
                </c:pt>
                <c:pt idx="4">
                  <c:v>6.8614240000000004</c:v>
                </c:pt>
                <c:pt idx="5">
                  <c:v>6.8963739999999998</c:v>
                </c:pt>
                <c:pt idx="6">
                  <c:v>6.9232149999999999</c:v>
                </c:pt>
                <c:pt idx="7">
                  <c:v>7.0871979999999999</c:v>
                </c:pt>
                <c:pt idx="8">
                  <c:v>7.1032640000000002</c:v>
                </c:pt>
                <c:pt idx="9">
                  <c:v>7.1642409999999996</c:v>
                </c:pt>
                <c:pt idx="10">
                  <c:v>7.209695</c:v>
                </c:pt>
                <c:pt idx="11">
                  <c:v>7.2976260000000002</c:v>
                </c:pt>
                <c:pt idx="12">
                  <c:v>7.3638690000000002</c:v>
                </c:pt>
                <c:pt idx="13">
                  <c:v>7.4015240000000002</c:v>
                </c:pt>
                <c:pt idx="14">
                  <c:v>7.4030670000000001</c:v>
                </c:pt>
                <c:pt idx="15">
                  <c:v>7.4918800000000001</c:v>
                </c:pt>
                <c:pt idx="16">
                  <c:v>7.6219640000000002</c:v>
                </c:pt>
                <c:pt idx="17">
                  <c:v>7.6530630000000004</c:v>
                </c:pt>
                <c:pt idx="18">
                  <c:v>7.6633420000000001</c:v>
                </c:pt>
                <c:pt idx="19">
                  <c:v>7.6886890000000001</c:v>
                </c:pt>
                <c:pt idx="20">
                  <c:v>7.724424</c:v>
                </c:pt>
                <c:pt idx="21">
                  <c:v>7.7264470000000003</c:v>
                </c:pt>
                <c:pt idx="22">
                  <c:v>7.7494519999999998</c:v>
                </c:pt>
                <c:pt idx="23">
                  <c:v>7.7510450000000004</c:v>
                </c:pt>
                <c:pt idx="24">
                  <c:v>7.769336</c:v>
                </c:pt>
                <c:pt idx="25">
                  <c:v>7.7859870000000004</c:v>
                </c:pt>
                <c:pt idx="26">
                  <c:v>7.7879300000000002</c:v>
                </c:pt>
                <c:pt idx="27">
                  <c:v>7.8264670000000001</c:v>
                </c:pt>
                <c:pt idx="28">
                  <c:v>7.8547260000000003</c:v>
                </c:pt>
                <c:pt idx="29">
                  <c:v>7.8632400000000002</c:v>
                </c:pt>
                <c:pt idx="30">
                  <c:v>7.8970729999999998</c:v>
                </c:pt>
                <c:pt idx="31">
                  <c:v>7.8982770000000002</c:v>
                </c:pt>
                <c:pt idx="32">
                  <c:v>7.9151470000000002</c:v>
                </c:pt>
                <c:pt idx="33">
                  <c:v>7.9227980000000002</c:v>
                </c:pt>
                <c:pt idx="34">
                  <c:v>7.9387850000000002</c:v>
                </c:pt>
                <c:pt idx="35">
                  <c:v>7.9401419999999998</c:v>
                </c:pt>
                <c:pt idx="36">
                  <c:v>7.9610209999999997</c:v>
                </c:pt>
                <c:pt idx="37">
                  <c:v>7.9779410000000004</c:v>
                </c:pt>
                <c:pt idx="38">
                  <c:v>8.0036269999999998</c:v>
                </c:pt>
                <c:pt idx="39">
                  <c:v>8.0120740000000001</c:v>
                </c:pt>
                <c:pt idx="40">
                  <c:v>8.0344329999999999</c:v>
                </c:pt>
                <c:pt idx="41">
                  <c:v>8.0676290000000002</c:v>
                </c:pt>
                <c:pt idx="42">
                  <c:v>8.0759869999999996</c:v>
                </c:pt>
                <c:pt idx="43">
                  <c:v>8.0869859999999996</c:v>
                </c:pt>
                <c:pt idx="44">
                  <c:v>8.0971609999999998</c:v>
                </c:pt>
                <c:pt idx="45">
                  <c:v>8.1135730000000006</c:v>
                </c:pt>
                <c:pt idx="46">
                  <c:v>8.1367580000000004</c:v>
                </c:pt>
                <c:pt idx="47">
                  <c:v>8.1375740000000008</c:v>
                </c:pt>
                <c:pt idx="48">
                  <c:v>8.1605629999999998</c:v>
                </c:pt>
                <c:pt idx="49">
                  <c:v>8.1740879999999994</c:v>
                </c:pt>
                <c:pt idx="50">
                  <c:v>8.1802430000000008</c:v>
                </c:pt>
                <c:pt idx="51">
                  <c:v>8.2032330000000009</c:v>
                </c:pt>
                <c:pt idx="52">
                  <c:v>8.2036320000000007</c:v>
                </c:pt>
                <c:pt idx="53">
                  <c:v>8.2166530000000009</c:v>
                </c:pt>
                <c:pt idx="54">
                  <c:v>8.2175569999999993</c:v>
                </c:pt>
                <c:pt idx="55">
                  <c:v>8.2194690000000001</c:v>
                </c:pt>
                <c:pt idx="56">
                  <c:v>8.2238950000000006</c:v>
                </c:pt>
                <c:pt idx="57">
                  <c:v>8.236224</c:v>
                </c:pt>
                <c:pt idx="58">
                  <c:v>8.2427019999999995</c:v>
                </c:pt>
                <c:pt idx="59">
                  <c:v>8.2523230000000005</c:v>
                </c:pt>
                <c:pt idx="60">
                  <c:v>8.2947819999999997</c:v>
                </c:pt>
                <c:pt idx="61">
                  <c:v>8.3064110000000007</c:v>
                </c:pt>
                <c:pt idx="62">
                  <c:v>8.3336240000000004</c:v>
                </c:pt>
                <c:pt idx="63">
                  <c:v>8.342549</c:v>
                </c:pt>
                <c:pt idx="64">
                  <c:v>8.3460129999999992</c:v>
                </c:pt>
                <c:pt idx="65">
                  <c:v>8.3627149999999997</c:v>
                </c:pt>
                <c:pt idx="66">
                  <c:v>8.3787420000000008</c:v>
                </c:pt>
                <c:pt idx="67">
                  <c:v>8.382619</c:v>
                </c:pt>
                <c:pt idx="68">
                  <c:v>8.3844820000000002</c:v>
                </c:pt>
                <c:pt idx="69">
                  <c:v>8.3900939999999995</c:v>
                </c:pt>
                <c:pt idx="70">
                  <c:v>8.4006530000000001</c:v>
                </c:pt>
                <c:pt idx="71">
                  <c:v>8.4050639999999994</c:v>
                </c:pt>
                <c:pt idx="72">
                  <c:v>8.4510129999999997</c:v>
                </c:pt>
                <c:pt idx="73">
                  <c:v>8.4641719999999996</c:v>
                </c:pt>
                <c:pt idx="74">
                  <c:v>8.4715009999999999</c:v>
                </c:pt>
                <c:pt idx="75">
                  <c:v>8.473732</c:v>
                </c:pt>
                <c:pt idx="76">
                  <c:v>8.4743969999999997</c:v>
                </c:pt>
                <c:pt idx="77">
                  <c:v>8.4750429999999994</c:v>
                </c:pt>
                <c:pt idx="78">
                  <c:v>8.4794540000000005</c:v>
                </c:pt>
                <c:pt idx="79">
                  <c:v>8.4836019999999994</c:v>
                </c:pt>
                <c:pt idx="80">
                  <c:v>8.5238040000000002</c:v>
                </c:pt>
                <c:pt idx="81">
                  <c:v>8.5513879999999993</c:v>
                </c:pt>
                <c:pt idx="82">
                  <c:v>8.5542549999999995</c:v>
                </c:pt>
                <c:pt idx="83">
                  <c:v>8.5574619999999992</c:v>
                </c:pt>
                <c:pt idx="84">
                  <c:v>8.5599460000000001</c:v>
                </c:pt>
                <c:pt idx="85">
                  <c:v>8.5730710000000006</c:v>
                </c:pt>
                <c:pt idx="86">
                  <c:v>8.5760319999999997</c:v>
                </c:pt>
                <c:pt idx="87">
                  <c:v>8.6039560000000002</c:v>
                </c:pt>
                <c:pt idx="88">
                  <c:v>8.6110600000000002</c:v>
                </c:pt>
                <c:pt idx="89">
                  <c:v>8.6775129999999994</c:v>
                </c:pt>
                <c:pt idx="90">
                  <c:v>8.6843489999999992</c:v>
                </c:pt>
                <c:pt idx="91">
                  <c:v>8.6868079999999992</c:v>
                </c:pt>
                <c:pt idx="92">
                  <c:v>8.7509940000000004</c:v>
                </c:pt>
                <c:pt idx="93">
                  <c:v>8.7825780000000009</c:v>
                </c:pt>
                <c:pt idx="94">
                  <c:v>8.7921150000000008</c:v>
                </c:pt>
                <c:pt idx="95">
                  <c:v>8.8037939999999999</c:v>
                </c:pt>
                <c:pt idx="96">
                  <c:v>8.8240970000000001</c:v>
                </c:pt>
                <c:pt idx="97">
                  <c:v>8.8500040000000002</c:v>
                </c:pt>
                <c:pt idx="98">
                  <c:v>8.8523420000000002</c:v>
                </c:pt>
                <c:pt idx="99">
                  <c:v>8.8598379999999999</c:v>
                </c:pt>
                <c:pt idx="100">
                  <c:v>8.8875250000000001</c:v>
                </c:pt>
                <c:pt idx="101">
                  <c:v>8.8930229999999995</c:v>
                </c:pt>
                <c:pt idx="102">
                  <c:v>8.9057200000000005</c:v>
                </c:pt>
                <c:pt idx="103">
                  <c:v>8.9532260000000008</c:v>
                </c:pt>
                <c:pt idx="104">
                  <c:v>9.0074050000000003</c:v>
                </c:pt>
                <c:pt idx="105">
                  <c:v>9.018675</c:v>
                </c:pt>
                <c:pt idx="106">
                  <c:v>9.0445770000000003</c:v>
                </c:pt>
                <c:pt idx="107">
                  <c:v>9.0715389999999996</c:v>
                </c:pt>
                <c:pt idx="108">
                  <c:v>9.1086919999999996</c:v>
                </c:pt>
                <c:pt idx="109">
                  <c:v>9.1168969999999998</c:v>
                </c:pt>
                <c:pt idx="110">
                  <c:v>9.1179369999999995</c:v>
                </c:pt>
                <c:pt idx="111">
                  <c:v>9.1194670000000002</c:v>
                </c:pt>
                <c:pt idx="112">
                  <c:v>9.1289700000000007</c:v>
                </c:pt>
                <c:pt idx="113">
                  <c:v>9.1507799999999992</c:v>
                </c:pt>
                <c:pt idx="114">
                  <c:v>9.2153779999999994</c:v>
                </c:pt>
                <c:pt idx="115">
                  <c:v>9.2270990000000008</c:v>
                </c:pt>
                <c:pt idx="116">
                  <c:v>9.3709019999999992</c:v>
                </c:pt>
              </c:numCache>
            </c:numRef>
          </c:xVal>
          <c:yVal>
            <c:numRef>
              <c:f>'R2.4'!$A$2:$A$118</c:f>
              <c:numCache>
                <c:formatCode>General</c:formatCode>
                <c:ptCount val="117"/>
                <c:pt idx="0">
                  <c:v>8.1620790000000003</c:v>
                </c:pt>
                <c:pt idx="1">
                  <c:v>8.2188429999999997</c:v>
                </c:pt>
                <c:pt idx="2">
                  <c:v>8.7202830000000002</c:v>
                </c:pt>
                <c:pt idx="3">
                  <c:v>9.2167980000000007</c:v>
                </c:pt>
                <c:pt idx="4">
                  <c:v>9.4032619999999998</c:v>
                </c:pt>
                <c:pt idx="5">
                  <c:v>10.07023</c:v>
                </c:pt>
                <c:pt idx="6">
                  <c:v>10.582470000000001</c:v>
                </c:pt>
                <c:pt idx="7">
                  <c:v>13.711869999999999</c:v>
                </c:pt>
                <c:pt idx="8">
                  <c:v>14.01848</c:v>
                </c:pt>
                <c:pt idx="9">
                  <c:v>15.18214</c:v>
                </c:pt>
                <c:pt idx="10">
                  <c:v>16.049589999999998</c:v>
                </c:pt>
                <c:pt idx="11">
                  <c:v>17.727640000000001</c:v>
                </c:pt>
                <c:pt idx="12">
                  <c:v>18.991810000000001</c:v>
                </c:pt>
                <c:pt idx="13">
                  <c:v>19.7104</c:v>
                </c:pt>
                <c:pt idx="14">
                  <c:v>19.739850000000001</c:v>
                </c:pt>
                <c:pt idx="15">
                  <c:v>21.434729999999998</c:v>
                </c:pt>
                <c:pt idx="16">
                  <c:v>23.91723</c:v>
                </c:pt>
                <c:pt idx="17">
                  <c:v>24.510719999999999</c:v>
                </c:pt>
                <c:pt idx="18">
                  <c:v>24.706880000000002</c:v>
                </c:pt>
                <c:pt idx="19">
                  <c:v>25.19059</c:v>
                </c:pt>
                <c:pt idx="20">
                  <c:v>25.87256</c:v>
                </c:pt>
                <c:pt idx="21">
                  <c:v>25.911149999999999</c:v>
                </c:pt>
                <c:pt idx="22">
                  <c:v>26.350180000000002</c:v>
                </c:pt>
                <c:pt idx="23">
                  <c:v>26.380590000000002</c:v>
                </c:pt>
                <c:pt idx="24">
                  <c:v>26.729649999999999</c:v>
                </c:pt>
                <c:pt idx="25">
                  <c:v>27.047409999999999</c:v>
                </c:pt>
                <c:pt idx="26">
                  <c:v>27.084479999999999</c:v>
                </c:pt>
                <c:pt idx="27">
                  <c:v>27.81992</c:v>
                </c:pt>
                <c:pt idx="28">
                  <c:v>28.359210000000001</c:v>
                </c:pt>
                <c:pt idx="29">
                  <c:v>28.52168</c:v>
                </c:pt>
                <c:pt idx="30">
                  <c:v>29.167349999999999</c:v>
                </c:pt>
                <c:pt idx="31">
                  <c:v>29.190329999999999</c:v>
                </c:pt>
                <c:pt idx="32">
                  <c:v>29.512270000000001</c:v>
                </c:pt>
                <c:pt idx="33">
                  <c:v>29.658270000000002</c:v>
                </c:pt>
                <c:pt idx="34">
                  <c:v>29.963360000000002</c:v>
                </c:pt>
                <c:pt idx="35">
                  <c:v>29.989270000000001</c:v>
                </c:pt>
                <c:pt idx="36">
                  <c:v>30.387730000000001</c:v>
                </c:pt>
                <c:pt idx="37">
                  <c:v>30.710609999999999</c:v>
                </c:pt>
                <c:pt idx="38">
                  <c:v>31.200800000000001</c:v>
                </c:pt>
                <c:pt idx="39">
                  <c:v>31.362010000000001</c:v>
                </c:pt>
                <c:pt idx="40">
                  <c:v>31.788699999999999</c:v>
                </c:pt>
                <c:pt idx="41">
                  <c:v>32.422199999999997</c:v>
                </c:pt>
                <c:pt idx="42">
                  <c:v>32.581699999999998</c:v>
                </c:pt>
                <c:pt idx="43">
                  <c:v>32.791600000000003</c:v>
                </c:pt>
                <c:pt idx="44">
                  <c:v>32.985790000000001</c:v>
                </c:pt>
                <c:pt idx="45">
                  <c:v>33.298990000000003</c:v>
                </c:pt>
                <c:pt idx="46">
                  <c:v>33.741439999999997</c:v>
                </c:pt>
                <c:pt idx="47">
                  <c:v>33.757019999999997</c:v>
                </c:pt>
                <c:pt idx="48">
                  <c:v>34.195740000000001</c:v>
                </c:pt>
                <c:pt idx="49">
                  <c:v>34.453850000000003</c:v>
                </c:pt>
                <c:pt idx="50">
                  <c:v>34.571289999999998</c:v>
                </c:pt>
                <c:pt idx="51">
                  <c:v>35.01003</c:v>
                </c:pt>
                <c:pt idx="52">
                  <c:v>35.017659999999999</c:v>
                </c:pt>
                <c:pt idx="53">
                  <c:v>35.26614</c:v>
                </c:pt>
                <c:pt idx="54">
                  <c:v>35.283389999999997</c:v>
                </c:pt>
                <c:pt idx="55">
                  <c:v>35.319890000000001</c:v>
                </c:pt>
                <c:pt idx="56">
                  <c:v>35.404350000000001</c:v>
                </c:pt>
                <c:pt idx="57">
                  <c:v>35.639629999999997</c:v>
                </c:pt>
                <c:pt idx="58">
                  <c:v>35.763249999999999</c:v>
                </c:pt>
                <c:pt idx="59">
                  <c:v>35.946869999999997</c:v>
                </c:pt>
                <c:pt idx="60">
                  <c:v>36.757129999999997</c:v>
                </c:pt>
                <c:pt idx="61">
                  <c:v>36.979059999999997</c:v>
                </c:pt>
                <c:pt idx="62">
                  <c:v>37.498390000000001</c:v>
                </c:pt>
                <c:pt idx="63">
                  <c:v>37.66872</c:v>
                </c:pt>
                <c:pt idx="64">
                  <c:v>37.734819999999999</c:v>
                </c:pt>
                <c:pt idx="65">
                  <c:v>38.053550000000001</c:v>
                </c:pt>
                <c:pt idx="66">
                  <c:v>38.35942</c:v>
                </c:pt>
                <c:pt idx="67">
                  <c:v>38.433399999999999</c:v>
                </c:pt>
                <c:pt idx="68">
                  <c:v>38.468960000000003</c:v>
                </c:pt>
                <c:pt idx="69">
                  <c:v>38.576050000000002</c:v>
                </c:pt>
                <c:pt idx="70">
                  <c:v>38.777549999999998</c:v>
                </c:pt>
                <c:pt idx="71">
                  <c:v>38.861730000000001</c:v>
                </c:pt>
                <c:pt idx="72">
                  <c:v>39.738610000000001</c:v>
                </c:pt>
                <c:pt idx="73">
                  <c:v>39.989750000000001</c:v>
                </c:pt>
                <c:pt idx="74">
                  <c:v>40.12961</c:v>
                </c:pt>
                <c:pt idx="75">
                  <c:v>40.172179999999997</c:v>
                </c:pt>
                <c:pt idx="76">
                  <c:v>40.18486</c:v>
                </c:pt>
                <c:pt idx="77">
                  <c:v>40.197200000000002</c:v>
                </c:pt>
                <c:pt idx="78">
                  <c:v>40.281379999999999</c:v>
                </c:pt>
                <c:pt idx="79">
                  <c:v>40.360529999999997</c:v>
                </c:pt>
                <c:pt idx="80">
                  <c:v>41.127740000000003</c:v>
                </c:pt>
                <c:pt idx="81">
                  <c:v>41.654150000000001</c:v>
                </c:pt>
                <c:pt idx="82">
                  <c:v>41.708869999999997</c:v>
                </c:pt>
                <c:pt idx="83">
                  <c:v>41.770060000000001</c:v>
                </c:pt>
                <c:pt idx="84">
                  <c:v>41.81747</c:v>
                </c:pt>
                <c:pt idx="85">
                  <c:v>42.06794</c:v>
                </c:pt>
                <c:pt idx="86">
                  <c:v>42.12444</c:v>
                </c:pt>
                <c:pt idx="87">
                  <c:v>42.657350000000001</c:v>
                </c:pt>
                <c:pt idx="88">
                  <c:v>42.792920000000002</c:v>
                </c:pt>
                <c:pt idx="89">
                  <c:v>44.06109</c:v>
                </c:pt>
                <c:pt idx="90">
                  <c:v>44.191549999999999</c:v>
                </c:pt>
                <c:pt idx="91">
                  <c:v>44.23847</c:v>
                </c:pt>
                <c:pt idx="92">
                  <c:v>45.463380000000001</c:v>
                </c:pt>
                <c:pt idx="93">
                  <c:v>46.066119999999998</c:v>
                </c:pt>
                <c:pt idx="94">
                  <c:v>46.248130000000003</c:v>
                </c:pt>
                <c:pt idx="95">
                  <c:v>46.47101</c:v>
                </c:pt>
                <c:pt idx="96">
                  <c:v>46.858460000000001</c:v>
                </c:pt>
                <c:pt idx="97">
                  <c:v>47.352870000000003</c:v>
                </c:pt>
                <c:pt idx="98">
                  <c:v>47.397480000000002</c:v>
                </c:pt>
                <c:pt idx="99">
                  <c:v>47.540529999999997</c:v>
                </c:pt>
                <c:pt idx="100">
                  <c:v>48.068899999999999</c:v>
                </c:pt>
                <c:pt idx="101">
                  <c:v>48.173850000000002</c:v>
                </c:pt>
                <c:pt idx="102">
                  <c:v>48.416139999999999</c:v>
                </c:pt>
                <c:pt idx="103">
                  <c:v>49.322740000000003</c:v>
                </c:pt>
                <c:pt idx="104">
                  <c:v>50.356679999999997</c:v>
                </c:pt>
                <c:pt idx="105">
                  <c:v>50.571750000000002</c:v>
                </c:pt>
                <c:pt idx="106">
                  <c:v>51.066049999999997</c:v>
                </c:pt>
                <c:pt idx="107">
                  <c:v>51.580590000000001</c:v>
                </c:pt>
                <c:pt idx="108">
                  <c:v>52.289619999999999</c:v>
                </c:pt>
                <c:pt idx="109">
                  <c:v>52.446190000000001</c:v>
                </c:pt>
                <c:pt idx="110">
                  <c:v>52.466050000000003</c:v>
                </c:pt>
                <c:pt idx="111">
                  <c:v>52.495240000000003</c:v>
                </c:pt>
                <c:pt idx="112">
                  <c:v>52.676600000000001</c:v>
                </c:pt>
                <c:pt idx="113">
                  <c:v>53.09281</c:v>
                </c:pt>
                <c:pt idx="114">
                  <c:v>54.325580000000002</c:v>
                </c:pt>
                <c:pt idx="115">
                  <c:v>54.549280000000003</c:v>
                </c:pt>
                <c:pt idx="116">
                  <c:v>57.293579999999999</c:v>
                </c:pt>
              </c:numCache>
            </c:numRef>
          </c:yVal>
          <c:smooth val="0"/>
        </c:ser>
        <c:dLbls>
          <c:showLegendKey val="0"/>
          <c:showVal val="0"/>
          <c:showCatName val="0"/>
          <c:showSerName val="0"/>
          <c:showPercent val="0"/>
          <c:showBubbleSize val="0"/>
        </c:dLbls>
        <c:axId val="72262784"/>
        <c:axId val="72264704"/>
      </c:scatterChart>
      <c:valAx>
        <c:axId val="72262784"/>
        <c:scaling>
          <c:orientation val="minMax"/>
          <c:min val="6"/>
        </c:scaling>
        <c:delete val="0"/>
        <c:axPos val="b"/>
        <c:title>
          <c:tx>
            <c:rich>
              <a:bodyPr/>
              <a:lstStyle/>
              <a:p>
                <a:pPr>
                  <a:defRPr b="0"/>
                </a:pPr>
                <a:r>
                  <a:rPr lang="en-US" b="0"/>
                  <a:t>Ln (PIB per cápita)</a:t>
                </a:r>
              </a:p>
            </c:rich>
          </c:tx>
          <c:layout/>
          <c:overlay val="0"/>
        </c:title>
        <c:numFmt formatCode="General" sourceLinked="1"/>
        <c:majorTickMark val="out"/>
        <c:minorTickMark val="none"/>
        <c:tickLblPos val="nextTo"/>
        <c:crossAx val="72264704"/>
        <c:crosses val="autoZero"/>
        <c:crossBetween val="midCat"/>
      </c:valAx>
      <c:valAx>
        <c:axId val="72264704"/>
        <c:scaling>
          <c:orientation val="minMax"/>
          <c:min val="0"/>
        </c:scaling>
        <c:delete val="0"/>
        <c:axPos val="l"/>
        <c:majorGridlines>
          <c:spPr>
            <a:ln>
              <a:prstDash val="dash"/>
            </a:ln>
          </c:spPr>
        </c:majorGridlines>
        <c:numFmt formatCode="General" sourceLinked="1"/>
        <c:majorTickMark val="out"/>
        <c:minorTickMark val="none"/>
        <c:tickLblPos val="nextTo"/>
        <c:crossAx val="72262784"/>
        <c:crosses val="autoZero"/>
        <c:crossBetween val="midCat"/>
      </c:valAx>
    </c:plotArea>
    <c:legend>
      <c:legendPos val="b"/>
      <c:layout>
        <c:manualLayout>
          <c:xMode val="edge"/>
          <c:yMode val="edge"/>
          <c:x val="0.16052615753127947"/>
          <c:y val="0.87082516257852993"/>
          <c:w val="0.67894725118330379"/>
          <c:h val="0.11460948071936947"/>
        </c:manualLayout>
      </c:layout>
      <c:overlay val="0"/>
    </c:legend>
    <c:plotVisOnly val="1"/>
    <c:dispBlanksAs val="gap"/>
    <c:showDLblsOverMax val="0"/>
  </c:chart>
  <c:spPr>
    <a:noFill/>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5340223097112862"/>
          <c:y val="4.2024832855778398E-2"/>
          <c:w val="0.77437554680664922"/>
          <c:h val="0.68924696733825197"/>
        </c:manualLayout>
      </c:layout>
      <c:barChart>
        <c:barDir val="bar"/>
        <c:grouping val="stacked"/>
        <c:varyColors val="0"/>
        <c:ser>
          <c:idx val="0"/>
          <c:order val="0"/>
          <c:tx>
            <c:strRef>
              <c:f>'2.2'!$C$54</c:f>
              <c:strCache>
                <c:ptCount val="1"/>
                <c:pt idx="0">
                  <c:v>Hombres</c:v>
                </c:pt>
              </c:strCache>
            </c:strRef>
          </c:tx>
          <c:spPr>
            <a:ln>
              <a:solidFill>
                <a:schemeClr val="tx1"/>
              </a:solidFill>
            </a:ln>
          </c:spPr>
          <c:invertIfNegative val="0"/>
          <c:cat>
            <c:strRef>
              <c:f>'2.2'!$B$55:$B$75</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'2.2'!$C$55:$C$75</c:f>
              <c:numCache>
                <c:formatCode>General</c:formatCode>
                <c:ptCount val="21"/>
                <c:pt idx="0">
                  <c:v>-27478000</c:v>
                </c:pt>
                <c:pt idx="1">
                  <c:v>-28294000</c:v>
                </c:pt>
                <c:pt idx="2">
                  <c:v>-28037000</c:v>
                </c:pt>
                <c:pt idx="3">
                  <c:v>-27384000</c:v>
                </c:pt>
                <c:pt idx="4">
                  <c:v>-26110000</c:v>
                </c:pt>
                <c:pt idx="5">
                  <c:v>-24629000</c:v>
                </c:pt>
                <c:pt idx="6">
                  <c:v>-22464000</c:v>
                </c:pt>
                <c:pt idx="7">
                  <c:v>-20282000</c:v>
                </c:pt>
                <c:pt idx="8">
                  <c:v>-18364000</c:v>
                </c:pt>
                <c:pt idx="9">
                  <c:v>-16682000</c:v>
                </c:pt>
                <c:pt idx="10">
                  <c:v>-13829000</c:v>
                </c:pt>
                <c:pt idx="11">
                  <c:v>-11357000</c:v>
                </c:pt>
                <c:pt idx="12">
                  <c:v>-8579000</c:v>
                </c:pt>
                <c:pt idx="13">
                  <c:v>-6484000</c:v>
                </c:pt>
                <c:pt idx="14">
                  <c:v>-4832000</c:v>
                </c:pt>
                <c:pt idx="15">
                  <c:v>-3259000</c:v>
                </c:pt>
                <c:pt idx="16">
                  <c:v>-1983000</c:v>
                </c:pt>
                <c:pt idx="17">
                  <c:v>-935000</c:v>
                </c:pt>
                <c:pt idx="18">
                  <c:v>-324000</c:v>
                </c:pt>
                <c:pt idx="19">
                  <c:v>-83000</c:v>
                </c:pt>
                <c:pt idx="20">
                  <c:v>-14000</c:v>
                </c:pt>
              </c:numCache>
            </c:numRef>
          </c:val>
        </c:ser>
        <c:ser>
          <c:idx val="1"/>
          <c:order val="1"/>
          <c:tx>
            <c:strRef>
              <c:f>'2.2'!$D$54</c:f>
              <c:strCache>
                <c:ptCount val="1"/>
                <c:pt idx="0">
                  <c:v>Mujeres</c:v>
                </c:pt>
              </c:strCache>
            </c:strRef>
          </c:tx>
          <c:spPr>
            <a:ln>
              <a:solidFill>
                <a:schemeClr val="tx1"/>
              </a:solidFill>
            </a:ln>
          </c:spPr>
          <c:invertIfNegative val="0"/>
          <c:cat>
            <c:strRef>
              <c:f>'2.2'!$B$55:$B$75</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'2.2'!$D$55:$D$75</c:f>
              <c:numCache>
                <c:formatCode>General</c:formatCode>
                <c:ptCount val="21"/>
                <c:pt idx="0">
                  <c:v>26357000</c:v>
                </c:pt>
                <c:pt idx="1">
                  <c:v>27221000</c:v>
                </c:pt>
                <c:pt idx="2">
                  <c:v>27086000</c:v>
                </c:pt>
                <c:pt idx="3">
                  <c:v>26722000</c:v>
                </c:pt>
                <c:pt idx="4">
                  <c:v>25970000</c:v>
                </c:pt>
                <c:pt idx="5">
                  <c:v>24841000</c:v>
                </c:pt>
                <c:pt idx="6">
                  <c:v>23060000</c:v>
                </c:pt>
                <c:pt idx="7">
                  <c:v>21061000</c:v>
                </c:pt>
                <c:pt idx="8">
                  <c:v>19271000</c:v>
                </c:pt>
                <c:pt idx="9">
                  <c:v>17644000</c:v>
                </c:pt>
                <c:pt idx="10">
                  <c:v>14851000</c:v>
                </c:pt>
                <c:pt idx="11">
                  <c:v>12359000</c:v>
                </c:pt>
                <c:pt idx="12">
                  <c:v>9491000</c:v>
                </c:pt>
                <c:pt idx="13">
                  <c:v>7398000</c:v>
                </c:pt>
                <c:pt idx="14">
                  <c:v>5831000</c:v>
                </c:pt>
                <c:pt idx="15">
                  <c:v>4305000</c:v>
                </c:pt>
                <c:pt idx="16">
                  <c:v>2887000</c:v>
                </c:pt>
                <c:pt idx="17">
                  <c:v>1526000</c:v>
                </c:pt>
                <c:pt idx="18">
                  <c:v>597000</c:v>
                </c:pt>
                <c:pt idx="19">
                  <c:v>170000</c:v>
                </c:pt>
                <c:pt idx="20">
                  <c:v>30000</c:v>
                </c:pt>
              </c:numCache>
            </c:numRef>
          </c:val>
        </c:ser>
        <c:dLbls>
          <c:showLegendKey val="0"/>
          <c:showVal val="0"/>
          <c:showCatName val="0"/>
          <c:showSerName val="0"/>
          <c:showPercent val="0"/>
          <c:showBubbleSize val="0"/>
        </c:dLbls>
        <c:gapWidth val="0"/>
        <c:overlap val="100"/>
        <c:axId val="87776640"/>
        <c:axId val="87893504"/>
      </c:barChart>
      <c:catAx>
        <c:axId val="87776640"/>
        <c:scaling>
          <c:orientation val="minMax"/>
        </c:scaling>
        <c:delete val="0"/>
        <c:axPos val="l"/>
        <c:title>
          <c:tx>
            <c:rich>
              <a:bodyPr rot="-5400000" vert="horz"/>
              <a:lstStyle/>
              <a:p>
                <a:pPr>
                  <a:defRPr b="0"/>
                </a:pPr>
                <a:r>
                  <a:rPr lang="en-US" b="0"/>
                  <a:t>Rango de edad</a:t>
                </a:r>
              </a:p>
            </c:rich>
          </c:tx>
          <c:layout/>
          <c:overlay val="0"/>
        </c:title>
        <c:numFmt formatCode="General" sourceLinked="1"/>
        <c:majorTickMark val="out"/>
        <c:minorTickMark val="none"/>
        <c:tickLblPos val="low"/>
        <c:crossAx val="87893504"/>
        <c:crosses val="autoZero"/>
        <c:auto val="1"/>
        <c:lblAlgn val="ctr"/>
        <c:lblOffset val="100"/>
        <c:noMultiLvlLbl val="0"/>
      </c:catAx>
      <c:valAx>
        <c:axId val="87893504"/>
        <c:scaling>
          <c:orientation val="minMax"/>
        </c:scaling>
        <c:delete val="0"/>
        <c:axPos val="b"/>
        <c:majorGridlines/>
        <c:numFmt formatCode="0;0" sourceLinked="0"/>
        <c:majorTickMark val="out"/>
        <c:minorTickMark val="none"/>
        <c:tickLblPos val="nextTo"/>
        <c:crossAx val="87776640"/>
        <c:crosses val="autoZero"/>
        <c:crossBetween val="between"/>
        <c:dispUnits>
          <c:builtInUnit val="thousands"/>
          <c:dispUnitsLbl>
            <c:layout/>
            <c:tx>
              <c:rich>
                <a:bodyPr/>
                <a:lstStyle/>
                <a:p>
                  <a:pPr>
                    <a:defRPr b="0"/>
                  </a:pPr>
                  <a:r>
                    <a:rPr lang="en-US" b="0"/>
                    <a:t>Miles de personas</a:t>
                  </a:r>
                </a:p>
              </c:rich>
            </c:tx>
          </c:dispUnitsLbl>
        </c:dispUnits>
      </c:valAx>
    </c:plotArea>
    <c:legend>
      <c:legendPos val="b"/>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5009712393545743"/>
          <c:y val="4.2024832855778398E-2"/>
          <c:w val="0.77676644849773535"/>
          <c:h val="0.68924696733825197"/>
        </c:manualLayout>
      </c:layout>
      <c:barChart>
        <c:barDir val="bar"/>
        <c:grouping val="stacked"/>
        <c:varyColors val="0"/>
        <c:ser>
          <c:idx val="0"/>
          <c:order val="0"/>
          <c:tx>
            <c:strRef>
              <c:f>'2.2'!$G$54</c:f>
              <c:strCache>
                <c:ptCount val="1"/>
                <c:pt idx="0">
                  <c:v>Hombres</c:v>
                </c:pt>
              </c:strCache>
            </c:strRef>
          </c:tx>
          <c:spPr>
            <a:ln>
              <a:solidFill>
                <a:schemeClr val="tx1"/>
              </a:solidFill>
            </a:ln>
          </c:spPr>
          <c:invertIfNegative val="0"/>
          <c:cat>
            <c:strRef>
              <c:f>'2.2'!$B$55:$B$75</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'2.2'!$G$55:$G$75</c:f>
              <c:numCache>
                <c:formatCode>General</c:formatCode>
                <c:ptCount val="21"/>
                <c:pt idx="0">
                  <c:v>-21438000</c:v>
                </c:pt>
                <c:pt idx="1">
                  <c:v>-22000000</c:v>
                </c:pt>
                <c:pt idx="2">
                  <c:v>-22589000</c:v>
                </c:pt>
                <c:pt idx="3">
                  <c:v>-23186000</c:v>
                </c:pt>
                <c:pt idx="4">
                  <c:v>-23693000</c:v>
                </c:pt>
                <c:pt idx="5">
                  <c:v>-24153000</c:v>
                </c:pt>
                <c:pt idx="6">
                  <c:v>-24504000</c:v>
                </c:pt>
                <c:pt idx="7">
                  <c:v>-24718000</c:v>
                </c:pt>
                <c:pt idx="8">
                  <c:v>-24731000</c:v>
                </c:pt>
                <c:pt idx="9">
                  <c:v>-25107000</c:v>
                </c:pt>
                <c:pt idx="10">
                  <c:v>-24343000</c:v>
                </c:pt>
                <c:pt idx="11">
                  <c:v>-23168000</c:v>
                </c:pt>
                <c:pt idx="12">
                  <c:v>-21387000</c:v>
                </c:pt>
                <c:pt idx="13">
                  <c:v>-19084000</c:v>
                </c:pt>
                <c:pt idx="14">
                  <c:v>-15779000</c:v>
                </c:pt>
                <c:pt idx="15">
                  <c:v>-12127000</c:v>
                </c:pt>
                <c:pt idx="16">
                  <c:v>-8452000</c:v>
                </c:pt>
                <c:pt idx="17">
                  <c:v>-5150000</c:v>
                </c:pt>
                <c:pt idx="18">
                  <c:v>-2246000</c:v>
                </c:pt>
                <c:pt idx="19">
                  <c:v>-709000</c:v>
                </c:pt>
                <c:pt idx="20">
                  <c:v>-164000</c:v>
                </c:pt>
              </c:numCache>
            </c:numRef>
          </c:val>
        </c:ser>
        <c:ser>
          <c:idx val="1"/>
          <c:order val="1"/>
          <c:tx>
            <c:strRef>
              <c:f>'2.2'!$H$54</c:f>
              <c:strCache>
                <c:ptCount val="1"/>
                <c:pt idx="0">
                  <c:v>Mujeres</c:v>
                </c:pt>
              </c:strCache>
            </c:strRef>
          </c:tx>
          <c:spPr>
            <a:ln>
              <a:solidFill>
                <a:schemeClr val="tx1"/>
              </a:solidFill>
            </a:ln>
          </c:spPr>
          <c:invertIfNegative val="0"/>
          <c:cat>
            <c:strRef>
              <c:f>'2.2'!$B$55:$B$75</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'2.2'!$H$55:$H$75</c:f>
              <c:numCache>
                <c:formatCode>General</c:formatCode>
                <c:ptCount val="21"/>
                <c:pt idx="0">
                  <c:v>20500000</c:v>
                </c:pt>
                <c:pt idx="1">
                  <c:v>21060000</c:v>
                </c:pt>
                <c:pt idx="2">
                  <c:v>21669000</c:v>
                </c:pt>
                <c:pt idx="3">
                  <c:v>22324000</c:v>
                </c:pt>
                <c:pt idx="4">
                  <c:v>22953000</c:v>
                </c:pt>
                <c:pt idx="5">
                  <c:v>23554000</c:v>
                </c:pt>
                <c:pt idx="6">
                  <c:v>24047000</c:v>
                </c:pt>
                <c:pt idx="7">
                  <c:v>24425000</c:v>
                </c:pt>
                <c:pt idx="8">
                  <c:v>24634000</c:v>
                </c:pt>
                <c:pt idx="9">
                  <c:v>25286000</c:v>
                </c:pt>
                <c:pt idx="10">
                  <c:v>24856000</c:v>
                </c:pt>
                <c:pt idx="11">
                  <c:v>24148000</c:v>
                </c:pt>
                <c:pt idx="12">
                  <c:v>23037000</c:v>
                </c:pt>
                <c:pt idx="13">
                  <c:v>21309000</c:v>
                </c:pt>
                <c:pt idx="14">
                  <c:v>18566000</c:v>
                </c:pt>
                <c:pt idx="15">
                  <c:v>15155000</c:v>
                </c:pt>
                <c:pt idx="16">
                  <c:v>11454000</c:v>
                </c:pt>
                <c:pt idx="17">
                  <c:v>7708000</c:v>
                </c:pt>
                <c:pt idx="18">
                  <c:v>3806000</c:v>
                </c:pt>
                <c:pt idx="19">
                  <c:v>1379000</c:v>
                </c:pt>
                <c:pt idx="20">
                  <c:v>357000</c:v>
                </c:pt>
              </c:numCache>
            </c:numRef>
          </c:val>
        </c:ser>
        <c:dLbls>
          <c:showLegendKey val="0"/>
          <c:showVal val="0"/>
          <c:showCatName val="0"/>
          <c:showSerName val="0"/>
          <c:showPercent val="0"/>
          <c:showBubbleSize val="0"/>
        </c:dLbls>
        <c:gapWidth val="0"/>
        <c:overlap val="100"/>
        <c:axId val="97498240"/>
        <c:axId val="97500544"/>
      </c:barChart>
      <c:catAx>
        <c:axId val="97498240"/>
        <c:scaling>
          <c:orientation val="minMax"/>
        </c:scaling>
        <c:delete val="0"/>
        <c:axPos val="l"/>
        <c:title>
          <c:tx>
            <c:rich>
              <a:bodyPr rot="-5400000" vert="horz"/>
              <a:lstStyle/>
              <a:p>
                <a:pPr>
                  <a:defRPr b="0"/>
                </a:pPr>
                <a:r>
                  <a:rPr lang="en-US" b="0"/>
                  <a:t>Rango de edad</a:t>
                </a:r>
              </a:p>
            </c:rich>
          </c:tx>
          <c:layout/>
          <c:overlay val="0"/>
        </c:title>
        <c:numFmt formatCode="General" sourceLinked="1"/>
        <c:majorTickMark val="out"/>
        <c:minorTickMark val="none"/>
        <c:tickLblPos val="low"/>
        <c:crossAx val="97500544"/>
        <c:crosses val="autoZero"/>
        <c:auto val="1"/>
        <c:lblAlgn val="ctr"/>
        <c:lblOffset val="100"/>
        <c:noMultiLvlLbl val="0"/>
      </c:catAx>
      <c:valAx>
        <c:axId val="97500544"/>
        <c:scaling>
          <c:orientation val="minMax"/>
        </c:scaling>
        <c:delete val="0"/>
        <c:axPos val="b"/>
        <c:majorGridlines/>
        <c:numFmt formatCode="0;0" sourceLinked="0"/>
        <c:majorTickMark val="out"/>
        <c:minorTickMark val="none"/>
        <c:tickLblPos val="nextTo"/>
        <c:crossAx val="97498240"/>
        <c:crosses val="autoZero"/>
        <c:crossBetween val="between"/>
        <c:dispUnits>
          <c:builtInUnit val="thousands"/>
          <c:dispUnitsLbl>
            <c:layout/>
            <c:tx>
              <c:rich>
                <a:bodyPr/>
                <a:lstStyle/>
                <a:p>
                  <a:pPr>
                    <a:defRPr b="0"/>
                  </a:pPr>
                  <a:r>
                    <a:rPr lang="en-US" b="0"/>
                    <a:t>Miles de personas</a:t>
                  </a:r>
                </a:p>
              </c:rich>
            </c:tx>
          </c:dispUnitsLbl>
        </c:dispUnits>
      </c:valAx>
    </c:plotArea>
    <c:legend>
      <c:legendPos val="b"/>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982830967785077"/>
          <c:y val="4.2024832855778398E-2"/>
          <c:w val="0.77656942563708209"/>
          <c:h val="0.68924696733825197"/>
        </c:manualLayout>
      </c:layout>
      <c:barChart>
        <c:barDir val="bar"/>
        <c:grouping val="stacked"/>
        <c:varyColors val="0"/>
        <c:ser>
          <c:idx val="0"/>
          <c:order val="0"/>
          <c:tx>
            <c:strRef>
              <c:f>'2.2'!$M$54</c:f>
              <c:strCache>
                <c:ptCount val="1"/>
                <c:pt idx="0">
                  <c:v>Hombres</c:v>
                </c:pt>
              </c:strCache>
            </c:strRef>
          </c:tx>
          <c:spPr>
            <a:ln>
              <a:solidFill>
                <a:schemeClr val="tx1"/>
              </a:solidFill>
            </a:ln>
          </c:spPr>
          <c:invertIfNegative val="0"/>
          <c:cat>
            <c:strRef>
              <c:f>'2.2'!$B$55:$B$75</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'2.2'!$M$55:$M$75</c:f>
              <c:numCache>
                <c:formatCode>General</c:formatCode>
                <c:ptCount val="21"/>
                <c:pt idx="0">
                  <c:v>-36141000</c:v>
                </c:pt>
                <c:pt idx="1">
                  <c:v>-34287000</c:v>
                </c:pt>
                <c:pt idx="2">
                  <c:v>-34133000</c:v>
                </c:pt>
                <c:pt idx="3">
                  <c:v>-38075000</c:v>
                </c:pt>
                <c:pt idx="4">
                  <c:v>-42824000</c:v>
                </c:pt>
                <c:pt idx="5">
                  <c:v>-44357000</c:v>
                </c:pt>
                <c:pt idx="6">
                  <c:v>-43143000</c:v>
                </c:pt>
                <c:pt idx="7">
                  <c:v>-43912000</c:v>
                </c:pt>
                <c:pt idx="8">
                  <c:v>-43486000</c:v>
                </c:pt>
                <c:pt idx="9">
                  <c:v>-44851000</c:v>
                </c:pt>
                <c:pt idx="10">
                  <c:v>-42517000</c:v>
                </c:pt>
                <c:pt idx="11">
                  <c:v>-38446000</c:v>
                </c:pt>
                <c:pt idx="12">
                  <c:v>-33932000</c:v>
                </c:pt>
                <c:pt idx="13">
                  <c:v>-24980000</c:v>
                </c:pt>
                <c:pt idx="14">
                  <c:v>-21980000</c:v>
                </c:pt>
                <c:pt idx="15">
                  <c:v>-15915000</c:v>
                </c:pt>
                <c:pt idx="16">
                  <c:v>-10777000</c:v>
                </c:pt>
                <c:pt idx="17">
                  <c:v>-5117000</c:v>
                </c:pt>
                <c:pt idx="18">
                  <c:v>-1471000</c:v>
                </c:pt>
                <c:pt idx="19">
                  <c:v>-320000</c:v>
                </c:pt>
                <c:pt idx="20">
                  <c:v>-31000</c:v>
                </c:pt>
              </c:numCache>
            </c:numRef>
          </c:val>
        </c:ser>
        <c:ser>
          <c:idx val="1"/>
          <c:order val="1"/>
          <c:tx>
            <c:strRef>
              <c:f>'2.2'!$N$54</c:f>
              <c:strCache>
                <c:ptCount val="1"/>
                <c:pt idx="0">
                  <c:v>Mujeres</c:v>
                </c:pt>
              </c:strCache>
            </c:strRef>
          </c:tx>
          <c:spPr>
            <a:ln>
              <a:solidFill>
                <a:schemeClr val="tx1"/>
              </a:solidFill>
            </a:ln>
          </c:spPr>
          <c:invertIfNegative val="0"/>
          <c:cat>
            <c:strRef>
              <c:f>'2.2'!$B$55:$B$75</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'2.2'!$N$55:$N$75</c:f>
              <c:numCache>
                <c:formatCode>General</c:formatCode>
                <c:ptCount val="21"/>
                <c:pt idx="0">
                  <c:v>34270000</c:v>
                </c:pt>
                <c:pt idx="1">
                  <c:v>32648000</c:v>
                </c:pt>
                <c:pt idx="2">
                  <c:v>32467000</c:v>
                </c:pt>
                <c:pt idx="3">
                  <c:v>36243000</c:v>
                </c:pt>
                <c:pt idx="4">
                  <c:v>40991000</c:v>
                </c:pt>
                <c:pt idx="5">
                  <c:v>42823000</c:v>
                </c:pt>
                <c:pt idx="6">
                  <c:v>42162000</c:v>
                </c:pt>
                <c:pt idx="7">
                  <c:v>43370000</c:v>
                </c:pt>
                <c:pt idx="8">
                  <c:v>43479000</c:v>
                </c:pt>
                <c:pt idx="9">
                  <c:v>45906000</c:v>
                </c:pt>
                <c:pt idx="10">
                  <c:v>44821000</c:v>
                </c:pt>
                <c:pt idx="11">
                  <c:v>41790000</c:v>
                </c:pt>
                <c:pt idx="12">
                  <c:v>37784000</c:v>
                </c:pt>
                <c:pt idx="13">
                  <c:v>29438000</c:v>
                </c:pt>
                <c:pt idx="14">
                  <c:v>28807000</c:v>
                </c:pt>
                <c:pt idx="15">
                  <c:v>22862000</c:v>
                </c:pt>
                <c:pt idx="16">
                  <c:v>18649000</c:v>
                </c:pt>
                <c:pt idx="17">
                  <c:v>11232000</c:v>
                </c:pt>
                <c:pt idx="18">
                  <c:v>4052000</c:v>
                </c:pt>
                <c:pt idx="19">
                  <c:v>1244000</c:v>
                </c:pt>
                <c:pt idx="20">
                  <c:v>167000</c:v>
                </c:pt>
              </c:numCache>
            </c:numRef>
          </c:val>
        </c:ser>
        <c:dLbls>
          <c:showLegendKey val="0"/>
          <c:showVal val="0"/>
          <c:showCatName val="0"/>
          <c:showSerName val="0"/>
          <c:showPercent val="0"/>
          <c:showBubbleSize val="0"/>
        </c:dLbls>
        <c:gapWidth val="0"/>
        <c:overlap val="100"/>
        <c:axId val="187677696"/>
        <c:axId val="215528576"/>
      </c:barChart>
      <c:catAx>
        <c:axId val="187677696"/>
        <c:scaling>
          <c:orientation val="minMax"/>
        </c:scaling>
        <c:delete val="0"/>
        <c:axPos val="l"/>
        <c:title>
          <c:tx>
            <c:rich>
              <a:bodyPr rot="-5400000" vert="horz"/>
              <a:lstStyle/>
              <a:p>
                <a:pPr>
                  <a:defRPr b="0"/>
                </a:pPr>
                <a:r>
                  <a:rPr lang="en-US" b="0"/>
                  <a:t>Rango de edad</a:t>
                </a:r>
              </a:p>
            </c:rich>
          </c:tx>
          <c:layout/>
          <c:overlay val="0"/>
        </c:title>
        <c:numFmt formatCode="General" sourceLinked="1"/>
        <c:majorTickMark val="out"/>
        <c:minorTickMark val="none"/>
        <c:tickLblPos val="low"/>
        <c:crossAx val="215528576"/>
        <c:crosses val="autoZero"/>
        <c:auto val="1"/>
        <c:lblAlgn val="ctr"/>
        <c:lblOffset val="100"/>
        <c:noMultiLvlLbl val="0"/>
      </c:catAx>
      <c:valAx>
        <c:axId val="215528576"/>
        <c:scaling>
          <c:orientation val="minMax"/>
        </c:scaling>
        <c:delete val="0"/>
        <c:axPos val="b"/>
        <c:majorGridlines/>
        <c:numFmt formatCode="0;0" sourceLinked="0"/>
        <c:majorTickMark val="out"/>
        <c:minorTickMark val="none"/>
        <c:tickLblPos val="nextTo"/>
        <c:crossAx val="187677696"/>
        <c:crosses val="autoZero"/>
        <c:crossBetween val="between"/>
        <c:dispUnits>
          <c:builtInUnit val="thousands"/>
          <c:dispUnitsLbl>
            <c:layout/>
            <c:tx>
              <c:rich>
                <a:bodyPr/>
                <a:lstStyle/>
                <a:p>
                  <a:pPr>
                    <a:defRPr b="0"/>
                  </a:pPr>
                  <a:r>
                    <a:rPr lang="en-US" b="0"/>
                    <a:t>Miles de personas</a:t>
                  </a:r>
                </a:p>
              </c:rich>
            </c:tx>
          </c:dispUnitsLbl>
        </c:dispUnits>
      </c:valAx>
    </c:plotArea>
    <c:legend>
      <c:legendPos val="b"/>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6330082827237835"/>
          <c:y val="4.2024832855778398E-2"/>
          <c:w val="0.75235205088415047"/>
          <c:h val="0.68924696733825197"/>
        </c:manualLayout>
      </c:layout>
      <c:barChart>
        <c:barDir val="bar"/>
        <c:grouping val="stacked"/>
        <c:varyColors val="0"/>
        <c:ser>
          <c:idx val="0"/>
          <c:order val="0"/>
          <c:tx>
            <c:strRef>
              <c:f>'2.2'!$Q$54</c:f>
              <c:strCache>
                <c:ptCount val="1"/>
                <c:pt idx="0">
                  <c:v>Hombres</c:v>
                </c:pt>
              </c:strCache>
            </c:strRef>
          </c:tx>
          <c:spPr>
            <a:ln>
              <a:solidFill>
                <a:schemeClr val="tx1"/>
              </a:solidFill>
            </a:ln>
          </c:spPr>
          <c:invertIfNegative val="0"/>
          <c:cat>
            <c:strRef>
              <c:f>'2.2'!$B$55:$B$75</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'2.2'!$Q$55:$Q$75</c:f>
              <c:numCache>
                <c:formatCode>General</c:formatCode>
                <c:ptCount val="21"/>
                <c:pt idx="0">
                  <c:v>-37538000</c:v>
                </c:pt>
                <c:pt idx="1">
                  <c:v>-37458000</c:v>
                </c:pt>
                <c:pt idx="2">
                  <c:v>-36950000</c:v>
                </c:pt>
                <c:pt idx="3">
                  <c:v>-36669000</c:v>
                </c:pt>
                <c:pt idx="4">
                  <c:v>-37207000</c:v>
                </c:pt>
                <c:pt idx="5">
                  <c:v>-38374000</c:v>
                </c:pt>
                <c:pt idx="6">
                  <c:v>-39491000</c:v>
                </c:pt>
                <c:pt idx="7">
                  <c:v>-39975000</c:v>
                </c:pt>
                <c:pt idx="8">
                  <c:v>-39813000</c:v>
                </c:pt>
                <c:pt idx="9">
                  <c:v>-37742000</c:v>
                </c:pt>
                <c:pt idx="10">
                  <c:v>-36914000</c:v>
                </c:pt>
                <c:pt idx="11">
                  <c:v>-38797000</c:v>
                </c:pt>
                <c:pt idx="12">
                  <c:v>-40111000</c:v>
                </c:pt>
                <c:pt idx="13">
                  <c:v>-38190000</c:v>
                </c:pt>
                <c:pt idx="14">
                  <c:v>-33465000</c:v>
                </c:pt>
                <c:pt idx="15">
                  <c:v>-29136000</c:v>
                </c:pt>
                <c:pt idx="16">
                  <c:v>-22557000</c:v>
                </c:pt>
                <c:pt idx="17">
                  <c:v>-15064000</c:v>
                </c:pt>
                <c:pt idx="18">
                  <c:v>-7043000</c:v>
                </c:pt>
                <c:pt idx="19">
                  <c:v>-2168000</c:v>
                </c:pt>
                <c:pt idx="20">
                  <c:v>-412000</c:v>
                </c:pt>
              </c:numCache>
            </c:numRef>
          </c:val>
        </c:ser>
        <c:ser>
          <c:idx val="1"/>
          <c:order val="1"/>
          <c:tx>
            <c:strRef>
              <c:f>'2.2'!$R$54</c:f>
              <c:strCache>
                <c:ptCount val="1"/>
                <c:pt idx="0">
                  <c:v>Mujeres</c:v>
                </c:pt>
              </c:strCache>
            </c:strRef>
          </c:tx>
          <c:spPr>
            <a:ln>
              <a:solidFill>
                <a:schemeClr val="tx1"/>
              </a:solidFill>
            </a:ln>
          </c:spPr>
          <c:invertIfNegative val="0"/>
          <c:cat>
            <c:strRef>
              <c:f>'2.2'!$B$55:$B$75</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'2.2'!$R$55:$R$75</c:f>
              <c:numCache>
                <c:formatCode>General</c:formatCode>
                <c:ptCount val="21"/>
                <c:pt idx="0">
                  <c:v>35628000</c:v>
                </c:pt>
                <c:pt idx="1">
                  <c:v>35544000</c:v>
                </c:pt>
                <c:pt idx="2">
                  <c:v>35061000</c:v>
                </c:pt>
                <c:pt idx="3">
                  <c:v>34720000</c:v>
                </c:pt>
                <c:pt idx="4">
                  <c:v>35236000</c:v>
                </c:pt>
                <c:pt idx="5">
                  <c:v>36429000</c:v>
                </c:pt>
                <c:pt idx="6">
                  <c:v>37552000</c:v>
                </c:pt>
                <c:pt idx="7">
                  <c:v>38087000</c:v>
                </c:pt>
                <c:pt idx="8">
                  <c:v>38000000</c:v>
                </c:pt>
                <c:pt idx="9">
                  <c:v>36291000</c:v>
                </c:pt>
                <c:pt idx="10">
                  <c:v>35689000</c:v>
                </c:pt>
                <c:pt idx="11">
                  <c:v>38240000</c:v>
                </c:pt>
                <c:pt idx="12">
                  <c:v>41002000</c:v>
                </c:pt>
                <c:pt idx="13">
                  <c:v>40830000</c:v>
                </c:pt>
                <c:pt idx="14">
                  <c:v>37958000</c:v>
                </c:pt>
                <c:pt idx="15">
                  <c:v>35582000</c:v>
                </c:pt>
                <c:pt idx="16">
                  <c:v>30370000</c:v>
                </c:pt>
                <c:pt idx="17">
                  <c:v>23636000</c:v>
                </c:pt>
                <c:pt idx="18">
                  <c:v>13665000</c:v>
                </c:pt>
                <c:pt idx="19">
                  <c:v>5603000</c:v>
                </c:pt>
                <c:pt idx="20">
                  <c:v>1533000</c:v>
                </c:pt>
              </c:numCache>
            </c:numRef>
          </c:val>
        </c:ser>
        <c:dLbls>
          <c:showLegendKey val="0"/>
          <c:showVal val="0"/>
          <c:showCatName val="0"/>
          <c:showSerName val="0"/>
          <c:showPercent val="0"/>
          <c:showBubbleSize val="0"/>
        </c:dLbls>
        <c:gapWidth val="0"/>
        <c:overlap val="100"/>
        <c:axId val="219496448"/>
        <c:axId val="219498752"/>
      </c:barChart>
      <c:catAx>
        <c:axId val="219496448"/>
        <c:scaling>
          <c:orientation val="minMax"/>
        </c:scaling>
        <c:delete val="0"/>
        <c:axPos val="l"/>
        <c:title>
          <c:tx>
            <c:rich>
              <a:bodyPr rot="-5400000" vert="horz"/>
              <a:lstStyle/>
              <a:p>
                <a:pPr>
                  <a:defRPr b="0"/>
                </a:pPr>
                <a:r>
                  <a:rPr lang="en-US" b="0"/>
                  <a:t>Rango de edad</a:t>
                </a:r>
              </a:p>
            </c:rich>
          </c:tx>
          <c:layout/>
          <c:overlay val="0"/>
        </c:title>
        <c:numFmt formatCode="General" sourceLinked="1"/>
        <c:majorTickMark val="out"/>
        <c:minorTickMark val="none"/>
        <c:tickLblPos val="low"/>
        <c:crossAx val="219498752"/>
        <c:crosses val="autoZero"/>
        <c:auto val="1"/>
        <c:lblAlgn val="ctr"/>
        <c:lblOffset val="100"/>
        <c:noMultiLvlLbl val="0"/>
      </c:catAx>
      <c:valAx>
        <c:axId val="219498752"/>
        <c:scaling>
          <c:orientation val="minMax"/>
        </c:scaling>
        <c:delete val="0"/>
        <c:axPos val="b"/>
        <c:majorGridlines/>
        <c:numFmt formatCode="0;0" sourceLinked="0"/>
        <c:majorTickMark val="out"/>
        <c:minorTickMark val="none"/>
        <c:tickLblPos val="nextTo"/>
        <c:crossAx val="219496448"/>
        <c:crosses val="autoZero"/>
        <c:crossBetween val="between"/>
        <c:dispUnits>
          <c:builtInUnit val="thousands"/>
          <c:dispUnitsLbl>
            <c:layout/>
            <c:tx>
              <c:rich>
                <a:bodyPr/>
                <a:lstStyle/>
                <a:p>
                  <a:pPr>
                    <a:defRPr b="0"/>
                  </a:pPr>
                  <a:r>
                    <a:rPr lang="en-US" b="0"/>
                    <a:t>Miles de personas</a:t>
                  </a:r>
                </a:p>
              </c:rich>
            </c:tx>
          </c:dispUnitsLbl>
        </c:dispUnits>
      </c:valAx>
    </c:plotArea>
    <c:legend>
      <c:legendPos val="b"/>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6269026904357609"/>
          <c:y val="1.8173766063899085E-2"/>
          <c:w val="0.81618753814505274"/>
          <c:h val="0.69762101969802504"/>
        </c:manualLayout>
      </c:layout>
      <c:barChart>
        <c:barDir val="col"/>
        <c:grouping val="clustered"/>
        <c:varyColors val="0"/>
        <c:ser>
          <c:idx val="0"/>
          <c:order val="0"/>
          <c:tx>
            <c:v>Cotizantes/Ocupados (15-64 años)</c:v>
          </c:tx>
          <c:invertIfNegative val="0"/>
          <c:cat>
            <c:strRef>
              <c:f>'2.2.1'!$A$27:$A$30</c:f>
              <c:strCache>
                <c:ptCount val="4"/>
                <c:pt idx="0">
                  <c:v>JAM</c:v>
                </c:pt>
                <c:pt idx="1">
                  <c:v>TTO</c:v>
                </c:pt>
                <c:pt idx="2">
                  <c:v>BHS</c:v>
                </c:pt>
                <c:pt idx="3">
                  <c:v>BRB</c:v>
                </c:pt>
              </c:strCache>
            </c:strRef>
          </c:cat>
          <c:val>
            <c:numRef>
              <c:f>'2.2.1'!$C$27:$C$30</c:f>
              <c:numCache>
                <c:formatCode>0.0%</c:formatCode>
                <c:ptCount val="4"/>
                <c:pt idx="0">
                  <c:v>0.39615880025761341</c:v>
                </c:pt>
                <c:pt idx="1">
                  <c:v>0.56699178026820074</c:v>
                </c:pt>
                <c:pt idx="2">
                  <c:v>0.80545328969100027</c:v>
                </c:pt>
                <c:pt idx="3">
                  <c:v>0.98668503937007879</c:v>
                </c:pt>
              </c:numCache>
            </c:numRef>
          </c:val>
        </c:ser>
        <c:dLbls>
          <c:showLegendKey val="0"/>
          <c:showVal val="0"/>
          <c:showCatName val="0"/>
          <c:showSerName val="0"/>
          <c:showPercent val="0"/>
          <c:showBubbleSize val="0"/>
        </c:dLbls>
        <c:gapWidth val="150"/>
        <c:axId val="220141056"/>
        <c:axId val="220142592"/>
      </c:barChart>
      <c:lineChart>
        <c:grouping val="standard"/>
        <c:varyColors val="0"/>
        <c:ser>
          <c:idx val="1"/>
          <c:order val="1"/>
          <c:tx>
            <c:strRef>
              <c:f>'2.2.1'!$E$26</c:f>
              <c:strCache>
                <c:ptCount val="1"/>
                <c:pt idx="0">
                  <c:v>Caribe-4</c:v>
                </c:pt>
              </c:strCache>
            </c:strRef>
          </c:tx>
          <c:spPr>
            <a:ln w="25400">
              <a:solidFill>
                <a:schemeClr val="tx1">
                  <a:tint val="75000"/>
                  <a:shade val="95000"/>
                  <a:satMod val="105000"/>
                </a:schemeClr>
              </a:solidFill>
              <a:prstDash val="dash"/>
            </a:ln>
          </c:spPr>
          <c:marker>
            <c:symbol val="none"/>
          </c:marker>
          <c:dLbls>
            <c:dLbl>
              <c:idx val="0"/>
              <c:layout>
                <c:manualLayout>
                  <c:x val="-8.2002879705063411E-2"/>
                  <c:y val="-6.7650702715015915E-2"/>
                </c:manualLayout>
              </c:layout>
              <c:numFmt formatCode="0.0%" sourceLinked="0"/>
              <c:spPr/>
              <c:txPr>
                <a:bodyPr/>
                <a:lstStyle/>
                <a:p>
                  <a:pPr>
                    <a:defRPr/>
                  </a:pPr>
                  <a:endParaRPr lang="en-US"/>
                </a:p>
              </c:txPr>
              <c:dLblPos val="r"/>
              <c:showLegendKey val="0"/>
              <c:showVal val="1"/>
              <c:showCatName val="0"/>
              <c:showSerName val="1"/>
              <c:showPercent val="0"/>
              <c:showBubbleSize val="0"/>
            </c:dLbl>
            <c:showLegendKey val="0"/>
            <c:showVal val="0"/>
            <c:showCatName val="0"/>
            <c:showSerName val="0"/>
            <c:showPercent val="0"/>
            <c:showBubbleSize val="0"/>
          </c:dLbls>
          <c:val>
            <c:numRef>
              <c:f>'2.2.1'!$E$27:$E$30</c:f>
              <c:numCache>
                <c:formatCode>0%</c:formatCode>
                <c:ptCount val="4"/>
                <c:pt idx="0">
                  <c:v>0.52706283478948945</c:v>
                </c:pt>
                <c:pt idx="1">
                  <c:v>0.52706283478948945</c:v>
                </c:pt>
                <c:pt idx="2">
                  <c:v>0.52706283478948945</c:v>
                </c:pt>
                <c:pt idx="3">
                  <c:v>0.52706283478948945</c:v>
                </c:pt>
              </c:numCache>
            </c:numRef>
          </c:val>
          <c:smooth val="0"/>
        </c:ser>
        <c:dLbls>
          <c:showLegendKey val="0"/>
          <c:showVal val="0"/>
          <c:showCatName val="0"/>
          <c:showSerName val="0"/>
          <c:showPercent val="0"/>
          <c:showBubbleSize val="0"/>
        </c:dLbls>
        <c:marker val="1"/>
        <c:smooth val="0"/>
        <c:axId val="220141056"/>
        <c:axId val="220142592"/>
      </c:lineChart>
      <c:catAx>
        <c:axId val="220141056"/>
        <c:scaling>
          <c:orientation val="minMax"/>
        </c:scaling>
        <c:delete val="0"/>
        <c:axPos val="b"/>
        <c:majorTickMark val="out"/>
        <c:minorTickMark val="none"/>
        <c:tickLblPos val="nextTo"/>
        <c:txPr>
          <a:bodyPr rot="-5400000" vert="horz"/>
          <a:lstStyle/>
          <a:p>
            <a:pPr>
              <a:defRPr/>
            </a:pPr>
            <a:endParaRPr lang="en-US"/>
          </a:p>
        </c:txPr>
        <c:crossAx val="220142592"/>
        <c:crosses val="autoZero"/>
        <c:auto val="1"/>
        <c:lblAlgn val="ctr"/>
        <c:lblOffset val="100"/>
        <c:noMultiLvlLbl val="0"/>
      </c:catAx>
      <c:valAx>
        <c:axId val="220142592"/>
        <c:scaling>
          <c:orientation val="minMax"/>
          <c:max val="1"/>
          <c:min val="0"/>
        </c:scaling>
        <c:delete val="0"/>
        <c:axPos val="l"/>
        <c:majorGridlines>
          <c:spPr>
            <a:ln>
              <a:prstDash val="dash"/>
            </a:ln>
          </c:spPr>
        </c:majorGridlines>
        <c:title>
          <c:tx>
            <c:rich>
              <a:bodyPr rot="-5400000" vert="horz"/>
              <a:lstStyle/>
              <a:p>
                <a:pPr>
                  <a:defRPr/>
                </a:pPr>
                <a:r>
                  <a:rPr lang="en-US"/>
                  <a:t>Porcentaje</a:t>
                </a:r>
                <a:r>
                  <a:rPr lang="en-US" baseline="0"/>
                  <a:t> de cotizantes/ocupados</a:t>
                </a:r>
                <a:endParaRPr lang="en-US"/>
              </a:p>
            </c:rich>
          </c:tx>
          <c:layout/>
          <c:overlay val="0"/>
        </c:title>
        <c:numFmt formatCode="0%" sourceLinked="0"/>
        <c:majorTickMark val="out"/>
        <c:minorTickMark val="none"/>
        <c:tickLblPos val="nextTo"/>
        <c:crossAx val="220141056"/>
        <c:crosses val="autoZero"/>
        <c:crossBetween val="between"/>
      </c:valAx>
    </c:plotArea>
    <c:legend>
      <c:legendPos val="b"/>
      <c:legendEntry>
        <c:idx val="1"/>
        <c:delete val="1"/>
      </c:legendEntry>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2015955712367"/>
          <c:y val="4.0920070052289287E-2"/>
          <c:w val="0.85018197487290081"/>
          <c:h val="0.80606188718948646"/>
        </c:manualLayout>
      </c:layout>
      <c:scatterChart>
        <c:scatterStyle val="lineMarker"/>
        <c:varyColors val="0"/>
        <c:ser>
          <c:idx val="1"/>
          <c:order val="0"/>
          <c:spPr>
            <a:ln w="28575">
              <a:noFill/>
            </a:ln>
          </c:spPr>
          <c:marker>
            <c:symbol val="circle"/>
            <c:size val="6"/>
            <c:spPr>
              <a:solidFill>
                <a:schemeClr val="tx1"/>
              </a:solidFill>
              <a:ln>
                <a:noFill/>
              </a:ln>
            </c:spPr>
          </c:marker>
          <c:dLbls>
            <c:dLbl>
              <c:idx val="0"/>
              <c:layout>
                <c:manualLayout>
                  <c:x val="-6.4425948292616261E-2"/>
                  <c:y val="5.0771259281849933E-3"/>
                </c:manualLayout>
              </c:layout>
              <c:tx>
                <c:strRef>
                  <c:f>'2.3'!$A$31</c:f>
                  <c:strCache>
                    <c:ptCount val="1"/>
                    <c:pt idx="0">
                      <c:v>ARG</c:v>
                    </c:pt>
                  </c:strCache>
                </c:strRef>
              </c:tx>
              <c:dLblPos val="r"/>
              <c:showLegendKey val="0"/>
              <c:showVal val="1"/>
              <c:showCatName val="0"/>
              <c:showSerName val="0"/>
              <c:showPercent val="0"/>
              <c:showBubbleSize val="0"/>
            </c:dLbl>
            <c:dLbl>
              <c:idx val="1"/>
              <c:layout>
                <c:manualLayout>
                  <c:x val="-7.9715135808954285E-3"/>
                  <c:y val="1.8950179683050882E-3"/>
                </c:manualLayout>
              </c:layout>
              <c:tx>
                <c:strRef>
                  <c:f>'2.3'!$A$32</c:f>
                  <c:strCache>
                    <c:ptCount val="1"/>
                    <c:pt idx="0">
                      <c:v>BOL</c:v>
                    </c:pt>
                  </c:strCache>
                </c:strRef>
              </c:tx>
              <c:dLblPos val="r"/>
              <c:showLegendKey val="0"/>
              <c:showVal val="1"/>
              <c:showCatName val="0"/>
              <c:showSerName val="0"/>
              <c:showPercent val="0"/>
              <c:showBubbleSize val="0"/>
            </c:dLbl>
            <c:dLbl>
              <c:idx val="2"/>
              <c:layout>
                <c:manualLayout>
                  <c:x val="-1.7337942318602414E-2"/>
                  <c:y val="2.0213933077345037E-2"/>
                </c:manualLayout>
              </c:layout>
              <c:tx>
                <c:strRef>
                  <c:f>'2.3'!$A$33</c:f>
                  <c:strCache>
                    <c:ptCount val="1"/>
                    <c:pt idx="0">
                      <c:v>BRA</c:v>
                    </c:pt>
                  </c:strCache>
                </c:strRef>
              </c:tx>
              <c:dLblPos val="r"/>
              <c:showLegendKey val="0"/>
              <c:showVal val="1"/>
              <c:showCatName val="0"/>
              <c:showSerName val="0"/>
              <c:showPercent val="0"/>
              <c:showBubbleSize val="0"/>
            </c:dLbl>
            <c:dLbl>
              <c:idx val="3"/>
              <c:layout>
                <c:manualLayout>
                  <c:x val="-4.1897795851745828E-2"/>
                  <c:y val="2.7749532613833033E-2"/>
                </c:manualLayout>
              </c:layout>
              <c:tx>
                <c:strRef>
                  <c:f>'2.3'!$A$34</c:f>
                  <c:strCache>
                    <c:ptCount val="1"/>
                    <c:pt idx="0">
                      <c:v>CHL</c:v>
                    </c:pt>
                  </c:strCache>
                </c:strRef>
              </c:tx>
              <c:dLblPos val="r"/>
              <c:showLegendKey val="0"/>
              <c:showVal val="1"/>
              <c:showCatName val="0"/>
              <c:showSerName val="0"/>
              <c:showPercent val="0"/>
              <c:showBubbleSize val="0"/>
            </c:dLbl>
            <c:dLbl>
              <c:idx val="4"/>
              <c:layout>
                <c:manualLayout>
                  <c:x val="-1.2270343200271433E-2"/>
                  <c:y val="1.5908660390903984E-2"/>
                </c:manualLayout>
              </c:layout>
              <c:tx>
                <c:strRef>
                  <c:f>'2.3'!$A$35</c:f>
                  <c:strCache>
                    <c:ptCount val="1"/>
                    <c:pt idx="0">
                      <c:v>COL</c:v>
                    </c:pt>
                  </c:strCache>
                </c:strRef>
              </c:tx>
              <c:dLblPos val="r"/>
              <c:showLegendKey val="0"/>
              <c:showVal val="1"/>
              <c:showCatName val="0"/>
              <c:showSerName val="0"/>
              <c:showPercent val="0"/>
              <c:showBubbleSize val="0"/>
            </c:dLbl>
            <c:dLbl>
              <c:idx val="5"/>
              <c:layout>
                <c:manualLayout>
                  <c:x val="-5.2832088048661685E-2"/>
                  <c:y val="8.6759740180736358E-3"/>
                </c:manualLayout>
              </c:layout>
              <c:tx>
                <c:strRef>
                  <c:f>'2.3'!$A$36</c:f>
                  <c:strCache>
                    <c:ptCount val="1"/>
                    <c:pt idx="0">
                      <c:v>CRI</c:v>
                    </c:pt>
                  </c:strCache>
                </c:strRef>
              </c:tx>
              <c:dLblPos val="r"/>
              <c:showLegendKey val="0"/>
              <c:showVal val="1"/>
              <c:showCatName val="0"/>
              <c:showSerName val="0"/>
              <c:showPercent val="0"/>
              <c:showBubbleSize val="0"/>
            </c:dLbl>
            <c:dLbl>
              <c:idx val="6"/>
              <c:layout>
                <c:manualLayout>
                  <c:x val="-1.1353981730266516E-2"/>
                  <c:y val="-1.2384892800037349E-2"/>
                </c:manualLayout>
              </c:layout>
              <c:tx>
                <c:strRef>
                  <c:f>'2.3'!$A$37</c:f>
                  <c:strCache>
                    <c:ptCount val="1"/>
                    <c:pt idx="0">
                      <c:v>ECU</c:v>
                    </c:pt>
                  </c:strCache>
                </c:strRef>
              </c:tx>
              <c:dLblPos val="r"/>
              <c:showLegendKey val="0"/>
              <c:showVal val="1"/>
              <c:showCatName val="0"/>
              <c:showSerName val="0"/>
              <c:showPercent val="0"/>
              <c:showBubbleSize val="0"/>
            </c:dLbl>
            <c:dLbl>
              <c:idx val="7"/>
              <c:layout>
                <c:manualLayout>
                  <c:x val="-5.9572912238727557E-2"/>
                  <c:y val="-2.6296020034453547E-3"/>
                </c:manualLayout>
              </c:layout>
              <c:tx>
                <c:strRef>
                  <c:f>'2.3'!$A$38</c:f>
                  <c:strCache>
                    <c:ptCount val="1"/>
                    <c:pt idx="0">
                      <c:v>SLV</c:v>
                    </c:pt>
                  </c:strCache>
                </c:strRef>
              </c:tx>
              <c:dLblPos val="r"/>
              <c:showLegendKey val="0"/>
              <c:showVal val="1"/>
              <c:showCatName val="0"/>
              <c:showSerName val="0"/>
              <c:showPercent val="0"/>
              <c:showBubbleSize val="0"/>
            </c:dLbl>
            <c:dLbl>
              <c:idx val="8"/>
              <c:layout>
                <c:manualLayout>
                  <c:x val="-8.6574904921941261E-3"/>
                  <c:y val="-1.6564819492769535E-2"/>
                </c:manualLayout>
              </c:layout>
              <c:tx>
                <c:strRef>
                  <c:f>'2.3'!$A$39</c:f>
                  <c:strCache>
                    <c:ptCount val="1"/>
                    <c:pt idx="0">
                      <c:v>GTM</c:v>
                    </c:pt>
                  </c:strCache>
                </c:strRef>
              </c:tx>
              <c:dLblPos val="r"/>
              <c:showLegendKey val="0"/>
              <c:showVal val="1"/>
              <c:showCatName val="0"/>
              <c:showSerName val="0"/>
              <c:showPercent val="0"/>
              <c:showBubbleSize val="0"/>
            </c:dLbl>
            <c:dLbl>
              <c:idx val="9"/>
              <c:layout>
                <c:manualLayout>
                  <c:x val="-7.2245501020915138E-3"/>
                  <c:y val="-1.883711533575053E-3"/>
                </c:manualLayout>
              </c:layout>
              <c:tx>
                <c:rich>
                  <a:bodyPr/>
                  <a:lstStyle/>
                  <a:p>
                    <a:r>
                      <a:rPr lang="en-US"/>
                      <a:t>HND</a:t>
                    </a:r>
                  </a:p>
                </c:rich>
              </c:tx>
              <c:dLblPos val="r"/>
              <c:showLegendKey val="0"/>
              <c:showVal val="1"/>
              <c:showCatName val="0"/>
              <c:showSerName val="0"/>
              <c:showPercent val="0"/>
              <c:showBubbleSize val="0"/>
            </c:dLbl>
            <c:dLbl>
              <c:idx val="10"/>
              <c:layout>
                <c:manualLayout>
                  <c:x val="-1.2538657476848555E-2"/>
                  <c:y val="1.2182689277669495E-2"/>
                </c:manualLayout>
              </c:layout>
              <c:tx>
                <c:strRef>
                  <c:f>'2.3'!$A$41</c:f>
                  <c:strCache>
                    <c:ptCount val="1"/>
                    <c:pt idx="0">
                      <c:v>MEX</c:v>
                    </c:pt>
                  </c:strCache>
                </c:strRef>
              </c:tx>
              <c:dLblPos val="r"/>
              <c:showLegendKey val="0"/>
              <c:showVal val="1"/>
              <c:showCatName val="0"/>
              <c:showSerName val="0"/>
              <c:showPercent val="0"/>
              <c:showBubbleSize val="0"/>
            </c:dLbl>
            <c:dLbl>
              <c:idx val="11"/>
              <c:layout>
                <c:manualLayout>
                  <c:x val="-7.8044917013544712E-3"/>
                  <c:y val="-1.883711533575053E-3"/>
                </c:manualLayout>
              </c:layout>
              <c:tx>
                <c:strRef>
                  <c:f>'2.3'!$A$42</c:f>
                  <c:strCache>
                    <c:ptCount val="1"/>
                    <c:pt idx="0">
                      <c:v>NIC</c:v>
                    </c:pt>
                  </c:strCache>
                </c:strRef>
              </c:tx>
              <c:dLblPos val="r"/>
              <c:showLegendKey val="0"/>
              <c:showVal val="1"/>
              <c:showCatName val="0"/>
              <c:showSerName val="0"/>
              <c:showPercent val="0"/>
              <c:showBubbleSize val="0"/>
            </c:dLbl>
            <c:dLbl>
              <c:idx val="12"/>
              <c:layout>
                <c:manualLayout>
                  <c:x val="-7.6823260779471103E-2"/>
                  <c:y val="-6.0309698016975119E-3"/>
                </c:manualLayout>
              </c:layout>
              <c:tx>
                <c:strRef>
                  <c:f>'2.3'!$A$43</c:f>
                  <c:strCache>
                    <c:ptCount val="1"/>
                    <c:pt idx="0">
                      <c:v>PAN</c:v>
                    </c:pt>
                  </c:strCache>
                </c:strRef>
              </c:tx>
              <c:dLblPos val="r"/>
              <c:showLegendKey val="0"/>
              <c:showVal val="1"/>
              <c:showCatName val="0"/>
              <c:showSerName val="0"/>
              <c:showPercent val="0"/>
              <c:showBubbleSize val="0"/>
            </c:dLbl>
            <c:dLbl>
              <c:idx val="13"/>
              <c:layout>
                <c:manualLayout>
                  <c:x val="-1.2087862941227651E-2"/>
                  <c:y val="6.1075575185113116E-3"/>
                </c:manualLayout>
              </c:layout>
              <c:tx>
                <c:strRef>
                  <c:f>'2.3'!$A$44</c:f>
                  <c:strCache>
                    <c:ptCount val="1"/>
                    <c:pt idx="0">
                      <c:v>PRY</c:v>
                    </c:pt>
                  </c:strCache>
                </c:strRef>
              </c:tx>
              <c:dLblPos val="r"/>
              <c:showLegendKey val="0"/>
              <c:showVal val="1"/>
              <c:showCatName val="0"/>
              <c:showSerName val="0"/>
              <c:showPercent val="0"/>
              <c:showBubbleSize val="0"/>
            </c:dLbl>
            <c:dLbl>
              <c:idx val="14"/>
              <c:layout>
                <c:manualLayout>
                  <c:x val="-9.5449136124794894E-3"/>
                  <c:y val="-3.9833245271168379E-3"/>
                </c:manualLayout>
              </c:layout>
              <c:tx>
                <c:strRef>
                  <c:f>'2.3'!$A$45</c:f>
                  <c:strCache>
                    <c:ptCount val="1"/>
                    <c:pt idx="0">
                      <c:v>PER</c:v>
                    </c:pt>
                  </c:strCache>
                </c:strRef>
              </c:tx>
              <c:dLblPos val="r"/>
              <c:showLegendKey val="0"/>
              <c:showVal val="1"/>
              <c:showCatName val="0"/>
              <c:showSerName val="0"/>
              <c:showPercent val="0"/>
              <c:showBubbleSize val="0"/>
            </c:dLbl>
            <c:dLbl>
              <c:idx val="15"/>
              <c:layout>
                <c:manualLayout>
                  <c:x val="-3.6695875350152569E-2"/>
                  <c:y val="-3.2564858142965177E-2"/>
                </c:manualLayout>
              </c:layout>
              <c:tx>
                <c:strRef>
                  <c:f>'2.3'!$A$46</c:f>
                  <c:strCache>
                    <c:ptCount val="1"/>
                    <c:pt idx="0">
                      <c:v>DOM</c:v>
                    </c:pt>
                  </c:strCache>
                </c:strRef>
              </c:tx>
              <c:dLblPos val="r"/>
              <c:showLegendKey val="0"/>
              <c:showVal val="1"/>
              <c:showCatName val="0"/>
              <c:showSerName val="0"/>
              <c:showPercent val="0"/>
              <c:showBubbleSize val="0"/>
            </c:dLbl>
            <c:dLbl>
              <c:idx val="16"/>
              <c:layout>
                <c:manualLayout>
                  <c:x val="-5.7511288450318221E-2"/>
                  <c:y val="2.0993744512584518E-2"/>
                </c:manualLayout>
              </c:layout>
              <c:tx>
                <c:strRef>
                  <c:f>'2.3'!$A$47</c:f>
                  <c:strCache>
                    <c:ptCount val="1"/>
                    <c:pt idx="0">
                      <c:v>URY</c:v>
                    </c:pt>
                  </c:strCache>
                </c:strRef>
              </c:tx>
              <c:dLblPos val="r"/>
              <c:showLegendKey val="0"/>
              <c:showVal val="1"/>
              <c:showCatName val="0"/>
              <c:showSerName val="0"/>
              <c:showPercent val="0"/>
              <c:showBubbleSize val="0"/>
            </c:dLbl>
            <c:dLbl>
              <c:idx val="17"/>
              <c:layout>
                <c:manualLayout>
                  <c:x val="-1.014149696815444E-2"/>
                  <c:y val="-9.4331370179218891E-3"/>
                </c:manualLayout>
              </c:layout>
              <c:tx>
                <c:strRef>
                  <c:f>'2.3'!$A$48</c:f>
                  <c:strCache>
                    <c:ptCount val="1"/>
                    <c:pt idx="0">
                      <c:v>VEN</c:v>
                    </c:pt>
                  </c:strCache>
                </c:strRef>
              </c:tx>
              <c:dLblPos val="r"/>
              <c:showLegendKey val="0"/>
              <c:showVal val="1"/>
              <c:showCatName val="0"/>
              <c:showSerName val="0"/>
              <c:showPercent val="0"/>
              <c:showBubbleSize val="0"/>
            </c:dLbl>
            <c:txPr>
              <a:bodyPr/>
              <a:lstStyle/>
              <a:p>
                <a:pPr>
                  <a:defRPr sz="900"/>
                </a:pPr>
                <a:endParaRPr lang="en-US"/>
              </a:p>
            </c:txPr>
            <c:showLegendKey val="0"/>
            <c:showVal val="1"/>
            <c:showCatName val="0"/>
            <c:showSerName val="0"/>
            <c:showPercent val="0"/>
            <c:showBubbleSize val="0"/>
            <c:showLeaderLines val="0"/>
          </c:dLbls>
          <c:xVal>
            <c:numRef>
              <c:f>'2.3'!$C$31:$C$48</c:f>
              <c:numCache>
                <c:formatCode>General</c:formatCode>
                <c:ptCount val="18"/>
                <c:pt idx="0">
                  <c:v>6.25160012365893</c:v>
                </c:pt>
                <c:pt idx="1">
                  <c:v>13.275363920508482</c:v>
                </c:pt>
                <c:pt idx="2">
                  <c:v>11.815871037907305</c:v>
                </c:pt>
                <c:pt idx="3">
                  <c:v>8.9629777077170534</c:v>
                </c:pt>
                <c:pt idx="4">
                  <c:v>13.191455638385815</c:v>
                </c:pt>
                <c:pt idx="5">
                  <c:v>11.565878599018491</c:v>
                </c:pt>
                <c:pt idx="6">
                  <c:v>11.830365553736147</c:v>
                </c:pt>
                <c:pt idx="7">
                  <c:v>10.126596105200731</c:v>
                </c:pt>
                <c:pt idx="8">
                  <c:v>12.820677138578992</c:v>
                </c:pt>
                <c:pt idx="9">
                  <c:v>13.709449582980186</c:v>
                </c:pt>
                <c:pt idx="10">
                  <c:v>11.759959601031438</c:v>
                </c:pt>
                <c:pt idx="11">
                  <c:v>15.000759107968511</c:v>
                </c:pt>
                <c:pt idx="12">
                  <c:v>11.096152092364374</c:v>
                </c:pt>
                <c:pt idx="13">
                  <c:v>13.002628782843912</c:v>
                </c:pt>
                <c:pt idx="14">
                  <c:v>12.640642659526712</c:v>
                </c:pt>
                <c:pt idx="15">
                  <c:v>11.585138103851932</c:v>
                </c:pt>
                <c:pt idx="16">
                  <c:v>4.7627812519405603</c:v>
                </c:pt>
                <c:pt idx="17">
                  <c:v>13.504212500851825</c:v>
                </c:pt>
              </c:numCache>
            </c:numRef>
          </c:xVal>
          <c:yVal>
            <c:numRef>
              <c:f>'2.3'!$D$31:$D$48</c:f>
              <c:numCache>
                <c:formatCode>General</c:formatCode>
                <c:ptCount val="18"/>
                <c:pt idx="0">
                  <c:v>5.0651461466756409</c:v>
                </c:pt>
                <c:pt idx="1">
                  <c:v>9.7512393614789925</c:v>
                </c:pt>
                <c:pt idx="2">
                  <c:v>6.0885841081466028</c:v>
                </c:pt>
                <c:pt idx="3">
                  <c:v>4.6228683246022095</c:v>
                </c:pt>
                <c:pt idx="4">
                  <c:v>6.891379412295314</c:v>
                </c:pt>
                <c:pt idx="5">
                  <c:v>6.194705136231959</c:v>
                </c:pt>
                <c:pt idx="6">
                  <c:v>6.8574384676218152</c:v>
                </c:pt>
                <c:pt idx="7">
                  <c:v>7.7364342674051798</c:v>
                </c:pt>
                <c:pt idx="8">
                  <c:v>11.451359136926358</c:v>
                </c:pt>
                <c:pt idx="9">
                  <c:v>10.801391077541705</c:v>
                </c:pt>
                <c:pt idx="10">
                  <c:v>6.7133133746679565</c:v>
                </c:pt>
                <c:pt idx="11">
                  <c:v>9.7915068745409659</c:v>
                </c:pt>
                <c:pt idx="12">
                  <c:v>6.4745874018718572</c:v>
                </c:pt>
                <c:pt idx="13">
                  <c:v>8.5958254049863037</c:v>
                </c:pt>
                <c:pt idx="14">
                  <c:v>7.6303565983752755</c:v>
                </c:pt>
                <c:pt idx="15">
                  <c:v>7.2928590993966145</c:v>
                </c:pt>
                <c:pt idx="16">
                  <c:v>3.9887216660792535</c:v>
                </c:pt>
                <c:pt idx="17">
                  <c:v>7.2606201900582432</c:v>
                </c:pt>
              </c:numCache>
            </c:numRef>
          </c:yVal>
          <c:smooth val="0"/>
        </c:ser>
        <c:ser>
          <c:idx val="2"/>
          <c:order val="1"/>
          <c:spPr>
            <a:ln w="28575">
              <a:solidFill>
                <a:schemeClr val="tx1"/>
              </a:solidFill>
            </a:ln>
          </c:spPr>
          <c:marker>
            <c:symbol val="none"/>
          </c:marker>
          <c:xVal>
            <c:numRef>
              <c:f>'2.3'!$C$31:$C$50</c:f>
              <c:numCache>
                <c:formatCode>General</c:formatCode>
                <c:ptCount val="20"/>
                <c:pt idx="0">
                  <c:v>6.25160012365893</c:v>
                </c:pt>
                <c:pt idx="1">
                  <c:v>13.275363920508482</c:v>
                </c:pt>
                <c:pt idx="2">
                  <c:v>11.815871037907305</c:v>
                </c:pt>
                <c:pt idx="3">
                  <c:v>8.9629777077170534</c:v>
                </c:pt>
                <c:pt idx="4">
                  <c:v>13.191455638385815</c:v>
                </c:pt>
                <c:pt idx="5">
                  <c:v>11.565878599018491</c:v>
                </c:pt>
                <c:pt idx="6">
                  <c:v>11.830365553736147</c:v>
                </c:pt>
                <c:pt idx="7">
                  <c:v>10.126596105200731</c:v>
                </c:pt>
                <c:pt idx="8">
                  <c:v>12.820677138578992</c:v>
                </c:pt>
                <c:pt idx="9">
                  <c:v>13.709449582980186</c:v>
                </c:pt>
                <c:pt idx="10">
                  <c:v>11.759959601031438</c:v>
                </c:pt>
                <c:pt idx="11">
                  <c:v>15.000759107968511</c:v>
                </c:pt>
                <c:pt idx="12">
                  <c:v>11.096152092364374</c:v>
                </c:pt>
                <c:pt idx="13">
                  <c:v>13.002628782843912</c:v>
                </c:pt>
                <c:pt idx="14">
                  <c:v>12.640642659526712</c:v>
                </c:pt>
                <c:pt idx="15">
                  <c:v>11.585138103851932</c:v>
                </c:pt>
                <c:pt idx="16">
                  <c:v>4.7627812519405603</c:v>
                </c:pt>
                <c:pt idx="17">
                  <c:v>13.504212500851825</c:v>
                </c:pt>
                <c:pt idx="18">
                  <c:v>2</c:v>
                </c:pt>
                <c:pt idx="19">
                  <c:v>16</c:v>
                </c:pt>
              </c:numCache>
            </c:numRef>
          </c:xVal>
          <c:yVal>
            <c:numRef>
              <c:f>'2.3'!$E$31:$E$50</c:f>
              <c:numCache>
                <c:formatCode>General</c:formatCode>
                <c:ptCount val="20"/>
                <c:pt idx="0">
                  <c:v>6.25160012365893</c:v>
                </c:pt>
                <c:pt idx="1">
                  <c:v>13.275363920508482</c:v>
                </c:pt>
                <c:pt idx="2">
                  <c:v>11.815871037907305</c:v>
                </c:pt>
                <c:pt idx="3">
                  <c:v>8.9629777077170534</c:v>
                </c:pt>
                <c:pt idx="4">
                  <c:v>13.191455638385815</c:v>
                </c:pt>
                <c:pt idx="5">
                  <c:v>11.565878599018491</c:v>
                </c:pt>
                <c:pt idx="6">
                  <c:v>11.830365553736147</c:v>
                </c:pt>
                <c:pt idx="7">
                  <c:v>10.126596105200731</c:v>
                </c:pt>
                <c:pt idx="8">
                  <c:v>12.820677138578992</c:v>
                </c:pt>
                <c:pt idx="9">
                  <c:v>13.709449582980186</c:v>
                </c:pt>
                <c:pt idx="10">
                  <c:v>11.759959601031438</c:v>
                </c:pt>
                <c:pt idx="11">
                  <c:v>15.000759107968511</c:v>
                </c:pt>
                <c:pt idx="12">
                  <c:v>11.096152092364374</c:v>
                </c:pt>
                <c:pt idx="13">
                  <c:v>13.002628782843912</c:v>
                </c:pt>
                <c:pt idx="14">
                  <c:v>12.640642659526712</c:v>
                </c:pt>
                <c:pt idx="15">
                  <c:v>11.585138103851932</c:v>
                </c:pt>
                <c:pt idx="16">
                  <c:v>4.7627812519405603</c:v>
                </c:pt>
                <c:pt idx="17">
                  <c:v>13.504212500851825</c:v>
                </c:pt>
                <c:pt idx="18">
                  <c:v>2</c:v>
                </c:pt>
                <c:pt idx="19">
                  <c:v>16</c:v>
                </c:pt>
              </c:numCache>
            </c:numRef>
          </c:yVal>
          <c:smooth val="0"/>
        </c:ser>
        <c:dLbls>
          <c:showLegendKey val="0"/>
          <c:showVal val="0"/>
          <c:showCatName val="0"/>
          <c:showSerName val="0"/>
          <c:showPercent val="0"/>
          <c:showBubbleSize val="0"/>
        </c:dLbls>
        <c:axId val="222931584"/>
        <c:axId val="223028352"/>
      </c:scatterChart>
      <c:valAx>
        <c:axId val="222931584"/>
        <c:scaling>
          <c:orientation val="minMax"/>
          <c:max val="16"/>
          <c:min val="2"/>
        </c:scaling>
        <c:delete val="0"/>
        <c:axPos val="b"/>
        <c:title>
          <c:tx>
            <c:rich>
              <a:bodyPr/>
              <a:lstStyle/>
              <a:p>
                <a:pPr>
                  <a:defRPr/>
                </a:pPr>
                <a:r>
                  <a:rPr lang="en-US"/>
                  <a:t>Personas en edad de trabajar por cada adulto mayor 2000</a:t>
                </a:r>
              </a:p>
            </c:rich>
          </c:tx>
          <c:layout/>
          <c:overlay val="0"/>
        </c:title>
        <c:numFmt formatCode="General" sourceLinked="1"/>
        <c:majorTickMark val="out"/>
        <c:minorTickMark val="none"/>
        <c:tickLblPos val="nextTo"/>
        <c:crossAx val="223028352"/>
        <c:crosses val="autoZero"/>
        <c:crossBetween val="midCat"/>
      </c:valAx>
      <c:valAx>
        <c:axId val="223028352"/>
        <c:scaling>
          <c:orientation val="minMax"/>
          <c:max val="16"/>
          <c:min val="2"/>
        </c:scaling>
        <c:delete val="0"/>
        <c:axPos val="l"/>
        <c:majorGridlines>
          <c:spPr>
            <a:ln>
              <a:prstDash val="dash"/>
            </a:ln>
          </c:spPr>
        </c:majorGridlines>
        <c:title>
          <c:tx>
            <c:rich>
              <a:bodyPr rot="-5400000" vert="horz"/>
              <a:lstStyle/>
              <a:p>
                <a:pPr>
                  <a:defRPr/>
                </a:pPr>
                <a:r>
                  <a:rPr lang="en-US"/>
                  <a:t>Personas en edad de trabajar por cada adulto mayor 2050</a:t>
                </a:r>
              </a:p>
            </c:rich>
          </c:tx>
          <c:layout/>
          <c:overlay val="0"/>
        </c:title>
        <c:numFmt formatCode="General" sourceLinked="1"/>
        <c:majorTickMark val="out"/>
        <c:minorTickMark val="none"/>
        <c:tickLblPos val="nextTo"/>
        <c:crossAx val="222931584"/>
        <c:crosses val="autoZero"/>
        <c:crossBetween val="midCat"/>
      </c:valAx>
    </c:plotArea>
    <c:plotVisOnly val="1"/>
    <c:dispBlanksAs val="gap"/>
    <c:showDLblsOverMax val="0"/>
  </c:chart>
  <c:spPr>
    <a:ln>
      <a:noFill/>
    </a:ln>
  </c:spPr>
  <c:txPr>
    <a:bodyPr/>
    <a:lstStyle/>
    <a:p>
      <a:pPr>
        <a:defRPr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9743253581394437E-2"/>
          <c:y val="1.8173766063899085E-2"/>
          <c:w val="0.87913457209336943"/>
          <c:h val="0.74682148601923171"/>
        </c:manualLayout>
      </c:layout>
      <c:barChart>
        <c:barDir val="col"/>
        <c:grouping val="stacked"/>
        <c:varyColors val="0"/>
        <c:ser>
          <c:idx val="0"/>
          <c:order val="0"/>
          <c:tx>
            <c:strRef>
              <c:f>'2.4'!$E$27</c:f>
              <c:strCache>
                <c:ptCount val="1"/>
                <c:pt idx="0">
                  <c:v>Contributiva </c:v>
                </c:pt>
              </c:strCache>
            </c:strRef>
          </c:tx>
          <c:invertIfNegative val="0"/>
          <c:cat>
            <c:strRef>
              <c:f>'2.4'!$B$28:$B$46</c:f>
              <c:strCache>
                <c:ptCount val="19"/>
                <c:pt idx="0">
                  <c:v>HND</c:v>
                </c:pt>
                <c:pt idx="1">
                  <c:v>GTM</c:v>
                </c:pt>
                <c:pt idx="2">
                  <c:v> SLV</c:v>
                </c:pt>
                <c:pt idx="3">
                  <c:v> DOM</c:v>
                </c:pt>
                <c:pt idx="4">
                  <c:v> PRY</c:v>
                </c:pt>
                <c:pt idx="5">
                  <c:v> NIC</c:v>
                </c:pt>
                <c:pt idx="6">
                  <c:v> COL</c:v>
                </c:pt>
                <c:pt idx="7">
                  <c:v> PER</c:v>
                </c:pt>
                <c:pt idx="8">
                  <c:v>JAM</c:v>
                </c:pt>
                <c:pt idx="9">
                  <c:v> VEN</c:v>
                </c:pt>
                <c:pt idx="10">
                  <c:v> PAN</c:v>
                </c:pt>
                <c:pt idx="11">
                  <c:v> MEX</c:v>
                </c:pt>
                <c:pt idx="12">
                  <c:v> ECU</c:v>
                </c:pt>
                <c:pt idx="13">
                  <c:v> CRI</c:v>
                </c:pt>
                <c:pt idx="14">
                  <c:v> CHL</c:v>
                </c:pt>
                <c:pt idx="15">
                  <c:v> BRA*</c:v>
                </c:pt>
                <c:pt idx="16">
                  <c:v> URY*</c:v>
                </c:pt>
                <c:pt idx="17">
                  <c:v> ARG*</c:v>
                </c:pt>
                <c:pt idx="18">
                  <c:v> BOL</c:v>
                </c:pt>
              </c:strCache>
            </c:strRef>
          </c:cat>
          <c:val>
            <c:numRef>
              <c:f>'2.4'!$E$28:$E$46</c:f>
              <c:numCache>
                <c:formatCode>0%</c:formatCode>
                <c:ptCount val="19"/>
                <c:pt idx="0">
                  <c:v>7.3423100000000005E-2</c:v>
                </c:pt>
                <c:pt idx="1">
                  <c:v>0.1040981</c:v>
                </c:pt>
                <c:pt idx="2">
                  <c:v>0.1398867</c:v>
                </c:pt>
                <c:pt idx="3">
                  <c:v>0.1525656</c:v>
                </c:pt>
                <c:pt idx="4">
                  <c:v>0.1593456</c:v>
                </c:pt>
                <c:pt idx="5">
                  <c:v>0.2001744</c:v>
                </c:pt>
                <c:pt idx="6">
                  <c:v>0.2249468</c:v>
                </c:pt>
                <c:pt idx="7">
                  <c:v>0.27612130000000001</c:v>
                </c:pt>
                <c:pt idx="8">
                  <c:v>0.316</c:v>
                </c:pt>
                <c:pt idx="9">
                  <c:v>0.4154716</c:v>
                </c:pt>
                <c:pt idx="10">
                  <c:v>0.4521425</c:v>
                </c:pt>
                <c:pt idx="11">
                  <c:v>0.25295590000000001</c:v>
                </c:pt>
                <c:pt idx="12">
                  <c:v>0.22425419999999999</c:v>
                </c:pt>
                <c:pt idx="13">
                  <c:v>0.43622100000000003</c:v>
                </c:pt>
                <c:pt idx="14">
                  <c:v>0.60718313922638445</c:v>
                </c:pt>
                <c:pt idx="15">
                  <c:v>0.54200686085749206</c:v>
                </c:pt>
                <c:pt idx="16">
                  <c:v>0.76749340117876974</c:v>
                </c:pt>
                <c:pt idx="17">
                  <c:v>0.67819439839967166</c:v>
                </c:pt>
                <c:pt idx="18">
                  <c:v>0.21318570000000001</c:v>
                </c:pt>
              </c:numCache>
            </c:numRef>
          </c:val>
        </c:ser>
        <c:ser>
          <c:idx val="1"/>
          <c:order val="1"/>
          <c:tx>
            <c:strRef>
              <c:f>'2.4'!$F$27</c:f>
              <c:strCache>
                <c:ptCount val="1"/>
                <c:pt idx="0">
                  <c:v>No - contributiva</c:v>
                </c:pt>
              </c:strCache>
            </c:strRef>
          </c:tx>
          <c:invertIfNegative val="0"/>
          <c:cat>
            <c:strRef>
              <c:f>'2.4'!$B$28:$B$46</c:f>
              <c:strCache>
                <c:ptCount val="19"/>
                <c:pt idx="0">
                  <c:v>HND</c:v>
                </c:pt>
                <c:pt idx="1">
                  <c:v>GTM</c:v>
                </c:pt>
                <c:pt idx="2">
                  <c:v> SLV</c:v>
                </c:pt>
                <c:pt idx="3">
                  <c:v> DOM</c:v>
                </c:pt>
                <c:pt idx="4">
                  <c:v> PRY</c:v>
                </c:pt>
                <c:pt idx="5">
                  <c:v> NIC</c:v>
                </c:pt>
                <c:pt idx="6">
                  <c:v> COL</c:v>
                </c:pt>
                <c:pt idx="7">
                  <c:v> PER</c:v>
                </c:pt>
                <c:pt idx="8">
                  <c:v>JAM</c:v>
                </c:pt>
                <c:pt idx="9">
                  <c:v> VEN</c:v>
                </c:pt>
                <c:pt idx="10">
                  <c:v> PAN</c:v>
                </c:pt>
                <c:pt idx="11">
                  <c:v> MEX</c:v>
                </c:pt>
                <c:pt idx="12">
                  <c:v> ECU</c:v>
                </c:pt>
                <c:pt idx="13">
                  <c:v> CRI</c:v>
                </c:pt>
                <c:pt idx="14">
                  <c:v> CHL</c:v>
                </c:pt>
                <c:pt idx="15">
                  <c:v> BRA*</c:v>
                </c:pt>
                <c:pt idx="16">
                  <c:v> URY*</c:v>
                </c:pt>
                <c:pt idx="17">
                  <c:v> ARG*</c:v>
                </c:pt>
                <c:pt idx="18">
                  <c:v> BOL</c:v>
                </c:pt>
              </c:strCache>
            </c:strRef>
          </c:cat>
          <c:val>
            <c:numRef>
              <c:f>'2.4'!$F$28:$F$46</c:f>
              <c:numCache>
                <c:formatCode>0.0%</c:formatCode>
                <c:ptCount val="19"/>
                <c:pt idx="0">
                  <c:v>5.4669999999999719E-4</c:v>
                </c:pt>
                <c:pt idx="1">
                  <c:v>0</c:v>
                </c:pt>
                <c:pt idx="2">
                  <c:v>0</c:v>
                </c:pt>
                <c:pt idx="3">
                  <c:v>0</c:v>
                </c:pt>
                <c:pt idx="4">
                  <c:v>0</c:v>
                </c:pt>
                <c:pt idx="5">
                  <c:v>0</c:v>
                </c:pt>
                <c:pt idx="6">
                  <c:v>0</c:v>
                </c:pt>
                <c:pt idx="7">
                  <c:v>-6.3390000000002056E-4</c:v>
                </c:pt>
                <c:pt idx="8">
                  <c:v>0</c:v>
                </c:pt>
                <c:pt idx="9">
                  <c:v>0</c:v>
                </c:pt>
                <c:pt idx="10">
                  <c:v>0</c:v>
                </c:pt>
                <c:pt idx="11">
                  <c:v>0.2735109</c:v>
                </c:pt>
                <c:pt idx="12">
                  <c:v>0.34988810000000004</c:v>
                </c:pt>
                <c:pt idx="13">
                  <c:v>0.17358389999999996</c:v>
                </c:pt>
                <c:pt idx="14">
                  <c:v>0.22092995351352332</c:v>
                </c:pt>
                <c:pt idx="15">
                  <c:v>0.30487885923233932</c:v>
                </c:pt>
                <c:pt idx="16">
                  <c:v>9.3633731233902853E-2</c:v>
                </c:pt>
                <c:pt idx="17">
                  <c:v>0.22606479946655722</c:v>
                </c:pt>
                <c:pt idx="18">
                  <c:v>0.75385950000000002</c:v>
                </c:pt>
              </c:numCache>
            </c:numRef>
          </c:val>
        </c:ser>
        <c:dLbls>
          <c:showLegendKey val="0"/>
          <c:showVal val="0"/>
          <c:showCatName val="0"/>
          <c:showSerName val="0"/>
          <c:showPercent val="0"/>
          <c:showBubbleSize val="0"/>
        </c:dLbls>
        <c:gapWidth val="150"/>
        <c:overlap val="100"/>
        <c:axId val="250510336"/>
        <c:axId val="255394560"/>
      </c:barChart>
      <c:lineChart>
        <c:grouping val="standard"/>
        <c:varyColors val="0"/>
        <c:ser>
          <c:idx val="2"/>
          <c:order val="2"/>
          <c:tx>
            <c:strRef>
              <c:f>'2.4'!$G$27</c:f>
              <c:strCache>
                <c:ptCount val="1"/>
                <c:pt idx="0">
                  <c:v>ALC-19 Total</c:v>
                </c:pt>
              </c:strCache>
            </c:strRef>
          </c:tx>
          <c:spPr>
            <a:ln>
              <a:prstDash val="dash"/>
            </a:ln>
          </c:spPr>
          <c:marker>
            <c:symbol val="none"/>
          </c:marker>
          <c:dLbls>
            <c:dLbl>
              <c:idx val="3"/>
              <c:delete val="1"/>
            </c:dLbl>
            <c:dLbl>
              <c:idx val="4"/>
              <c:layout/>
              <c:numFmt formatCode="0.0%" sourceLinked="0"/>
              <c:spPr>
                <a:solidFill>
                  <a:schemeClr val="bg1"/>
                </a:solidFill>
              </c:spPr>
              <c:txPr>
                <a:bodyPr/>
                <a:lstStyle/>
                <a:p>
                  <a:pPr>
                    <a:defRPr/>
                  </a:pPr>
                  <a:endParaRPr lang="en-US"/>
                </a:p>
              </c:txPr>
              <c:dLblPos val="t"/>
              <c:showLegendKey val="0"/>
              <c:showVal val="1"/>
              <c:showCatName val="0"/>
              <c:showSerName val="1"/>
              <c:showPercent val="0"/>
              <c:showBubbleSize val="0"/>
              <c:separator>. </c:separator>
            </c:dLbl>
            <c:showLegendKey val="0"/>
            <c:showVal val="0"/>
            <c:showCatName val="0"/>
            <c:showSerName val="0"/>
            <c:showPercent val="0"/>
            <c:showBubbleSize val="0"/>
            <c:separator>. </c:separator>
          </c:dLbls>
          <c:cat>
            <c:strRef>
              <c:f>'2.4'!$B$28:$B$45</c:f>
              <c:strCache>
                <c:ptCount val="18"/>
                <c:pt idx="0">
                  <c:v>HND</c:v>
                </c:pt>
                <c:pt idx="1">
                  <c:v>GTM</c:v>
                </c:pt>
                <c:pt idx="2">
                  <c:v> SLV</c:v>
                </c:pt>
                <c:pt idx="3">
                  <c:v> DOM</c:v>
                </c:pt>
                <c:pt idx="4">
                  <c:v> PRY</c:v>
                </c:pt>
                <c:pt idx="5">
                  <c:v> NIC</c:v>
                </c:pt>
                <c:pt idx="6">
                  <c:v> COL</c:v>
                </c:pt>
                <c:pt idx="7">
                  <c:v> PER</c:v>
                </c:pt>
                <c:pt idx="8">
                  <c:v>JAM</c:v>
                </c:pt>
                <c:pt idx="9">
                  <c:v> VEN</c:v>
                </c:pt>
                <c:pt idx="10">
                  <c:v> PAN</c:v>
                </c:pt>
                <c:pt idx="11">
                  <c:v> MEX</c:v>
                </c:pt>
                <c:pt idx="12">
                  <c:v> ECU</c:v>
                </c:pt>
                <c:pt idx="13">
                  <c:v> CRI</c:v>
                </c:pt>
                <c:pt idx="14">
                  <c:v> CHL</c:v>
                </c:pt>
                <c:pt idx="15">
                  <c:v> BRA*</c:v>
                </c:pt>
                <c:pt idx="16">
                  <c:v> URY*</c:v>
                </c:pt>
                <c:pt idx="17">
                  <c:v> ARG*</c:v>
                </c:pt>
              </c:strCache>
            </c:strRef>
          </c:cat>
          <c:val>
            <c:numRef>
              <c:f>'2.4'!$G$28:$G$46</c:f>
              <c:numCache>
                <c:formatCode>0%</c:formatCode>
                <c:ptCount val="19"/>
                <c:pt idx="0" formatCode="0.0%">
                  <c:v>0.62508923069942812</c:v>
                </c:pt>
                <c:pt idx="1">
                  <c:v>0.62508923069942812</c:v>
                </c:pt>
                <c:pt idx="2">
                  <c:v>0.62508923069942812</c:v>
                </c:pt>
                <c:pt idx="3">
                  <c:v>0.62508923069942812</c:v>
                </c:pt>
                <c:pt idx="4">
                  <c:v>0.62508923069942812</c:v>
                </c:pt>
                <c:pt idx="5">
                  <c:v>0.62508923069942812</c:v>
                </c:pt>
                <c:pt idx="6">
                  <c:v>0.62508923069942812</c:v>
                </c:pt>
                <c:pt idx="7">
                  <c:v>0.62508923069942812</c:v>
                </c:pt>
                <c:pt idx="8">
                  <c:v>0.62508923069942812</c:v>
                </c:pt>
                <c:pt idx="9">
                  <c:v>0.62508923069942812</c:v>
                </c:pt>
                <c:pt idx="10">
                  <c:v>0.62508923069942812</c:v>
                </c:pt>
                <c:pt idx="11">
                  <c:v>0.62508923069942812</c:v>
                </c:pt>
                <c:pt idx="12">
                  <c:v>0.62508923069942812</c:v>
                </c:pt>
                <c:pt idx="13">
                  <c:v>0.62508923069942812</c:v>
                </c:pt>
                <c:pt idx="14">
                  <c:v>0.62508923069942812</c:v>
                </c:pt>
                <c:pt idx="15">
                  <c:v>0.62508923069942812</c:v>
                </c:pt>
                <c:pt idx="16">
                  <c:v>0.62508923069942812</c:v>
                </c:pt>
                <c:pt idx="17">
                  <c:v>0.62508923069942812</c:v>
                </c:pt>
                <c:pt idx="18">
                  <c:v>0.62508923069942812</c:v>
                </c:pt>
              </c:numCache>
            </c:numRef>
          </c:val>
          <c:smooth val="0"/>
        </c:ser>
        <c:ser>
          <c:idx val="3"/>
          <c:order val="3"/>
          <c:tx>
            <c:strRef>
              <c:f>'2.4'!$H$27</c:f>
              <c:strCache>
                <c:ptCount val="1"/>
                <c:pt idx="0">
                  <c:v>ALC-19 Contributiva</c:v>
                </c:pt>
              </c:strCache>
            </c:strRef>
          </c:tx>
          <c:marker>
            <c:symbol val="none"/>
          </c:marker>
          <c:dLbls>
            <c:dLbl>
              <c:idx val="3"/>
              <c:layout>
                <c:manualLayout>
                  <c:x val="-4.2169899415583148E-2"/>
                  <c:y val="-5.3340380768256562E-2"/>
                </c:manualLayout>
              </c:layout>
              <c:showLegendKey val="0"/>
              <c:showVal val="1"/>
              <c:showCatName val="0"/>
              <c:showSerName val="1"/>
              <c:showPercent val="0"/>
              <c:showBubbleSize val="0"/>
            </c:dLbl>
            <c:numFmt formatCode="0.0%" sourceLinked="0"/>
            <c:showLegendKey val="0"/>
            <c:showVal val="0"/>
            <c:showCatName val="0"/>
            <c:showSerName val="0"/>
            <c:showPercent val="0"/>
            <c:showBubbleSize val="0"/>
          </c:dLbls>
          <c:val>
            <c:numRef>
              <c:f>'2.4'!$H$28:$H$46</c:f>
              <c:numCache>
                <c:formatCode>0.00%</c:formatCode>
                <c:ptCount val="19"/>
                <c:pt idx="0">
                  <c:v>0.40965677641067322</c:v>
                </c:pt>
                <c:pt idx="1">
                  <c:v>0.40965677641067322</c:v>
                </c:pt>
                <c:pt idx="2">
                  <c:v>0.40965677641067322</c:v>
                </c:pt>
                <c:pt idx="3">
                  <c:v>0.40965677641067322</c:v>
                </c:pt>
                <c:pt idx="4">
                  <c:v>0.40965677641067322</c:v>
                </c:pt>
                <c:pt idx="5">
                  <c:v>0.40965677641067322</c:v>
                </c:pt>
                <c:pt idx="6">
                  <c:v>0.40965677641067322</c:v>
                </c:pt>
                <c:pt idx="7">
                  <c:v>0.40965677641067322</c:v>
                </c:pt>
                <c:pt idx="8">
                  <c:v>0.40965677641067322</c:v>
                </c:pt>
                <c:pt idx="9">
                  <c:v>0.40965677641067322</c:v>
                </c:pt>
                <c:pt idx="10">
                  <c:v>0.40965677641067322</c:v>
                </c:pt>
                <c:pt idx="11">
                  <c:v>0.40965677641067322</c:v>
                </c:pt>
                <c:pt idx="12">
                  <c:v>0.40965677641067322</c:v>
                </c:pt>
                <c:pt idx="13">
                  <c:v>0.40965677641067322</c:v>
                </c:pt>
                <c:pt idx="14">
                  <c:v>0.40965677641067322</c:v>
                </c:pt>
                <c:pt idx="15">
                  <c:v>0.40965677641067322</c:v>
                </c:pt>
                <c:pt idx="16">
                  <c:v>0.40965677641067322</c:v>
                </c:pt>
                <c:pt idx="17">
                  <c:v>0.40965677641067322</c:v>
                </c:pt>
                <c:pt idx="18">
                  <c:v>0.40965677641067322</c:v>
                </c:pt>
              </c:numCache>
            </c:numRef>
          </c:val>
          <c:smooth val="0"/>
        </c:ser>
        <c:dLbls>
          <c:showLegendKey val="0"/>
          <c:showVal val="0"/>
          <c:showCatName val="0"/>
          <c:showSerName val="0"/>
          <c:showPercent val="0"/>
          <c:showBubbleSize val="0"/>
        </c:dLbls>
        <c:marker val="1"/>
        <c:smooth val="0"/>
        <c:axId val="250510336"/>
        <c:axId val="255394560"/>
      </c:lineChart>
      <c:catAx>
        <c:axId val="250510336"/>
        <c:scaling>
          <c:orientation val="minMax"/>
        </c:scaling>
        <c:delete val="0"/>
        <c:axPos val="b"/>
        <c:majorTickMark val="out"/>
        <c:minorTickMark val="none"/>
        <c:tickLblPos val="nextTo"/>
        <c:txPr>
          <a:bodyPr rot="-5400000" vert="horz"/>
          <a:lstStyle/>
          <a:p>
            <a:pPr>
              <a:defRPr/>
            </a:pPr>
            <a:endParaRPr lang="en-US"/>
          </a:p>
        </c:txPr>
        <c:crossAx val="255394560"/>
        <c:crosses val="autoZero"/>
        <c:auto val="1"/>
        <c:lblAlgn val="ctr"/>
        <c:lblOffset val="100"/>
        <c:noMultiLvlLbl val="0"/>
      </c:catAx>
      <c:valAx>
        <c:axId val="255394560"/>
        <c:scaling>
          <c:orientation val="minMax"/>
          <c:max val="1"/>
          <c:min val="0"/>
        </c:scaling>
        <c:delete val="0"/>
        <c:axPos val="l"/>
        <c:majorGridlines>
          <c:spPr>
            <a:ln>
              <a:prstDash val="dash"/>
            </a:ln>
          </c:spPr>
        </c:majorGridlines>
        <c:title>
          <c:tx>
            <c:rich>
              <a:bodyPr rot="-5400000" vert="horz"/>
              <a:lstStyle/>
              <a:p>
                <a:pPr>
                  <a:defRPr/>
                </a:pPr>
                <a:r>
                  <a:rPr lang="en-US"/>
                  <a:t>Porcentaje de 65+ con pensión</a:t>
                </a:r>
              </a:p>
            </c:rich>
          </c:tx>
          <c:layout/>
          <c:overlay val="0"/>
        </c:title>
        <c:numFmt formatCode="0%" sourceLinked="1"/>
        <c:majorTickMark val="out"/>
        <c:minorTickMark val="none"/>
        <c:tickLblPos val="nextTo"/>
        <c:crossAx val="250510336"/>
        <c:crosses val="autoZero"/>
        <c:crossBetween val="between"/>
      </c:valAx>
    </c:plotArea>
    <c:legend>
      <c:legendPos val="b"/>
      <c:legendEntry>
        <c:idx val="2"/>
        <c:delete val="1"/>
      </c:legendEntry>
      <c:legendEntry>
        <c:idx val="3"/>
        <c:delete val="1"/>
      </c:legendEntry>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2761566</xdr:colOff>
      <xdr:row>3</xdr:row>
      <xdr:rowOff>157370</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1"/>
          <a:ext cx="4053652" cy="6543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100853</xdr:rowOff>
    </xdr:from>
    <xdr:to>
      <xdr:col>10</xdr:col>
      <xdr:colOff>404852</xdr:colOff>
      <xdr:row>21</xdr:row>
      <xdr:rowOff>69716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66674</xdr:colOff>
      <xdr:row>2</xdr:row>
      <xdr:rowOff>66674</xdr:rowOff>
    </xdr:from>
    <xdr:to>
      <xdr:col>9</xdr:col>
      <xdr:colOff>171449</xdr:colOff>
      <xdr:row>17</xdr:row>
      <xdr:rowOff>66674</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1183822</xdr:colOff>
      <xdr:row>2</xdr:row>
      <xdr:rowOff>13607</xdr:rowOff>
    </xdr:from>
    <xdr:to>
      <xdr:col>6</xdr:col>
      <xdr:colOff>994921</xdr:colOff>
      <xdr:row>25</xdr:row>
      <xdr:rowOff>20330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28574</xdr:colOff>
      <xdr:row>3</xdr:row>
      <xdr:rowOff>71436</xdr:rowOff>
    </xdr:from>
    <xdr:to>
      <xdr:col>8</xdr:col>
      <xdr:colOff>447675</xdr:colOff>
      <xdr:row>18</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979714</xdr:colOff>
      <xdr:row>2</xdr:row>
      <xdr:rowOff>40821</xdr:rowOff>
    </xdr:from>
    <xdr:to>
      <xdr:col>6</xdr:col>
      <xdr:colOff>1362075</xdr:colOff>
      <xdr:row>17</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243089</xdr:colOff>
      <xdr:row>17</xdr:row>
      <xdr:rowOff>0</xdr:rowOff>
    </xdr:from>
    <xdr:to>
      <xdr:col>18</xdr:col>
      <xdr:colOff>27216</xdr:colOff>
      <xdr:row>40</xdr:row>
      <xdr:rowOff>0</xdr:rowOff>
    </xdr:to>
    <xdr:graphicFrame macro="">
      <xdr:nvGraphicFramePr>
        <xdr:cNvPr id="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285749</xdr:colOff>
      <xdr:row>17</xdr:row>
      <xdr:rowOff>1</xdr:rowOff>
    </xdr:from>
    <xdr:to>
      <xdr:col>25</xdr:col>
      <xdr:colOff>212911</xdr:colOff>
      <xdr:row>40</xdr:row>
      <xdr:rowOff>123265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200025</xdr:colOff>
      <xdr:row>5</xdr:row>
      <xdr:rowOff>26987</xdr:rowOff>
    </xdr:from>
    <xdr:to>
      <xdr:col>13</xdr:col>
      <xdr:colOff>657225</xdr:colOff>
      <xdr:row>18</xdr:row>
      <xdr:rowOff>150812</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196850</xdr:colOff>
      <xdr:row>5</xdr:row>
      <xdr:rowOff>50800</xdr:rowOff>
    </xdr:from>
    <xdr:to>
      <xdr:col>20</xdr:col>
      <xdr:colOff>654050</xdr:colOff>
      <xdr:row>18</xdr:row>
      <xdr:rowOff>158750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149679</xdr:colOff>
      <xdr:row>21</xdr:row>
      <xdr:rowOff>47625</xdr:rowOff>
    </xdr:from>
    <xdr:to>
      <xdr:col>21</xdr:col>
      <xdr:colOff>0</xdr:colOff>
      <xdr:row>34</xdr:row>
      <xdr:rowOff>163286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168275</xdr:colOff>
      <xdr:row>21</xdr:row>
      <xdr:rowOff>3175</xdr:rowOff>
    </xdr:from>
    <xdr:to>
      <xdr:col>13</xdr:col>
      <xdr:colOff>625475</xdr:colOff>
      <xdr:row>34</xdr:row>
      <xdr:rowOff>139700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504265</xdr:colOff>
      <xdr:row>6</xdr:row>
      <xdr:rowOff>4177</xdr:rowOff>
    </xdr:from>
    <xdr:to>
      <xdr:col>13</xdr:col>
      <xdr:colOff>851647</xdr:colOff>
      <xdr:row>21</xdr:row>
      <xdr:rowOff>22412</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67236</xdr:colOff>
      <xdr:row>6</xdr:row>
      <xdr:rowOff>50935</xdr:rowOff>
    </xdr:from>
    <xdr:to>
      <xdr:col>17</xdr:col>
      <xdr:colOff>672354</xdr:colOff>
      <xdr:row>21</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156883</xdr:colOff>
      <xdr:row>4</xdr:row>
      <xdr:rowOff>67235</xdr:rowOff>
    </xdr:from>
    <xdr:to>
      <xdr:col>13</xdr:col>
      <xdr:colOff>560295</xdr:colOff>
      <xdr:row>21</xdr:row>
      <xdr:rowOff>22413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81852</xdr:colOff>
      <xdr:row>4</xdr:row>
      <xdr:rowOff>83076</xdr:rowOff>
    </xdr:from>
    <xdr:to>
      <xdr:col>7</xdr:col>
      <xdr:colOff>500369</xdr:colOff>
      <xdr:row>21</xdr:row>
      <xdr:rowOff>20951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67235</xdr:colOff>
      <xdr:row>3</xdr:row>
      <xdr:rowOff>158002</xdr:rowOff>
    </xdr:from>
    <xdr:to>
      <xdr:col>8</xdr:col>
      <xdr:colOff>649941</xdr:colOff>
      <xdr:row>21</xdr:row>
      <xdr:rowOff>78441</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xdr:row>
      <xdr:rowOff>109537</xdr:rowOff>
    </xdr:from>
    <xdr:to>
      <xdr:col>6</xdr:col>
      <xdr:colOff>428625</xdr:colOff>
      <xdr:row>21</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723900</xdr:colOff>
      <xdr:row>3</xdr:row>
      <xdr:rowOff>123825</xdr:rowOff>
    </xdr:from>
    <xdr:to>
      <xdr:col>13</xdr:col>
      <xdr:colOff>133350</xdr:colOff>
      <xdr:row>20</xdr:row>
      <xdr:rowOff>185738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533400</xdr:colOff>
      <xdr:row>4</xdr:row>
      <xdr:rowOff>52388</xdr:rowOff>
    </xdr:from>
    <xdr:to>
      <xdr:col>11</xdr:col>
      <xdr:colOff>638175</xdr:colOff>
      <xdr:row>27</xdr:row>
      <xdr:rowOff>133351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0.08998</cdr:x>
      <cdr:y>0.16743</cdr:y>
    </cdr:from>
    <cdr:to>
      <cdr:x>0.33366</cdr:x>
      <cdr:y>0.38537</cdr:y>
    </cdr:to>
    <cdr:sp macro="" textlink="">
      <cdr:nvSpPr>
        <cdr:cNvPr id="2" name="TextBox 1"/>
        <cdr:cNvSpPr txBox="1"/>
      </cdr:nvSpPr>
      <cdr:spPr>
        <a:xfrm xmlns:a="http://schemas.openxmlformats.org/drawingml/2006/main">
          <a:off x="507379" y="490391"/>
          <a:ext cx="1374063" cy="6383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b="1" u="sng">
              <a:latin typeface="Times New Roman" pitchFamily="18" charset="0"/>
              <a:cs typeface="Times New Roman" pitchFamily="18" charset="0"/>
            </a:rPr>
            <a:t>Pob 65+ (2010)</a:t>
          </a:r>
        </a:p>
        <a:p xmlns:a="http://schemas.openxmlformats.org/drawingml/2006/main">
          <a:pPr algn="ctr"/>
          <a:r>
            <a:rPr lang="en-US" sz="1000" b="1">
              <a:latin typeface="Times New Roman" pitchFamily="18" charset="0"/>
              <a:cs typeface="Times New Roman" pitchFamily="18" charset="0"/>
            </a:rPr>
            <a:t>40 millones </a:t>
          </a:r>
        </a:p>
        <a:p xmlns:a="http://schemas.openxmlformats.org/drawingml/2006/main">
          <a:pPr algn="ctr"/>
          <a:r>
            <a:rPr lang="en-US" sz="1000" b="1">
              <a:latin typeface="Times New Roman" pitchFamily="18" charset="0"/>
              <a:cs typeface="Times New Roman" pitchFamily="18" charset="0"/>
            </a:rPr>
            <a:t>(</a:t>
          </a:r>
          <a:r>
            <a:rPr lang="en-US" sz="1000" b="1" baseline="0">
              <a:latin typeface="Times New Roman" pitchFamily="18" charset="0"/>
              <a:cs typeface="Times New Roman" pitchFamily="18" charset="0"/>
            </a:rPr>
            <a:t>6,8%)</a:t>
          </a:r>
          <a:endParaRPr lang="en-US" sz="1000" b="1">
            <a:latin typeface="Times New Roman" pitchFamily="18" charset="0"/>
            <a:cs typeface="Times New Roman" pitchFamily="18" charset="0"/>
          </a:endParaRPr>
        </a:p>
      </cdr:txBody>
    </cdr:sp>
  </cdr:relSizeAnchor>
  <cdr:relSizeAnchor xmlns:cdr="http://schemas.openxmlformats.org/drawingml/2006/chartDrawing">
    <cdr:from>
      <cdr:x>0.75632</cdr:x>
      <cdr:y>0.0303</cdr:y>
    </cdr:from>
    <cdr:to>
      <cdr:x>1</cdr:x>
      <cdr:y>0.22003</cdr:y>
    </cdr:to>
    <cdr:sp macro="" textlink="">
      <cdr:nvSpPr>
        <cdr:cNvPr id="4" name="TextBox 1"/>
        <cdr:cNvSpPr txBox="1"/>
      </cdr:nvSpPr>
      <cdr:spPr>
        <a:xfrm xmlns:a="http://schemas.openxmlformats.org/drawingml/2006/main">
          <a:off x="4264737" y="109538"/>
          <a:ext cx="1374063" cy="685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u="sng">
              <a:latin typeface="Times New Roman" pitchFamily="18" charset="0"/>
              <a:cs typeface="Times New Roman" pitchFamily="18" charset="0"/>
            </a:rPr>
            <a:t>Pob 65+ (2050)</a:t>
          </a:r>
        </a:p>
        <a:p xmlns:a="http://schemas.openxmlformats.org/drawingml/2006/main">
          <a:pPr algn="ctr"/>
          <a:r>
            <a:rPr lang="en-US" sz="1000" b="1">
              <a:latin typeface="Times New Roman" pitchFamily="18" charset="0"/>
              <a:cs typeface="Times New Roman" pitchFamily="18" charset="0"/>
            </a:rPr>
            <a:t>144 millones</a:t>
          </a:r>
        </a:p>
        <a:p xmlns:a="http://schemas.openxmlformats.org/drawingml/2006/main">
          <a:pPr algn="ctr"/>
          <a:r>
            <a:rPr lang="en-US" sz="1000" b="1">
              <a:latin typeface="Times New Roman" pitchFamily="18" charset="0"/>
              <a:cs typeface="Times New Roman" pitchFamily="18" charset="0"/>
            </a:rPr>
            <a:t>(</a:t>
          </a:r>
          <a:r>
            <a:rPr lang="en-US" sz="1000" b="1" baseline="0">
              <a:latin typeface="Times New Roman" pitchFamily="18" charset="0"/>
              <a:cs typeface="Times New Roman" pitchFamily="18" charset="0"/>
            </a:rPr>
            <a:t>19,8%)</a:t>
          </a:r>
          <a:endParaRPr lang="en-US" sz="1000" b="1">
            <a:latin typeface="Times New Roman" pitchFamily="18" charset="0"/>
            <a:cs typeface="Times New Roman" pitchFamily="18"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0.05776</cdr:x>
      <cdr:y>0.41403</cdr:y>
    </cdr:from>
    <cdr:to>
      <cdr:x>0.30144</cdr:x>
      <cdr:y>0.5901</cdr:y>
    </cdr:to>
    <cdr:sp macro="" textlink="">
      <cdr:nvSpPr>
        <cdr:cNvPr id="2" name="TextBox 1"/>
        <cdr:cNvSpPr txBox="1"/>
      </cdr:nvSpPr>
      <cdr:spPr>
        <a:xfrm xmlns:a="http://schemas.openxmlformats.org/drawingml/2006/main">
          <a:off x="304799" y="1433513"/>
          <a:ext cx="1285876" cy="609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b="1" u="sng">
              <a:latin typeface="Times New Roman" pitchFamily="18" charset="0"/>
              <a:cs typeface="Times New Roman" pitchFamily="18" charset="0"/>
            </a:rPr>
            <a:t>Pob 65+ (2010)</a:t>
          </a:r>
        </a:p>
        <a:p xmlns:a="http://schemas.openxmlformats.org/drawingml/2006/main">
          <a:pPr algn="ctr"/>
          <a:r>
            <a:rPr lang="en-US" sz="1100" b="1">
              <a:latin typeface="Times New Roman" pitchFamily="18" charset="0"/>
              <a:cs typeface="Times New Roman" pitchFamily="18" charset="0"/>
            </a:rPr>
            <a:t>40 millones </a:t>
          </a:r>
        </a:p>
        <a:p xmlns:a="http://schemas.openxmlformats.org/drawingml/2006/main">
          <a:pPr algn="ctr"/>
          <a:r>
            <a:rPr lang="en-US" sz="1100" b="1">
              <a:latin typeface="Times New Roman" pitchFamily="18" charset="0"/>
              <a:cs typeface="Times New Roman" pitchFamily="18" charset="0"/>
            </a:rPr>
            <a:t>(</a:t>
          </a:r>
          <a:r>
            <a:rPr lang="en-US" sz="1100" b="1" baseline="0">
              <a:latin typeface="Times New Roman" pitchFamily="18" charset="0"/>
              <a:cs typeface="Times New Roman" pitchFamily="18" charset="0"/>
            </a:rPr>
            <a:t>6.9%)</a:t>
          </a:r>
          <a:endParaRPr lang="en-US" sz="1100" b="1">
            <a:latin typeface="Times New Roman" pitchFamily="18" charset="0"/>
            <a:cs typeface="Times New Roman" pitchFamily="18" charset="0"/>
          </a:endParaRPr>
        </a:p>
      </cdr:txBody>
    </cdr:sp>
  </cdr:relSizeAnchor>
  <cdr:relSizeAnchor xmlns:cdr="http://schemas.openxmlformats.org/drawingml/2006/chartDrawing">
    <cdr:from>
      <cdr:x>0.7509</cdr:x>
      <cdr:y>0.2155</cdr:y>
    </cdr:from>
    <cdr:to>
      <cdr:x>0.99458</cdr:x>
      <cdr:y>0.39156</cdr:y>
    </cdr:to>
    <cdr:sp macro="" textlink="">
      <cdr:nvSpPr>
        <cdr:cNvPr id="4" name="TextBox 1"/>
        <cdr:cNvSpPr txBox="1"/>
      </cdr:nvSpPr>
      <cdr:spPr>
        <a:xfrm xmlns:a="http://schemas.openxmlformats.org/drawingml/2006/main">
          <a:off x="3962399" y="746125"/>
          <a:ext cx="1285876" cy="609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u="sng">
              <a:latin typeface="Times New Roman" pitchFamily="18" charset="0"/>
              <a:cs typeface="Times New Roman" pitchFamily="18" charset="0"/>
            </a:rPr>
            <a:t>Pob 65+ (2050)</a:t>
          </a:r>
        </a:p>
        <a:p xmlns:a="http://schemas.openxmlformats.org/drawingml/2006/main">
          <a:pPr algn="ctr"/>
          <a:r>
            <a:rPr lang="en-US" sz="1100" b="1">
              <a:latin typeface="Times New Roman" pitchFamily="18" charset="0"/>
              <a:cs typeface="Times New Roman" pitchFamily="18" charset="0"/>
            </a:rPr>
            <a:t>143 millones (</a:t>
          </a:r>
          <a:r>
            <a:rPr lang="en-US" sz="1100" b="1" baseline="0">
              <a:latin typeface="Times New Roman" pitchFamily="18" charset="0"/>
              <a:cs typeface="Times New Roman" pitchFamily="18" charset="0"/>
            </a:rPr>
            <a:t>19.1%)</a:t>
          </a:r>
          <a:endParaRPr lang="en-US" sz="1100" b="1">
            <a:latin typeface="Times New Roman" pitchFamily="18" charset="0"/>
            <a:cs typeface="Times New Roman" pitchFamily="18"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581025</xdr:colOff>
      <xdr:row>4</xdr:row>
      <xdr:rowOff>66675</xdr:rowOff>
    </xdr:from>
    <xdr:to>
      <xdr:col>7</xdr:col>
      <xdr:colOff>381000</xdr:colOff>
      <xdr:row>23</xdr:row>
      <xdr:rowOff>142875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523875</xdr:colOff>
      <xdr:row>4</xdr:row>
      <xdr:rowOff>85725</xdr:rowOff>
    </xdr:from>
    <xdr:to>
      <xdr:col>15</xdr:col>
      <xdr:colOff>238125</xdr:colOff>
      <xdr:row>23</xdr:row>
      <xdr:rowOff>161925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27</xdr:row>
      <xdr:rowOff>0</xdr:rowOff>
    </xdr:from>
    <xdr:to>
      <xdr:col>7</xdr:col>
      <xdr:colOff>400050</xdr:colOff>
      <xdr:row>46</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27</xdr:row>
      <xdr:rowOff>0</xdr:rowOff>
    </xdr:from>
    <xdr:to>
      <xdr:col>14</xdr:col>
      <xdr:colOff>400050</xdr:colOff>
      <xdr:row>46</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123826</xdr:rowOff>
    </xdr:from>
    <xdr:to>
      <xdr:col>6</xdr:col>
      <xdr:colOff>323849</xdr:colOff>
      <xdr:row>15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571052</xdr:colOff>
      <xdr:row>4</xdr:row>
      <xdr:rowOff>110648</xdr:rowOff>
    </xdr:from>
    <xdr:to>
      <xdr:col>10</xdr:col>
      <xdr:colOff>53228</xdr:colOff>
      <xdr:row>24</xdr:row>
      <xdr:rowOff>59631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533400</xdr:colOff>
      <xdr:row>2</xdr:row>
      <xdr:rowOff>147206</xdr:rowOff>
    </xdr:from>
    <xdr:to>
      <xdr:col>7</xdr:col>
      <xdr:colOff>984538</xdr:colOff>
      <xdr:row>22</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190500</xdr:colOff>
      <xdr:row>2</xdr:row>
      <xdr:rowOff>61911</xdr:rowOff>
    </xdr:from>
    <xdr:to>
      <xdr:col>10</xdr:col>
      <xdr:colOff>542926</xdr:colOff>
      <xdr:row>21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BS37"/>
  <sheetViews>
    <sheetView tabSelected="1" zoomScale="115" zoomScaleNormal="115" workbookViewId="0">
      <selection activeCell="A9" sqref="A9"/>
    </sheetView>
  </sheetViews>
  <sheetFormatPr defaultRowHeight="12.75"/>
  <cols>
    <col min="1" max="1" width="5.25" style="7" customWidth="1"/>
    <col min="2" max="2" width="11.75" style="7" bestFit="1" customWidth="1"/>
    <col min="3" max="3" width="83.25" style="99" customWidth="1"/>
    <col min="4" max="4" width="9" style="99"/>
    <col min="5" max="16384" width="9" style="7"/>
  </cols>
  <sheetData>
    <row r="1" spans="1:71">
      <c r="A1" s="205"/>
      <c r="B1" s="205"/>
      <c r="C1" s="205"/>
      <c r="D1" s="205"/>
      <c r="E1" s="205"/>
      <c r="F1" s="205"/>
      <c r="G1" s="205"/>
      <c r="H1" s="205"/>
      <c r="I1" s="205"/>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row>
    <row r="2" spans="1:71">
      <c r="A2" s="205"/>
      <c r="B2" s="205"/>
      <c r="C2" s="205"/>
      <c r="D2" s="205"/>
      <c r="E2" s="205"/>
      <c r="F2" s="205"/>
      <c r="G2" s="205"/>
      <c r="H2" s="205"/>
      <c r="I2" s="205"/>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row>
    <row r="3" spans="1:71">
      <c r="A3" s="205"/>
      <c r="B3" s="205"/>
      <c r="C3" s="205"/>
      <c r="D3" s="205"/>
      <c r="E3" s="205"/>
      <c r="F3" s="205"/>
      <c r="G3" s="205"/>
      <c r="H3" s="205"/>
      <c r="I3" s="205"/>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row>
    <row r="4" spans="1:71">
      <c r="A4" s="205"/>
      <c r="B4" s="205"/>
      <c r="C4" s="205"/>
      <c r="D4" s="205"/>
      <c r="E4" s="205"/>
      <c r="F4" s="205"/>
      <c r="G4" s="205"/>
      <c r="H4" s="205"/>
      <c r="I4" s="205"/>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row>
    <row r="5" spans="1:71" ht="15.75">
      <c r="A5" s="206" t="s">
        <v>453</v>
      </c>
      <c r="B5" s="206"/>
      <c r="C5" s="206"/>
      <c r="D5" s="206"/>
      <c r="E5" s="206"/>
      <c r="F5" s="206"/>
      <c r="G5" s="206"/>
      <c r="H5" s="206"/>
      <c r="I5" s="206"/>
      <c r="J5" s="206"/>
      <c r="K5" s="206"/>
      <c r="L5" s="206"/>
      <c r="M5" s="206"/>
      <c r="N5" s="206"/>
      <c r="O5" s="206"/>
      <c r="P5" s="206"/>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row>
    <row r="6" spans="1:71">
      <c r="A6" s="203" t="s">
        <v>454</v>
      </c>
      <c r="B6" s="203"/>
      <c r="C6" s="203"/>
      <c r="D6" s="203"/>
      <c r="E6" s="203"/>
      <c r="F6" s="203"/>
      <c r="G6" s="203"/>
      <c r="H6" s="203"/>
      <c r="I6" s="203"/>
      <c r="J6" s="203"/>
      <c r="K6" s="203"/>
      <c r="L6" s="203"/>
      <c r="M6" s="203"/>
      <c r="N6" s="203"/>
      <c r="O6" s="203"/>
      <c r="P6" s="203"/>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row>
    <row r="7" spans="1:71">
      <c r="A7" s="203" t="s">
        <v>455</v>
      </c>
      <c r="B7" s="203"/>
      <c r="C7" s="203"/>
      <c r="D7" s="203"/>
      <c r="E7" s="203"/>
      <c r="F7" s="203"/>
      <c r="G7" s="203"/>
      <c r="H7" s="203"/>
      <c r="I7" s="203"/>
      <c r="J7" s="203"/>
      <c r="K7" s="203"/>
      <c r="L7" s="203"/>
      <c r="M7" s="203"/>
      <c r="N7" s="203"/>
      <c r="O7" s="203"/>
      <c r="P7" s="203"/>
      <c r="Q7" s="203"/>
      <c r="R7" s="203"/>
      <c r="S7" s="203"/>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row>
    <row r="8" spans="1:71">
      <c r="C8" s="7"/>
      <c r="D8" s="7"/>
    </row>
    <row r="10" spans="1:71">
      <c r="B10" s="200"/>
      <c r="C10" s="161" t="s">
        <v>243</v>
      </c>
      <c r="D10" s="161" t="s">
        <v>209</v>
      </c>
      <c r="E10" s="162" t="s">
        <v>210</v>
      </c>
    </row>
    <row r="11" spans="1:71">
      <c r="B11" s="201" t="s">
        <v>358</v>
      </c>
      <c r="C11" s="158" t="s">
        <v>404</v>
      </c>
      <c r="D11" s="158" t="s">
        <v>405</v>
      </c>
      <c r="E11" s="7" t="s">
        <v>267</v>
      </c>
    </row>
    <row r="12" spans="1:71">
      <c r="B12" s="201" t="s">
        <v>359</v>
      </c>
      <c r="C12" s="99" t="s">
        <v>406</v>
      </c>
      <c r="D12" s="163" t="s">
        <v>407</v>
      </c>
      <c r="E12" s="150" t="s">
        <v>214</v>
      </c>
    </row>
    <row r="13" spans="1:71">
      <c r="B13" s="201" t="s">
        <v>360</v>
      </c>
      <c r="C13" s="7" t="s">
        <v>418</v>
      </c>
      <c r="D13" s="158" t="s">
        <v>419</v>
      </c>
      <c r="E13" s="7" t="s">
        <v>267</v>
      </c>
    </row>
    <row r="14" spans="1:71">
      <c r="B14" s="201" t="s">
        <v>361</v>
      </c>
      <c r="C14" s="99" t="s">
        <v>408</v>
      </c>
      <c r="D14" s="163" t="s">
        <v>409</v>
      </c>
      <c r="E14" s="7" t="s">
        <v>267</v>
      </c>
    </row>
    <row r="15" spans="1:71">
      <c r="B15" s="201" t="s">
        <v>362</v>
      </c>
      <c r="C15" s="160" t="s">
        <v>410</v>
      </c>
      <c r="D15" s="158" t="s">
        <v>411</v>
      </c>
      <c r="E15" s="158" t="s">
        <v>412</v>
      </c>
    </row>
    <row r="16" spans="1:71">
      <c r="B16" s="201" t="s">
        <v>363</v>
      </c>
      <c r="C16" s="99" t="s">
        <v>394</v>
      </c>
      <c r="D16" s="158" t="s">
        <v>411</v>
      </c>
      <c r="E16" s="7" t="s">
        <v>267</v>
      </c>
    </row>
    <row r="17" spans="2:5">
      <c r="B17" s="201" t="s">
        <v>364</v>
      </c>
      <c r="C17" s="160" t="s">
        <v>420</v>
      </c>
      <c r="D17" s="158" t="s">
        <v>411</v>
      </c>
      <c r="E17" s="7" t="s">
        <v>267</v>
      </c>
    </row>
    <row r="18" spans="2:5">
      <c r="B18" s="201" t="s">
        <v>440</v>
      </c>
      <c r="C18" s="160" t="s">
        <v>439</v>
      </c>
      <c r="D18" s="158" t="s">
        <v>390</v>
      </c>
      <c r="E18" s="7" t="s">
        <v>267</v>
      </c>
    </row>
    <row r="19" spans="2:5">
      <c r="B19" s="201" t="s">
        <v>365</v>
      </c>
      <c r="C19" s="99" t="s">
        <v>421</v>
      </c>
      <c r="D19" s="158" t="s">
        <v>411</v>
      </c>
      <c r="E19" s="7" t="s">
        <v>267</v>
      </c>
    </row>
    <row r="20" spans="2:5">
      <c r="B20" s="201" t="s">
        <v>366</v>
      </c>
      <c r="C20" s="99" t="s">
        <v>428</v>
      </c>
      <c r="D20" s="158" t="s">
        <v>422</v>
      </c>
      <c r="E20" s="7" t="s">
        <v>267</v>
      </c>
    </row>
    <row r="21" spans="2:5">
      <c r="B21" s="201" t="s">
        <v>367</v>
      </c>
      <c r="C21" s="99" t="s">
        <v>429</v>
      </c>
      <c r="D21" s="158" t="s">
        <v>411</v>
      </c>
      <c r="E21" s="7" t="s">
        <v>267</v>
      </c>
    </row>
    <row r="22" spans="2:5">
      <c r="B22" s="201" t="s">
        <v>368</v>
      </c>
      <c r="C22" s="99" t="s">
        <v>423</v>
      </c>
      <c r="D22" s="158" t="s">
        <v>424</v>
      </c>
      <c r="E22" s="7" t="s">
        <v>267</v>
      </c>
    </row>
    <row r="23" spans="2:5">
      <c r="B23" s="201" t="s">
        <v>369</v>
      </c>
      <c r="C23" s="160" t="s">
        <v>431</v>
      </c>
      <c r="D23" s="99" t="s">
        <v>427</v>
      </c>
      <c r="E23" s="7" t="s">
        <v>267</v>
      </c>
    </row>
    <row r="24" spans="2:5">
      <c r="B24" s="201" t="s">
        <v>370</v>
      </c>
      <c r="C24" s="99" t="s">
        <v>430</v>
      </c>
      <c r="D24" s="158" t="s">
        <v>411</v>
      </c>
      <c r="E24" s="44" t="s">
        <v>317</v>
      </c>
    </row>
    <row r="25" spans="2:5">
      <c r="B25" s="201" t="s">
        <v>371</v>
      </c>
      <c r="C25" s="99" t="s">
        <v>432</v>
      </c>
      <c r="D25" s="158" t="s">
        <v>341</v>
      </c>
      <c r="E25" s="7" t="s">
        <v>267</v>
      </c>
    </row>
    <row r="26" spans="2:5">
      <c r="B26" s="201" t="s">
        <v>215</v>
      </c>
      <c r="C26" s="160" t="s">
        <v>435</v>
      </c>
      <c r="D26" s="99" t="s">
        <v>436</v>
      </c>
      <c r="E26" s="7" t="s">
        <v>267</v>
      </c>
    </row>
    <row r="27" spans="2:5">
      <c r="B27" s="201" t="s">
        <v>372</v>
      </c>
      <c r="C27" s="99" t="s">
        <v>437</v>
      </c>
      <c r="D27" s="160" t="s">
        <v>438</v>
      </c>
      <c r="E27" s="7" t="s">
        <v>355</v>
      </c>
    </row>
    <row r="28" spans="2:5">
      <c r="B28" s="200"/>
    </row>
    <row r="29" spans="2:5">
      <c r="B29" s="200"/>
    </row>
    <row r="30" spans="2:5">
      <c r="B30" s="201" t="s">
        <v>400</v>
      </c>
      <c r="C30" s="99" t="s">
        <v>402</v>
      </c>
      <c r="D30" s="158" t="s">
        <v>403</v>
      </c>
      <c r="E30" s="7" t="s">
        <v>267</v>
      </c>
    </row>
    <row r="31" spans="2:5">
      <c r="B31" s="201" t="s">
        <v>342</v>
      </c>
      <c r="C31" s="99" t="s">
        <v>395</v>
      </c>
      <c r="D31" s="158" t="s">
        <v>401</v>
      </c>
      <c r="E31" s="7" t="s">
        <v>353</v>
      </c>
    </row>
    <row r="32" spans="2:5">
      <c r="B32" s="201" t="s">
        <v>398</v>
      </c>
      <c r="C32" s="99" t="s">
        <v>413</v>
      </c>
      <c r="D32" s="158" t="s">
        <v>447</v>
      </c>
      <c r="E32" s="22" t="s">
        <v>417</v>
      </c>
    </row>
    <row r="33" spans="1:17">
      <c r="B33" s="201" t="s">
        <v>399</v>
      </c>
      <c r="C33" s="99" t="s">
        <v>425</v>
      </c>
      <c r="D33" s="99" t="s">
        <v>354</v>
      </c>
      <c r="E33" s="7" t="s">
        <v>267</v>
      </c>
    </row>
    <row r="34" spans="1:17">
      <c r="D34" s="2"/>
    </row>
    <row r="35" spans="1:17">
      <c r="C35" s="7"/>
    </row>
    <row r="37" spans="1:17" ht="112.5" customHeight="1">
      <c r="A37" s="204" t="s">
        <v>457</v>
      </c>
      <c r="B37" s="204"/>
      <c r="C37" s="204"/>
      <c r="D37" s="204"/>
      <c r="E37" s="204"/>
      <c r="F37" s="204"/>
      <c r="G37" s="204"/>
      <c r="H37" s="204"/>
      <c r="I37" s="204"/>
      <c r="J37" s="204"/>
      <c r="K37" s="204"/>
      <c r="L37" s="204"/>
      <c r="M37" s="204"/>
      <c r="N37" s="204"/>
      <c r="O37" s="204"/>
      <c r="P37" s="204"/>
      <c r="Q37" s="204"/>
    </row>
  </sheetData>
  <mergeCells count="9">
    <mergeCell ref="A7:P7"/>
    <mergeCell ref="Q7:S7"/>
    <mergeCell ref="A37:Q37"/>
    <mergeCell ref="A1:I1"/>
    <mergeCell ref="A2:I2"/>
    <mergeCell ref="A3:I3"/>
    <mergeCell ref="A4:I4"/>
    <mergeCell ref="A5:P5"/>
    <mergeCell ref="A6:P6"/>
  </mergeCells>
  <conditionalFormatting sqref="E32">
    <cfRule type="cellIs" dxfId="7" priority="1" stopIfTrue="1" operator="equal">
      <formula>"no data"</formula>
    </cfRule>
  </conditionalFormatting>
  <hyperlinks>
    <hyperlink ref="B11" location="'2.1'!A1" display="Gráfico 2.1:"/>
    <hyperlink ref="B12" location="'2.2'!A1" display="Gráfico 2.2:"/>
    <hyperlink ref="B13" location="'2.2.1'!A1" display="Gráfico 2.2.1:"/>
    <hyperlink ref="B14" location="'2.3'!A1" display="Gráfico 2.3:"/>
    <hyperlink ref="B15" location="'2.4'!A1" display="Gráfico 2.4:"/>
    <hyperlink ref="B16" location="'2.5'!A1" display="Gráfico 2.5:"/>
    <hyperlink ref="B17" location="'2.6'!A1" display="Gráfico 2.6:"/>
    <hyperlink ref="B18" location="B2.7.1!A1" display="Recuadro 2.6.1"/>
    <hyperlink ref="B19" location="'2.7'!A1" display="Gráfico 2.7:"/>
    <hyperlink ref="B20" location="'2.8'!A1" display="Gráfico 2.8:"/>
    <hyperlink ref="B21" location="'2.9'!A1" display="Gráfico 2.9:"/>
    <hyperlink ref="B22" location="'2.10'!A1" display="Gráfico 2.10:"/>
    <hyperlink ref="B23" location="'2.11'!A1" display="Gráfico 2.11:"/>
    <hyperlink ref="B24" location="'2.12'!A1" display="Gráfico 2.12:"/>
    <hyperlink ref="B25" location="'2.13'!A1" display="Gráfico 2.13:"/>
    <hyperlink ref="B26" location="R2.4!A1" display="Recuadro 2.4"/>
    <hyperlink ref="B27" location="'2.14'!A1" display="Gráfico 2.14:"/>
    <hyperlink ref="B30" location="C2.1!A1" display="Cuadro 2.1: "/>
    <hyperlink ref="B31" location="C2.1.1!A1" display="Cuadro 2.1.1"/>
    <hyperlink ref="B32" location="C2.2!A1" display="Cuadro 2.2: "/>
    <hyperlink ref="B33" location="C2.3!A1" display="Cuadro 2.3: "/>
  </hyperlink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1"/>
  <sheetViews>
    <sheetView zoomScale="70" zoomScaleNormal="70" workbookViewId="0"/>
  </sheetViews>
  <sheetFormatPr defaultRowHeight="12.75"/>
  <cols>
    <col min="1" max="10" width="15.75" style="114" bestFit="1" customWidth="1"/>
    <col min="11" max="11" width="15.75" style="114" customWidth="1"/>
    <col min="12" max="12" width="9.125" style="114" bestFit="1" customWidth="1"/>
    <col min="13" max="13" width="8.75" style="114" bestFit="1" customWidth="1"/>
    <col min="14" max="14" width="17.75" style="114" bestFit="1" customWidth="1"/>
    <col min="15" max="25" width="15.75" style="114" bestFit="1" customWidth="1"/>
    <col min="26" max="39" width="9.125" style="114" bestFit="1" customWidth="1"/>
    <col min="40" max="16384" width="9" style="114"/>
  </cols>
  <sheetData>
    <row r="1" spans="2:11">
      <c r="B1" s="114" t="s">
        <v>365</v>
      </c>
      <c r="C1" s="114" t="s">
        <v>373</v>
      </c>
    </row>
    <row r="4" spans="2:11">
      <c r="G4" s="118"/>
    </row>
    <row r="5" spans="2:11">
      <c r="G5" s="118"/>
      <c r="H5" s="118"/>
      <c r="I5" s="118"/>
    </row>
    <row r="7" spans="2:11">
      <c r="H7" s="118"/>
    </row>
    <row r="8" spans="2:11">
      <c r="H8" s="118"/>
      <c r="I8" s="118"/>
      <c r="J8" s="118"/>
      <c r="K8" s="118"/>
    </row>
    <row r="9" spans="2:11">
      <c r="H9" s="118"/>
      <c r="I9" s="118"/>
    </row>
    <row r="10" spans="2:11">
      <c r="H10" s="118"/>
      <c r="I10" s="118"/>
    </row>
    <row r="11" spans="2:11">
      <c r="H11" s="118"/>
      <c r="I11" s="118"/>
    </row>
    <row r="12" spans="2:11">
      <c r="H12" s="118"/>
      <c r="I12" s="118"/>
      <c r="J12" s="118"/>
      <c r="K12" s="118"/>
    </row>
    <row r="13" spans="2:11">
      <c r="H13" s="118"/>
      <c r="I13" s="124"/>
      <c r="J13" s="118"/>
      <c r="K13" s="118"/>
    </row>
    <row r="14" spans="2:11">
      <c r="H14" s="118"/>
      <c r="I14" s="118"/>
      <c r="J14" s="118"/>
      <c r="K14" s="118"/>
    </row>
    <row r="15" spans="2:11">
      <c r="H15" s="118"/>
      <c r="I15" s="118"/>
      <c r="J15" s="118"/>
      <c r="K15" s="118"/>
    </row>
    <row r="16" spans="2:11">
      <c r="H16" s="118"/>
      <c r="I16" s="118"/>
      <c r="J16" s="118"/>
      <c r="K16" s="118"/>
    </row>
    <row r="17" spans="2:12">
      <c r="H17" s="118"/>
      <c r="I17" s="118"/>
      <c r="J17" s="118"/>
      <c r="K17" s="118"/>
    </row>
    <row r="18" spans="2:12">
      <c r="H18" s="118"/>
    </row>
    <row r="19" spans="2:12">
      <c r="H19" s="118"/>
      <c r="I19" s="118"/>
      <c r="J19" s="118"/>
      <c r="K19" s="118"/>
    </row>
    <row r="20" spans="2:12">
      <c r="H20" s="118"/>
      <c r="I20" s="118"/>
      <c r="J20" s="118"/>
      <c r="K20" s="118"/>
    </row>
    <row r="21" spans="2:12">
      <c r="H21" s="118"/>
      <c r="I21" s="118"/>
    </row>
    <row r="22" spans="2:12">
      <c r="H22" s="118"/>
      <c r="I22" s="118"/>
      <c r="J22" s="118"/>
      <c r="K22" s="118"/>
    </row>
    <row r="23" spans="2:12">
      <c r="I23" s="118"/>
      <c r="J23" s="118"/>
      <c r="K23" s="118"/>
    </row>
    <row r="24" spans="2:12">
      <c r="I24" s="118"/>
      <c r="J24" s="118"/>
      <c r="K24" s="118"/>
    </row>
    <row r="25" spans="2:12">
      <c r="I25" s="118"/>
      <c r="J25" s="118"/>
      <c r="K25" s="118"/>
    </row>
    <row r="27" spans="2:12">
      <c r="B27" s="114" t="s">
        <v>220</v>
      </c>
      <c r="C27" s="114" t="s">
        <v>374</v>
      </c>
    </row>
    <row r="28" spans="2:12">
      <c r="I28" s="118"/>
      <c r="J28" s="118"/>
      <c r="K28" s="118"/>
      <c r="L28" s="118"/>
    </row>
    <row r="29" spans="2:12">
      <c r="E29" s="115" t="s">
        <v>282</v>
      </c>
      <c r="G29" s="116"/>
      <c r="H29" s="116"/>
      <c r="I29" s="118"/>
      <c r="J29" s="118"/>
      <c r="K29" s="118"/>
      <c r="L29" s="118"/>
    </row>
    <row r="30" spans="2:12" ht="13.5" thickBot="1">
      <c r="C30" s="117" t="s">
        <v>217</v>
      </c>
      <c r="D30" s="117" t="s">
        <v>286</v>
      </c>
      <c r="E30" s="117" t="s">
        <v>191</v>
      </c>
      <c r="F30" s="117" t="s">
        <v>1</v>
      </c>
      <c r="G30" s="117" t="s">
        <v>379</v>
      </c>
      <c r="H30" s="117" t="s">
        <v>380</v>
      </c>
      <c r="I30" s="118"/>
      <c r="J30" s="118"/>
      <c r="K30" s="118"/>
      <c r="L30" s="118"/>
    </row>
    <row r="31" spans="2:12" ht="13.5" thickTop="1">
      <c r="C31" s="114" t="s">
        <v>392</v>
      </c>
      <c r="D31" s="118">
        <v>2010</v>
      </c>
      <c r="E31" s="119">
        <v>9.5269000000000006E-2</v>
      </c>
      <c r="F31" s="119">
        <v>5.4915899999999997E-2</v>
      </c>
      <c r="G31" s="119">
        <v>0.64855679976480352</v>
      </c>
      <c r="H31" s="119">
        <v>0.60574947426009762</v>
      </c>
      <c r="I31" s="118"/>
      <c r="J31" s="118"/>
      <c r="K31" s="118"/>
      <c r="L31" s="118"/>
    </row>
    <row r="32" spans="2:12">
      <c r="C32" s="114" t="s">
        <v>393</v>
      </c>
      <c r="D32" s="118">
        <v>2010</v>
      </c>
      <c r="E32" s="119">
        <v>0.12877140000000001</v>
      </c>
      <c r="F32" s="119">
        <v>7.9939200000000002E-2</v>
      </c>
      <c r="G32" s="119">
        <v>0.64855679976480352</v>
      </c>
      <c r="H32" s="119">
        <v>0.60574947426009762</v>
      </c>
      <c r="I32" s="118"/>
      <c r="J32" s="118"/>
      <c r="K32" s="118"/>
      <c r="L32" s="118"/>
    </row>
    <row r="33" spans="3:12">
      <c r="C33" s="114" t="s">
        <v>188</v>
      </c>
      <c r="D33" s="118">
        <v>2010</v>
      </c>
      <c r="E33" s="119">
        <v>0.20963970000000001</v>
      </c>
      <c r="F33" s="119">
        <v>9.6766199999999997E-2</v>
      </c>
      <c r="G33" s="119">
        <v>0.64855679976480352</v>
      </c>
      <c r="H33" s="119">
        <v>0.60574947426009762</v>
      </c>
      <c r="I33" s="118"/>
      <c r="J33" s="118"/>
      <c r="K33" s="118"/>
      <c r="L33" s="118"/>
    </row>
    <row r="34" spans="3:12">
      <c r="C34" s="114" t="s">
        <v>38</v>
      </c>
      <c r="D34" s="114">
        <v>2010</v>
      </c>
      <c r="E34" s="119">
        <v>0.1947054</v>
      </c>
      <c r="F34" s="119">
        <v>9.7294900000000004E-2</v>
      </c>
      <c r="G34" s="119">
        <v>0.64855679976480352</v>
      </c>
      <c r="H34" s="119">
        <v>0.60574947426009762</v>
      </c>
      <c r="I34" s="118"/>
      <c r="J34" s="118"/>
      <c r="K34" s="118"/>
      <c r="L34" s="118"/>
    </row>
    <row r="35" spans="3:12">
      <c r="C35" s="114" t="s">
        <v>24</v>
      </c>
      <c r="D35" s="118">
        <v>2010</v>
      </c>
      <c r="E35" s="119">
        <v>0.13928409999999999</v>
      </c>
      <c r="F35" s="119">
        <v>0.17626149999999999</v>
      </c>
      <c r="G35" s="119">
        <v>0.64855679976480352</v>
      </c>
      <c r="H35" s="119">
        <v>0.60574947426009762</v>
      </c>
      <c r="I35" s="118"/>
      <c r="J35" s="118"/>
      <c r="K35" s="118"/>
      <c r="L35" s="118"/>
    </row>
    <row r="36" spans="3:12">
      <c r="C36" s="114" t="s">
        <v>31</v>
      </c>
      <c r="D36" s="118">
        <v>2010</v>
      </c>
      <c r="E36" s="119">
        <v>0.2294542</v>
      </c>
      <c r="F36" s="119">
        <v>0.17635020000000001</v>
      </c>
      <c r="G36" s="119">
        <v>0.64855679976480352</v>
      </c>
      <c r="H36" s="119">
        <v>0.60574947426009762</v>
      </c>
      <c r="I36" s="118"/>
      <c r="J36" s="118"/>
      <c r="K36" s="118"/>
      <c r="L36" s="118"/>
    </row>
    <row r="37" spans="3:12">
      <c r="C37" s="114" t="s">
        <v>40</v>
      </c>
      <c r="D37" s="118">
        <v>2010</v>
      </c>
      <c r="E37" s="119">
        <v>0.27052379999999998</v>
      </c>
      <c r="F37" s="119">
        <v>0.18667059999999999</v>
      </c>
      <c r="G37" s="119">
        <v>0.64855679976480352</v>
      </c>
      <c r="H37" s="119">
        <v>0.60574947426009762</v>
      </c>
      <c r="I37" s="118"/>
      <c r="J37" s="118"/>
      <c r="K37" s="118"/>
      <c r="L37" s="118"/>
    </row>
    <row r="38" spans="3:12">
      <c r="C38" s="114" t="s">
        <v>27</v>
      </c>
      <c r="D38" s="118">
        <v>2010</v>
      </c>
      <c r="E38" s="119">
        <v>0.3506727</v>
      </c>
      <c r="F38" s="119">
        <v>0.21044869999999999</v>
      </c>
      <c r="G38" s="119">
        <v>0.64855679976480352</v>
      </c>
      <c r="H38" s="119">
        <v>0.60574947426009762</v>
      </c>
      <c r="I38" s="118"/>
      <c r="J38" s="118"/>
      <c r="K38" s="118"/>
      <c r="L38" s="118"/>
    </row>
    <row r="39" spans="3:12">
      <c r="C39" s="114" t="s">
        <v>51</v>
      </c>
      <c r="D39" s="118">
        <v>2012</v>
      </c>
      <c r="E39" s="119">
        <v>0.315</v>
      </c>
      <c r="F39" s="119">
        <v>0.249</v>
      </c>
      <c r="G39" s="119">
        <v>0.64855679976480352</v>
      </c>
      <c r="H39" s="119">
        <v>0.60574947426009762</v>
      </c>
      <c r="I39" s="118"/>
      <c r="J39" s="118"/>
      <c r="K39" s="118"/>
      <c r="L39" s="118"/>
    </row>
    <row r="40" spans="3:12">
      <c r="C40" s="114" t="s">
        <v>34</v>
      </c>
      <c r="D40" s="114">
        <v>2010</v>
      </c>
      <c r="E40" s="119">
        <v>0.478099</v>
      </c>
      <c r="F40" s="119">
        <v>0.3616509</v>
      </c>
      <c r="G40" s="119">
        <v>0.64855679976480352</v>
      </c>
      <c r="H40" s="119">
        <v>0.60574947426009762</v>
      </c>
      <c r="I40" s="118"/>
      <c r="J40" s="118"/>
      <c r="K40" s="118"/>
      <c r="L40" s="118"/>
    </row>
    <row r="41" spans="3:12">
      <c r="C41" s="114" t="s">
        <v>43</v>
      </c>
      <c r="D41" s="118">
        <v>2010</v>
      </c>
      <c r="E41" s="119">
        <v>0.51817020000000003</v>
      </c>
      <c r="F41" s="119">
        <v>0.39451839999999999</v>
      </c>
      <c r="G41" s="119">
        <v>0.64855679976480352</v>
      </c>
      <c r="H41" s="119">
        <v>0.60574947426009762</v>
      </c>
      <c r="I41" s="118"/>
      <c r="J41" s="118"/>
      <c r="K41" s="118"/>
      <c r="L41" s="118"/>
    </row>
    <row r="42" spans="3:12">
      <c r="C42" s="114" t="s">
        <v>32</v>
      </c>
      <c r="D42" s="118">
        <v>2010</v>
      </c>
      <c r="E42" s="119">
        <v>0.56498649999999995</v>
      </c>
      <c r="F42" s="119">
        <v>0.49380780000000002</v>
      </c>
      <c r="G42" s="119">
        <v>0.64855679976480352</v>
      </c>
      <c r="H42" s="119">
        <v>0.60574947426009762</v>
      </c>
      <c r="I42" s="118"/>
      <c r="J42" s="118"/>
      <c r="K42" s="118"/>
      <c r="L42" s="118"/>
    </row>
    <row r="43" spans="3:12">
      <c r="C43" s="114" t="s">
        <v>48</v>
      </c>
      <c r="D43" s="118">
        <v>2010</v>
      </c>
      <c r="E43" s="119">
        <v>0.68603159999999996</v>
      </c>
      <c r="F43" s="119">
        <v>0.54486129999999999</v>
      </c>
      <c r="G43" s="119">
        <v>0.64855679976480352</v>
      </c>
      <c r="H43" s="119">
        <v>0.60574947426009762</v>
      </c>
      <c r="I43" s="118"/>
      <c r="J43" s="118"/>
      <c r="K43" s="118"/>
      <c r="L43" s="118"/>
    </row>
    <row r="44" spans="3:12">
      <c r="C44" s="114" t="s">
        <v>36</v>
      </c>
      <c r="D44" s="114">
        <v>2010</v>
      </c>
      <c r="E44" s="119">
        <v>0.59634920000000002</v>
      </c>
      <c r="F44" s="119">
        <v>0.55444709999999997</v>
      </c>
      <c r="G44" s="119">
        <v>0.64855679976480352</v>
      </c>
      <c r="H44" s="119">
        <v>0.60574947426009762</v>
      </c>
      <c r="I44" s="118"/>
      <c r="J44" s="118"/>
      <c r="K44" s="118"/>
      <c r="L44" s="118"/>
    </row>
    <row r="45" spans="3:12">
      <c r="C45" s="114" t="s">
        <v>44</v>
      </c>
      <c r="D45" s="114">
        <v>2011</v>
      </c>
      <c r="E45" s="119">
        <v>0.88043249999999995</v>
      </c>
      <c r="F45" s="119">
        <v>0.82135610000000003</v>
      </c>
      <c r="G45" s="119">
        <v>0.64855679976480352</v>
      </c>
      <c r="H45" s="119">
        <v>0.60574947426009762</v>
      </c>
      <c r="I45" s="118"/>
      <c r="J45" s="118"/>
      <c r="K45" s="118"/>
      <c r="L45" s="118"/>
    </row>
    <row r="46" spans="3:12">
      <c r="C46" s="114" t="s">
        <v>46</v>
      </c>
      <c r="D46" s="114">
        <v>2011</v>
      </c>
      <c r="E46" s="119">
        <v>0.83485549999999997</v>
      </c>
      <c r="F46" s="119">
        <v>0.82322220000000002</v>
      </c>
      <c r="G46" s="119">
        <v>0.64855679976480352</v>
      </c>
      <c r="H46" s="119">
        <v>0.60574947426009762</v>
      </c>
      <c r="I46" s="118"/>
      <c r="J46" s="118"/>
      <c r="K46" s="118"/>
      <c r="L46" s="118"/>
    </row>
    <row r="47" spans="3:12">
      <c r="C47" s="114" t="s">
        <v>50</v>
      </c>
      <c r="D47" s="114">
        <v>2010</v>
      </c>
      <c r="E47" s="119">
        <v>0.86413680000000004</v>
      </c>
      <c r="F47" s="119">
        <v>0.85902699999999999</v>
      </c>
      <c r="G47" s="119">
        <v>0.64855679976480352</v>
      </c>
      <c r="H47" s="119">
        <v>0.60574947426009762</v>
      </c>
      <c r="I47" s="118"/>
      <c r="J47" s="118"/>
      <c r="K47" s="118"/>
      <c r="L47" s="118"/>
    </row>
    <row r="48" spans="3:12">
      <c r="C48" s="114" t="s">
        <v>42</v>
      </c>
      <c r="D48" s="118">
        <v>2010</v>
      </c>
      <c r="E48" s="119">
        <v>0.8745716</v>
      </c>
      <c r="F48" s="119">
        <v>0.92366729999999997</v>
      </c>
      <c r="G48" s="119">
        <v>0.64855679976480352</v>
      </c>
      <c r="H48" s="119">
        <v>0.60574947426009762</v>
      </c>
      <c r="I48" s="118"/>
      <c r="J48" s="118"/>
      <c r="K48" s="118"/>
      <c r="L48" s="118"/>
    </row>
    <row r="49" spans="3:12">
      <c r="C49" s="120" t="s">
        <v>26</v>
      </c>
      <c r="D49" s="121">
        <v>2009</v>
      </c>
      <c r="E49" s="122">
        <v>0.96563140000000003</v>
      </c>
      <c r="F49" s="122">
        <v>0.96833279999999999</v>
      </c>
      <c r="G49" s="122">
        <v>0.64855679976480352</v>
      </c>
      <c r="H49" s="122">
        <v>0.60574947426009762</v>
      </c>
      <c r="I49" s="118"/>
      <c r="J49" s="118"/>
      <c r="K49" s="118"/>
      <c r="L49" s="118"/>
    </row>
    <row r="50" spans="3:12">
      <c r="C50" s="114" t="s">
        <v>375</v>
      </c>
      <c r="D50" s="114">
        <v>2010</v>
      </c>
      <c r="E50" s="119">
        <v>0.64855679976480352</v>
      </c>
      <c r="F50" s="119">
        <v>0.60574947426009762</v>
      </c>
      <c r="G50" s="118"/>
      <c r="H50" s="118"/>
      <c r="I50" s="118"/>
      <c r="J50" s="118"/>
      <c r="K50" s="118"/>
      <c r="L50" s="118"/>
    </row>
    <row r="51" spans="3:12">
      <c r="E51" s="123">
        <f>+AVERAGE(E31:E49)</f>
        <v>0.48403076842105258</v>
      </c>
      <c r="F51" s="123">
        <f>+AVERAGE(F31:F49)</f>
        <v>0.42487042631578942</v>
      </c>
      <c r="I51" s="118"/>
      <c r="J51" s="118"/>
      <c r="K51" s="118"/>
      <c r="L51" s="118"/>
    </row>
  </sheetData>
  <sortState ref="C55:M73">
    <sortCondition ref="F4:F22"/>
  </sortState>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3:R44"/>
  <sheetViews>
    <sheetView workbookViewId="0"/>
  </sheetViews>
  <sheetFormatPr defaultRowHeight="12.75"/>
  <cols>
    <col min="1" max="12" width="9" style="10"/>
    <col min="13" max="14" width="15.25" style="10" bestFit="1" customWidth="1"/>
    <col min="15" max="16384" width="9" style="10"/>
  </cols>
  <sheetData>
    <row r="3" spans="2:18">
      <c r="B3" s="10" t="str">
        <f>Indice!C20</f>
        <v>Tasa de participación de hombres y mujeres en América Latina y el Caribe y promedio de la OECD: 2010.</v>
      </c>
      <c r="O3" s="96"/>
    </row>
    <row r="4" spans="2:18">
      <c r="O4" s="109"/>
      <c r="P4" s="109"/>
      <c r="Q4" s="109"/>
      <c r="R4" s="109"/>
    </row>
    <row r="5" spans="2:18">
      <c r="H5" s="96"/>
      <c r="I5" s="96"/>
      <c r="J5" s="96"/>
      <c r="P5" s="96"/>
      <c r="Q5" s="96"/>
    </row>
    <row r="6" spans="2:18">
      <c r="H6" s="96"/>
      <c r="I6" s="96"/>
      <c r="J6" s="96"/>
      <c r="K6" s="96"/>
      <c r="P6" s="109"/>
      <c r="Q6" s="109"/>
      <c r="R6" s="109"/>
    </row>
    <row r="7" spans="2:18">
      <c r="O7" s="96"/>
      <c r="P7" s="96"/>
    </row>
    <row r="8" spans="2:18">
      <c r="H8" s="96"/>
      <c r="I8" s="96"/>
      <c r="J8" s="96"/>
      <c r="O8" s="96"/>
    </row>
    <row r="9" spans="2:18">
      <c r="H9" s="96"/>
      <c r="I9" s="96"/>
      <c r="J9" s="96"/>
      <c r="O9" s="96"/>
      <c r="P9" s="96"/>
      <c r="Q9" s="96"/>
    </row>
    <row r="10" spans="2:18">
      <c r="H10" s="96"/>
      <c r="I10" s="96"/>
      <c r="J10" s="96"/>
      <c r="K10" s="96"/>
      <c r="O10" s="96"/>
      <c r="P10" s="96"/>
      <c r="Q10" s="96"/>
    </row>
    <row r="11" spans="2:18">
      <c r="H11" s="96"/>
      <c r="I11" s="96"/>
      <c r="J11" s="96"/>
      <c r="K11" s="96"/>
      <c r="O11" s="96"/>
      <c r="P11" s="96"/>
      <c r="Q11" s="96"/>
    </row>
    <row r="12" spans="2:18">
      <c r="H12" s="96"/>
      <c r="I12" s="96"/>
      <c r="J12" s="96"/>
      <c r="K12" s="96"/>
      <c r="O12" s="96"/>
      <c r="P12" s="96"/>
      <c r="Q12" s="96"/>
      <c r="R12" s="96"/>
    </row>
    <row r="13" spans="2:18">
      <c r="H13" s="96"/>
      <c r="I13" s="96"/>
      <c r="J13" s="96"/>
      <c r="K13" s="96"/>
      <c r="O13" s="109"/>
      <c r="P13" s="96"/>
      <c r="Q13" s="96"/>
      <c r="R13" s="109"/>
    </row>
    <row r="14" spans="2:18">
      <c r="H14" s="96"/>
      <c r="I14" s="96"/>
      <c r="J14" s="96"/>
      <c r="K14" s="96"/>
      <c r="O14" s="96"/>
      <c r="P14" s="96"/>
      <c r="Q14" s="96"/>
    </row>
    <row r="15" spans="2:18">
      <c r="H15" s="96"/>
      <c r="I15" s="96"/>
      <c r="J15" s="96"/>
      <c r="K15" s="96"/>
      <c r="O15" s="96"/>
      <c r="P15" s="96"/>
    </row>
    <row r="16" spans="2:18">
      <c r="J16" s="96"/>
      <c r="P16" s="96"/>
      <c r="Q16" s="96"/>
      <c r="R16" s="109"/>
    </row>
    <row r="17" spans="2:17">
      <c r="H17" s="96"/>
      <c r="I17" s="96"/>
      <c r="J17" s="96"/>
      <c r="K17" s="96"/>
      <c r="O17" s="96"/>
      <c r="P17" s="96"/>
      <c r="Q17" s="96"/>
    </row>
    <row r="18" spans="2:17">
      <c r="H18" s="96"/>
      <c r="I18" s="96"/>
      <c r="J18" s="96"/>
      <c r="K18" s="96"/>
      <c r="O18" s="96"/>
    </row>
    <row r="19" spans="2:17">
      <c r="B19" s="10" t="str">
        <f>Indice!D20</f>
        <v>Elaboración propia utilizando encuestas de hogares circa 2010 y OECD (2010c).</v>
      </c>
      <c r="H19" s="96"/>
      <c r="I19" s="96"/>
      <c r="J19" s="96"/>
      <c r="O19" s="96"/>
      <c r="P19" s="96"/>
      <c r="Q19" s="96"/>
    </row>
    <row r="20" spans="2:17">
      <c r="H20" s="96"/>
      <c r="I20" s="96"/>
      <c r="J20" s="96"/>
      <c r="K20" s="96"/>
      <c r="P20" s="96"/>
      <c r="Q20" s="96"/>
    </row>
    <row r="22" spans="2:17">
      <c r="B22" s="12"/>
      <c r="C22" s="12"/>
      <c r="D22" s="41" t="s">
        <v>282</v>
      </c>
      <c r="E22" s="12"/>
      <c r="F22" s="93"/>
      <c r="G22" s="93"/>
    </row>
    <row r="23" spans="2:17" ht="13.5" thickBot="1">
      <c r="B23" s="42" t="s">
        <v>217</v>
      </c>
      <c r="C23" s="42" t="s">
        <v>286</v>
      </c>
      <c r="D23" s="42" t="s">
        <v>191</v>
      </c>
      <c r="E23" s="42" t="s">
        <v>1</v>
      </c>
      <c r="F23" s="42" t="s">
        <v>379</v>
      </c>
      <c r="G23" s="42" t="s">
        <v>380</v>
      </c>
      <c r="H23" s="42" t="s">
        <v>313</v>
      </c>
      <c r="I23" s="42" t="s">
        <v>314</v>
      </c>
    </row>
    <row r="24" spans="2:17" ht="13.5" thickTop="1">
      <c r="B24" s="10" t="s">
        <v>393</v>
      </c>
      <c r="C24" s="10">
        <v>2010</v>
      </c>
      <c r="D24" s="15">
        <v>0.828488</v>
      </c>
      <c r="E24" s="15">
        <v>0.43989299999999998</v>
      </c>
      <c r="F24" s="15">
        <v>0.83457948249248026</v>
      </c>
      <c r="G24" s="15">
        <v>0.56278977661421303</v>
      </c>
      <c r="H24" s="15">
        <v>0.79721977107232045</v>
      </c>
      <c r="I24" s="15">
        <v>0.61739130434782608</v>
      </c>
      <c r="N24" s="15"/>
    </row>
    <row r="25" spans="2:17">
      <c r="B25" s="10" t="s">
        <v>392</v>
      </c>
      <c r="C25" s="10">
        <v>2010</v>
      </c>
      <c r="D25" s="15">
        <v>0.84931000000000001</v>
      </c>
      <c r="E25" s="15">
        <v>0.453737</v>
      </c>
      <c r="F25" s="15">
        <v>0.83457948249248026</v>
      </c>
      <c r="G25" s="15">
        <v>0.56278977661421303</v>
      </c>
      <c r="H25" s="15">
        <v>0.79721977107232045</v>
      </c>
      <c r="I25" s="15">
        <v>0.61739130434782608</v>
      </c>
      <c r="N25" s="15"/>
    </row>
    <row r="26" spans="2:17">
      <c r="B26" s="10" t="s">
        <v>32</v>
      </c>
      <c r="C26" s="10">
        <v>2010</v>
      </c>
      <c r="D26" s="15">
        <v>0.844638</v>
      </c>
      <c r="E26" s="15">
        <v>0.46704200000000001</v>
      </c>
      <c r="F26" s="15">
        <v>0.83457948249248026</v>
      </c>
      <c r="G26" s="15">
        <v>0.56278977661421303</v>
      </c>
      <c r="H26" s="15">
        <v>0.79721977107232045</v>
      </c>
      <c r="I26" s="15">
        <v>0.61739130434782608</v>
      </c>
      <c r="N26" s="15"/>
    </row>
    <row r="27" spans="2:17">
      <c r="B27" s="10" t="s">
        <v>48</v>
      </c>
      <c r="C27" s="10">
        <v>2010</v>
      </c>
      <c r="D27" s="15">
        <v>0.81237000000000004</v>
      </c>
      <c r="E27" s="15">
        <v>0.48039399999999999</v>
      </c>
      <c r="F27" s="15">
        <v>0.83457948249248026</v>
      </c>
      <c r="G27" s="15">
        <v>0.56278977661421303</v>
      </c>
      <c r="H27" s="15">
        <v>0.79721977107232045</v>
      </c>
      <c r="I27" s="15">
        <v>0.61739130434782608</v>
      </c>
      <c r="N27" s="15"/>
    </row>
    <row r="28" spans="2:17">
      <c r="B28" s="10" t="s">
        <v>44</v>
      </c>
      <c r="C28" s="10">
        <v>2011</v>
      </c>
      <c r="D28" s="15">
        <v>0.83528899999999995</v>
      </c>
      <c r="E28" s="15">
        <v>0.49660900000000002</v>
      </c>
      <c r="F28" s="15">
        <v>0.83457948249248026</v>
      </c>
      <c r="G28" s="15">
        <v>0.56278977661421303</v>
      </c>
      <c r="H28" s="15">
        <v>0.79721977107232045</v>
      </c>
      <c r="I28" s="15">
        <v>0.61739130434782608</v>
      </c>
      <c r="N28" s="15"/>
    </row>
    <row r="29" spans="2:17">
      <c r="B29" s="10" t="s">
        <v>38</v>
      </c>
      <c r="C29" s="10">
        <v>2010</v>
      </c>
      <c r="D29" s="15">
        <v>0.82507299999999995</v>
      </c>
      <c r="E29" s="15">
        <v>0.50576600000000005</v>
      </c>
      <c r="F29" s="15">
        <v>0.83457948249248026</v>
      </c>
      <c r="G29" s="15">
        <v>0.56278977661421303</v>
      </c>
      <c r="H29" s="15">
        <v>0.79721977107232045</v>
      </c>
      <c r="I29" s="15">
        <v>0.61739130434782608</v>
      </c>
      <c r="N29" s="15"/>
    </row>
    <row r="30" spans="2:17">
      <c r="B30" s="10" t="s">
        <v>36</v>
      </c>
      <c r="C30" s="10">
        <v>2010</v>
      </c>
      <c r="D30" s="15">
        <v>0.80830000000000002</v>
      </c>
      <c r="E30" s="15">
        <v>0.51011600000000001</v>
      </c>
      <c r="F30" s="15">
        <v>0.83457948249248026</v>
      </c>
      <c r="G30" s="15">
        <v>0.56278977661421303</v>
      </c>
      <c r="H30" s="15">
        <v>0.79721977107232045</v>
      </c>
      <c r="I30" s="15">
        <v>0.61739130434782608</v>
      </c>
      <c r="N30" s="15"/>
    </row>
    <row r="31" spans="2:17">
      <c r="B31" s="10" t="s">
        <v>43</v>
      </c>
      <c r="C31" s="10">
        <v>2010</v>
      </c>
      <c r="D31" s="15">
        <v>0.84147499999999997</v>
      </c>
      <c r="E31" s="15">
        <v>0.51303600000000005</v>
      </c>
      <c r="F31" s="15">
        <v>0.83457948249248026</v>
      </c>
      <c r="G31" s="15">
        <v>0.56278977661421303</v>
      </c>
      <c r="H31" s="15">
        <v>0.79721977107232045</v>
      </c>
      <c r="I31" s="15">
        <v>0.61739130434782608</v>
      </c>
      <c r="N31" s="15"/>
    </row>
    <row r="32" spans="2:17">
      <c r="B32" s="10" t="s">
        <v>188</v>
      </c>
      <c r="C32" s="10">
        <v>2010</v>
      </c>
      <c r="D32" s="15">
        <v>0.81535199999999997</v>
      </c>
      <c r="E32" s="15">
        <v>0.53432999999999997</v>
      </c>
      <c r="F32" s="15">
        <v>0.83457948249248026</v>
      </c>
      <c r="G32" s="15">
        <v>0.56278977661421303</v>
      </c>
      <c r="H32" s="15">
        <v>0.79721977107232045</v>
      </c>
      <c r="I32" s="15">
        <v>0.61739130434782608</v>
      </c>
      <c r="N32" s="15"/>
    </row>
    <row r="33" spans="2:14">
      <c r="B33" s="10" t="s">
        <v>34</v>
      </c>
      <c r="C33" s="10">
        <v>2010</v>
      </c>
      <c r="D33" s="15">
        <v>0.82228999999999997</v>
      </c>
      <c r="E33" s="15">
        <v>0.53626099999999999</v>
      </c>
      <c r="F33" s="15">
        <v>0.83457948249248026</v>
      </c>
      <c r="G33" s="15">
        <v>0.56278977661421303</v>
      </c>
      <c r="H33" s="15">
        <v>0.79721977107232045</v>
      </c>
      <c r="I33" s="15">
        <v>0.61739130434782608</v>
      </c>
      <c r="N33" s="15"/>
    </row>
    <row r="34" spans="2:14">
      <c r="B34" s="10" t="s">
        <v>42</v>
      </c>
      <c r="C34" s="10">
        <v>2010</v>
      </c>
      <c r="D34" s="15">
        <v>0.80845</v>
      </c>
      <c r="E34" s="15">
        <v>0.55230100000000004</v>
      </c>
      <c r="F34" s="15">
        <v>0.83457948249248026</v>
      </c>
      <c r="G34" s="15">
        <v>0.56278977661421303</v>
      </c>
      <c r="H34" s="15">
        <v>0.79721977107232045</v>
      </c>
      <c r="I34" s="15">
        <v>0.61739130434782608</v>
      </c>
      <c r="N34" s="15"/>
    </row>
    <row r="35" spans="2:14">
      <c r="B35" s="10" t="s">
        <v>24</v>
      </c>
      <c r="C35" s="10">
        <v>2010</v>
      </c>
      <c r="D35" s="15">
        <v>0.86872000000000005</v>
      </c>
      <c r="E35" s="15">
        <v>0.57330800000000004</v>
      </c>
      <c r="F35" s="15">
        <v>0.83457948249248026</v>
      </c>
      <c r="G35" s="15">
        <v>0.56278977661421303</v>
      </c>
      <c r="H35" s="15">
        <v>0.79721977107232045</v>
      </c>
      <c r="I35" s="15">
        <v>0.61739130434782608</v>
      </c>
      <c r="N35" s="15"/>
    </row>
    <row r="36" spans="2:14">
      <c r="B36" s="10" t="s">
        <v>46</v>
      </c>
      <c r="C36" s="10">
        <v>2011</v>
      </c>
      <c r="D36" s="15">
        <v>0.76505599999999996</v>
      </c>
      <c r="E36" s="15">
        <v>0.607877</v>
      </c>
      <c r="F36" s="15">
        <v>0.83457948249248026</v>
      </c>
      <c r="G36" s="15">
        <v>0.56278977661421303</v>
      </c>
      <c r="H36" s="15">
        <v>0.79721977107232045</v>
      </c>
      <c r="I36" s="15">
        <v>0.61739130434782608</v>
      </c>
      <c r="N36" s="15"/>
    </row>
    <row r="37" spans="2:14">
      <c r="B37" s="10" t="s">
        <v>40</v>
      </c>
      <c r="C37" s="10">
        <v>2010</v>
      </c>
      <c r="D37" s="15">
        <v>0.85001800000000005</v>
      </c>
      <c r="E37" s="15">
        <v>0.60803200000000002</v>
      </c>
      <c r="F37" s="15">
        <v>0.83457948249248026</v>
      </c>
      <c r="G37" s="15">
        <v>0.56278977661421303</v>
      </c>
      <c r="H37" s="15">
        <v>0.79721977107232045</v>
      </c>
      <c r="I37" s="15">
        <v>0.61739130434782608</v>
      </c>
      <c r="N37" s="15"/>
    </row>
    <row r="38" spans="2:14">
      <c r="B38" s="10" t="s">
        <v>51</v>
      </c>
      <c r="C38" s="10">
        <v>2010</v>
      </c>
      <c r="D38" s="15">
        <v>0.75773000000000001</v>
      </c>
      <c r="E38" s="15">
        <v>0.61621700000000001</v>
      </c>
      <c r="F38" s="15">
        <v>0.83457948249248026</v>
      </c>
      <c r="G38" s="15">
        <v>0.56278977661421303</v>
      </c>
      <c r="H38" s="15">
        <v>0.79721977107232045</v>
      </c>
      <c r="I38" s="15">
        <v>0.61739130434782608</v>
      </c>
      <c r="N38" s="15"/>
    </row>
    <row r="39" spans="2:14">
      <c r="B39" s="10" t="s">
        <v>31</v>
      </c>
      <c r="C39" s="10">
        <v>2010</v>
      </c>
      <c r="D39" s="15">
        <v>0.89705100000000004</v>
      </c>
      <c r="E39" s="15">
        <v>0.633081</v>
      </c>
      <c r="F39" s="15">
        <v>0.83457948249248026</v>
      </c>
      <c r="G39" s="15">
        <v>0.56278977661421303</v>
      </c>
      <c r="H39" s="15">
        <v>0.79721977107232045</v>
      </c>
      <c r="I39" s="15">
        <v>0.61739130434782608</v>
      </c>
      <c r="N39" s="15"/>
    </row>
    <row r="40" spans="2:14">
      <c r="B40" s="10" t="s">
        <v>26</v>
      </c>
      <c r="C40" s="10">
        <v>2009</v>
      </c>
      <c r="D40" s="15">
        <v>0.83688300000000004</v>
      </c>
      <c r="E40" s="15">
        <v>0.65357699999999996</v>
      </c>
      <c r="F40" s="15">
        <v>0.83457948249248026</v>
      </c>
      <c r="G40" s="15">
        <v>0.56278977661421303</v>
      </c>
      <c r="H40" s="15">
        <v>0.79721977107232045</v>
      </c>
      <c r="I40" s="15">
        <v>0.61739130434782608</v>
      </c>
      <c r="N40" s="15"/>
    </row>
    <row r="41" spans="2:14">
      <c r="B41" s="10" t="s">
        <v>50</v>
      </c>
      <c r="C41" s="10">
        <v>2010</v>
      </c>
      <c r="D41" s="15">
        <v>0.84482900000000005</v>
      </c>
      <c r="E41" s="15">
        <v>0.66369500000000003</v>
      </c>
      <c r="F41" s="15">
        <v>0.83457948249248026</v>
      </c>
      <c r="G41" s="15">
        <v>0.56278977661421303</v>
      </c>
      <c r="H41" s="15">
        <v>0.79721977107232045</v>
      </c>
      <c r="I41" s="15">
        <v>0.61739130434782608</v>
      </c>
      <c r="N41" s="15"/>
    </row>
    <row r="42" spans="2:14">
      <c r="B42" s="43" t="s">
        <v>27</v>
      </c>
      <c r="C42" s="43">
        <v>2010</v>
      </c>
      <c r="D42" s="19">
        <v>0.84523099999999995</v>
      </c>
      <c r="E42" s="19">
        <v>0.69638199999999995</v>
      </c>
      <c r="F42" s="19">
        <v>0.83457948249248026</v>
      </c>
      <c r="G42" s="19">
        <v>0.56278977661421303</v>
      </c>
      <c r="H42" s="19">
        <v>0.79721977107232045</v>
      </c>
      <c r="I42" s="19">
        <v>0.61739130434782608</v>
      </c>
      <c r="N42" s="15"/>
    </row>
    <row r="43" spans="2:14">
      <c r="B43" s="10" t="s">
        <v>315</v>
      </c>
      <c r="C43" s="10">
        <v>2010</v>
      </c>
      <c r="D43" s="15">
        <v>0.79721977107232045</v>
      </c>
      <c r="E43" s="83">
        <v>0.61739130434782608</v>
      </c>
      <c r="F43" s="15">
        <v>0.83457948249248026</v>
      </c>
      <c r="G43" s="15">
        <v>0.56278977661421303</v>
      </c>
      <c r="H43" s="15">
        <v>0.79721977107232045</v>
      </c>
      <c r="I43" s="15">
        <v>0.61739130434782608</v>
      </c>
      <c r="N43" s="15"/>
    </row>
    <row r="44" spans="2:14" ht="11.25" customHeight="1">
      <c r="B44" s="10" t="s">
        <v>375</v>
      </c>
      <c r="D44" s="15">
        <v>0.83457948249248026</v>
      </c>
      <c r="E44" s="15">
        <v>0.56278977661421303</v>
      </c>
      <c r="F44" s="96"/>
      <c r="G44" s="96"/>
      <c r="H44" s="96"/>
      <c r="I44" s="96"/>
    </row>
  </sheetData>
  <sortState ref="B47:M65">
    <sortCondition ref="E4:E22"/>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E74"/>
  <sheetViews>
    <sheetView zoomScaleNormal="100" workbookViewId="0"/>
  </sheetViews>
  <sheetFormatPr defaultRowHeight="12.75"/>
  <cols>
    <col min="1" max="1" width="15.375" style="7" customWidth="1"/>
    <col min="2" max="4" width="9" style="7"/>
    <col min="5" max="5" width="10.875" style="7" bestFit="1" customWidth="1"/>
    <col min="6" max="6" width="9" style="7"/>
    <col min="7" max="7" width="24.75" style="7" bestFit="1" customWidth="1"/>
    <col min="8" max="10" width="9" style="7"/>
    <col min="11" max="11" width="13.5" style="7" customWidth="1"/>
    <col min="12" max="14" width="9" style="7"/>
    <col min="15" max="15" width="11.5" style="7" customWidth="1"/>
    <col min="16" max="24" width="9" style="7"/>
    <col min="25" max="25" width="11.625" style="7" customWidth="1"/>
    <col min="26" max="16384" width="9" style="7"/>
  </cols>
  <sheetData>
    <row r="1" spans="1:25">
      <c r="A1" s="97"/>
      <c r="B1" s="97"/>
      <c r="C1" s="97"/>
      <c r="D1" s="97"/>
      <c r="E1" s="97"/>
      <c r="F1" s="97"/>
      <c r="G1" s="97"/>
      <c r="H1" s="97"/>
      <c r="I1" s="97"/>
      <c r="J1" s="97"/>
    </row>
    <row r="2" spans="1:25">
      <c r="A2" s="45"/>
      <c r="B2" s="45" t="str">
        <f>Indice!C21</f>
        <v>Porcentaje de cotizantes sobre ocupados: 2010.</v>
      </c>
      <c r="C2" s="45"/>
      <c r="D2" s="45"/>
      <c r="E2" s="45"/>
      <c r="F2" s="97"/>
      <c r="G2" s="97"/>
      <c r="H2" s="97"/>
      <c r="I2" s="97"/>
      <c r="J2" s="97"/>
      <c r="T2" s="10"/>
      <c r="U2" s="10"/>
      <c r="V2" s="10"/>
      <c r="W2" s="15"/>
      <c r="Y2" s="98"/>
    </row>
    <row r="3" spans="1:25">
      <c r="A3" s="45"/>
      <c r="B3" s="45"/>
      <c r="C3" s="45"/>
      <c r="D3" s="45"/>
      <c r="E3" s="45"/>
      <c r="F3" s="97"/>
      <c r="G3" s="97"/>
      <c r="H3" s="97"/>
      <c r="I3" s="97"/>
      <c r="J3" s="97"/>
      <c r="T3" s="10"/>
      <c r="U3" s="10"/>
      <c r="V3" s="10"/>
      <c r="W3" s="15"/>
      <c r="Y3" s="98"/>
    </row>
    <row r="4" spans="1:25">
      <c r="A4" s="45"/>
      <c r="B4" s="45"/>
      <c r="C4" s="45"/>
      <c r="D4" s="45"/>
      <c r="E4" s="45"/>
      <c r="F4" s="97"/>
      <c r="G4" s="97"/>
      <c r="H4" s="97"/>
      <c r="I4" s="97"/>
      <c r="J4" s="97"/>
      <c r="T4" s="10"/>
      <c r="U4" s="10"/>
      <c r="V4" s="10"/>
      <c r="W4" s="15"/>
      <c r="Y4" s="98"/>
    </row>
    <row r="5" spans="1:25">
      <c r="A5" s="45"/>
      <c r="B5" s="45"/>
      <c r="C5" s="45"/>
      <c r="D5" s="45"/>
      <c r="E5" s="45"/>
      <c r="F5" s="97"/>
      <c r="G5" s="97"/>
      <c r="H5" s="97"/>
      <c r="I5" s="97"/>
      <c r="J5" s="97"/>
      <c r="T5" s="10"/>
      <c r="U5" s="10"/>
      <c r="V5" s="10"/>
      <c r="W5" s="15"/>
      <c r="Y5" s="98"/>
    </row>
    <row r="6" spans="1:25">
      <c r="A6" s="45"/>
      <c r="B6" s="45"/>
      <c r="C6" s="45"/>
      <c r="D6" s="45"/>
      <c r="E6" s="45"/>
      <c r="F6" s="97"/>
      <c r="G6" s="97"/>
      <c r="H6" s="97"/>
      <c r="I6" s="97"/>
      <c r="J6" s="97"/>
      <c r="T6" s="10"/>
      <c r="U6" s="10"/>
      <c r="V6" s="10"/>
      <c r="W6" s="15"/>
      <c r="Y6" s="98"/>
    </row>
    <row r="7" spans="1:25">
      <c r="A7" s="45"/>
      <c r="B7" s="45"/>
      <c r="C7" s="45"/>
      <c r="D7" s="45"/>
      <c r="E7" s="45"/>
      <c r="F7" s="97"/>
      <c r="G7" s="97"/>
      <c r="H7" s="97"/>
      <c r="I7" s="97"/>
      <c r="J7" s="97"/>
      <c r="T7" s="10"/>
      <c r="U7" s="10"/>
      <c r="V7" s="10"/>
      <c r="W7" s="15"/>
      <c r="Y7" s="98"/>
    </row>
    <row r="8" spans="1:25">
      <c r="A8" s="45"/>
      <c r="B8" s="45"/>
      <c r="C8" s="45"/>
      <c r="D8" s="45"/>
      <c r="E8" s="45"/>
      <c r="F8" s="97"/>
      <c r="G8" s="97"/>
      <c r="H8" s="97"/>
      <c r="I8" s="97"/>
      <c r="J8" s="97"/>
      <c r="T8" s="10"/>
      <c r="U8" s="10"/>
      <c r="V8" s="10"/>
      <c r="W8" s="15"/>
      <c r="Y8" s="98"/>
    </row>
    <row r="9" spans="1:25">
      <c r="A9" s="45"/>
      <c r="B9" s="45"/>
      <c r="C9" s="45"/>
      <c r="D9" s="45"/>
      <c r="E9" s="45"/>
      <c r="F9" s="97"/>
      <c r="G9" s="97"/>
      <c r="H9" s="97"/>
      <c r="I9" s="97"/>
      <c r="J9" s="97"/>
      <c r="T9" s="10"/>
      <c r="U9" s="10"/>
      <c r="V9" s="10"/>
      <c r="W9" s="15"/>
      <c r="Y9" s="98"/>
    </row>
    <row r="10" spans="1:25">
      <c r="A10" s="45"/>
      <c r="B10" s="45"/>
      <c r="C10" s="45"/>
      <c r="D10" s="45"/>
      <c r="E10" s="45"/>
      <c r="F10" s="97"/>
      <c r="G10" s="97"/>
      <c r="H10" s="97"/>
      <c r="I10" s="97"/>
      <c r="J10" s="97"/>
      <c r="T10" s="10"/>
      <c r="U10" s="10"/>
      <c r="V10" s="10"/>
      <c r="W10" s="15"/>
      <c r="Y10" s="98"/>
    </row>
    <row r="11" spans="1:25">
      <c r="A11" s="45"/>
      <c r="B11" s="45"/>
      <c r="C11" s="45"/>
      <c r="D11" s="45"/>
      <c r="E11" s="45"/>
      <c r="F11" s="97"/>
      <c r="G11" s="97"/>
      <c r="H11" s="97"/>
      <c r="I11" s="97"/>
      <c r="J11" s="97"/>
      <c r="T11" s="10"/>
      <c r="U11" s="10"/>
      <c r="V11" s="10"/>
      <c r="W11" s="15"/>
      <c r="Y11" s="98"/>
    </row>
    <row r="12" spans="1:25">
      <c r="A12" s="45"/>
      <c r="B12" s="45"/>
      <c r="C12" s="45"/>
      <c r="D12" s="45"/>
      <c r="E12" s="45"/>
      <c r="F12" s="97"/>
      <c r="G12" s="97"/>
      <c r="H12" s="97"/>
      <c r="I12" s="97"/>
      <c r="J12" s="97"/>
      <c r="T12" s="10"/>
      <c r="U12" s="10"/>
      <c r="V12" s="10"/>
      <c r="W12" s="15"/>
      <c r="Y12" s="98"/>
    </row>
    <row r="13" spans="1:25">
      <c r="A13" s="45"/>
      <c r="B13" s="45"/>
      <c r="C13" s="45"/>
      <c r="D13" s="45"/>
      <c r="E13" s="45"/>
      <c r="F13" s="97"/>
      <c r="G13" s="97"/>
      <c r="H13" s="97"/>
      <c r="I13" s="97"/>
      <c r="J13" s="97"/>
      <c r="T13" s="10"/>
      <c r="U13" s="10"/>
      <c r="V13" s="10"/>
      <c r="W13" s="15"/>
      <c r="Y13" s="98"/>
    </row>
    <row r="14" spans="1:25">
      <c r="A14" s="45"/>
      <c r="B14" s="45"/>
      <c r="C14" s="45"/>
      <c r="D14" s="45"/>
      <c r="E14" s="45"/>
      <c r="F14" s="97"/>
      <c r="G14" s="97"/>
      <c r="H14" s="97"/>
      <c r="I14" s="97"/>
      <c r="J14" s="97"/>
      <c r="T14" s="10"/>
      <c r="U14" s="10"/>
      <c r="V14" s="10"/>
      <c r="W14" s="15"/>
      <c r="Y14" s="98"/>
    </row>
    <row r="15" spans="1:25">
      <c r="A15" s="45"/>
      <c r="B15" s="45"/>
      <c r="C15" s="45"/>
      <c r="D15" s="45"/>
      <c r="E15" s="45"/>
      <c r="F15" s="97"/>
      <c r="G15" s="97"/>
      <c r="H15" s="97"/>
      <c r="I15" s="97"/>
      <c r="J15" s="97"/>
      <c r="T15" s="10"/>
      <c r="U15" s="10"/>
      <c r="V15" s="10"/>
      <c r="W15" s="15"/>
      <c r="Y15" s="98"/>
    </row>
    <row r="16" spans="1:25">
      <c r="A16" s="45"/>
      <c r="B16" s="45"/>
      <c r="C16" s="45"/>
      <c r="D16" s="45"/>
      <c r="E16" s="45"/>
      <c r="F16" s="97"/>
      <c r="G16" s="97"/>
      <c r="H16" s="97"/>
      <c r="I16" s="97"/>
      <c r="J16" s="97"/>
      <c r="T16" s="10"/>
      <c r="U16" s="10"/>
      <c r="V16" s="10"/>
      <c r="W16" s="15"/>
      <c r="Y16" s="98"/>
    </row>
    <row r="17" spans="1:31">
      <c r="A17" s="45"/>
      <c r="B17" s="45"/>
      <c r="C17" s="45"/>
      <c r="D17" s="45"/>
      <c r="E17" s="45"/>
      <c r="F17" s="97"/>
      <c r="G17" s="97"/>
      <c r="H17" s="97"/>
      <c r="I17" s="97"/>
      <c r="J17" s="97"/>
      <c r="T17" s="10"/>
      <c r="U17" s="10"/>
      <c r="V17" s="10"/>
      <c r="W17" s="15"/>
      <c r="Y17" s="98"/>
    </row>
    <row r="18" spans="1:31">
      <c r="A18" s="45"/>
      <c r="B18" s="45"/>
      <c r="C18" s="45"/>
      <c r="D18" s="45"/>
      <c r="E18" s="45"/>
      <c r="F18" s="97"/>
      <c r="G18" s="97"/>
      <c r="H18" s="97"/>
      <c r="I18" s="97"/>
      <c r="J18" s="97"/>
      <c r="T18" s="10"/>
      <c r="U18" s="10"/>
      <c r="V18" s="10"/>
      <c r="W18" s="15"/>
      <c r="Y18" s="98"/>
    </row>
    <row r="19" spans="1:31">
      <c r="A19" s="99"/>
      <c r="B19" s="45" t="s">
        <v>220</v>
      </c>
      <c r="C19" s="45" t="str">
        <f>Indice!D21</f>
        <v>Elaboración propia utilizando encuestas de hogares circa 2010.</v>
      </c>
      <c r="D19" s="45"/>
      <c r="E19" s="45"/>
      <c r="F19" s="97"/>
      <c r="G19" s="97"/>
      <c r="H19" s="97"/>
      <c r="I19" s="97"/>
      <c r="J19" s="97"/>
      <c r="T19" s="10"/>
      <c r="U19" s="10"/>
      <c r="V19" s="10"/>
      <c r="W19" s="10"/>
      <c r="X19" s="10"/>
      <c r="Y19" s="10"/>
    </row>
    <row r="20" spans="1:31">
      <c r="A20" s="99"/>
      <c r="B20" s="45"/>
      <c r="C20" s="45"/>
      <c r="D20" s="45"/>
      <c r="E20" s="45"/>
      <c r="T20" s="10"/>
      <c r="U20" s="10"/>
      <c r="V20" s="10"/>
      <c r="W20" s="10"/>
      <c r="X20" s="10"/>
      <c r="Y20" s="10"/>
    </row>
    <row r="22" spans="1:31">
      <c r="B22" s="7" t="s">
        <v>266</v>
      </c>
      <c r="C22" s="7" t="s">
        <v>282</v>
      </c>
      <c r="D22" s="7" t="s">
        <v>375</v>
      </c>
      <c r="X22" s="100"/>
      <c r="Y22" s="101"/>
      <c r="AE22" s="7">
        <v>5302268</v>
      </c>
    </row>
    <row r="23" spans="1:31">
      <c r="A23" s="7" t="s">
        <v>26</v>
      </c>
      <c r="B23" s="7">
        <v>2009</v>
      </c>
      <c r="C23" s="7">
        <v>0.155082</v>
      </c>
      <c r="D23" s="157">
        <v>0.44732367307971277</v>
      </c>
      <c r="G23" s="102"/>
      <c r="J23" s="102"/>
      <c r="X23" s="100"/>
      <c r="AE23" s="102">
        <v>702937</v>
      </c>
    </row>
    <row r="24" spans="1:31">
      <c r="A24" s="7" t="s">
        <v>27</v>
      </c>
      <c r="B24" s="7">
        <v>2010</v>
      </c>
      <c r="C24" s="7">
        <v>0.17244200000000001</v>
      </c>
      <c r="D24" s="157">
        <v>0.44732367307971277</v>
      </c>
      <c r="E24" s="101"/>
      <c r="G24" s="102"/>
      <c r="K24" s="101"/>
      <c r="R24" s="98"/>
      <c r="X24" s="100"/>
      <c r="AE24" s="7">
        <v>4164437</v>
      </c>
    </row>
    <row r="25" spans="1:31">
      <c r="A25" s="7" t="s">
        <v>24</v>
      </c>
      <c r="B25" s="7">
        <v>2010</v>
      </c>
      <c r="C25" s="7">
        <v>0.17843800000000001</v>
      </c>
      <c r="D25" s="157">
        <v>0.44732367307971277</v>
      </c>
      <c r="G25" s="102"/>
      <c r="J25" s="102"/>
      <c r="R25" s="98"/>
      <c r="X25" s="100"/>
      <c r="Y25" s="101"/>
      <c r="AE25" s="7">
        <v>5784952</v>
      </c>
    </row>
    <row r="26" spans="1:31">
      <c r="A26" s="7" t="s">
        <v>393</v>
      </c>
      <c r="B26" s="7">
        <v>2010</v>
      </c>
      <c r="C26" s="7">
        <v>0.184283</v>
      </c>
      <c r="D26" s="157">
        <v>0.44732367307971277</v>
      </c>
      <c r="G26" s="102"/>
      <c r="J26" s="102"/>
      <c r="R26" s="98"/>
      <c r="X26" s="100"/>
      <c r="AE26" s="7">
        <v>1328464</v>
      </c>
    </row>
    <row r="27" spans="1:31">
      <c r="A27" s="7" t="s">
        <v>392</v>
      </c>
      <c r="B27" s="7">
        <v>2010</v>
      </c>
      <c r="C27" s="7">
        <v>0.18618699999999999</v>
      </c>
      <c r="D27" s="157">
        <v>0.44732367307971277</v>
      </c>
      <c r="G27" s="102"/>
      <c r="J27" s="102"/>
      <c r="R27" s="98"/>
      <c r="X27" s="100"/>
      <c r="AE27" s="7">
        <v>1270037</v>
      </c>
    </row>
    <row r="28" spans="1:31">
      <c r="A28" s="7" t="s">
        <v>31</v>
      </c>
      <c r="B28" s="7">
        <v>2010</v>
      </c>
      <c r="C28" s="7">
        <v>0.187885</v>
      </c>
      <c r="D28" s="157">
        <v>0.44732367307971277</v>
      </c>
      <c r="G28" s="102"/>
      <c r="J28" s="102"/>
      <c r="R28" s="98"/>
      <c r="X28" s="100"/>
      <c r="AE28" s="7">
        <v>1526127</v>
      </c>
    </row>
    <row r="29" spans="1:31">
      <c r="A29" s="7" t="s">
        <v>36</v>
      </c>
      <c r="B29" s="7">
        <v>2010</v>
      </c>
      <c r="C29" s="7">
        <v>0.26531900000000003</v>
      </c>
      <c r="D29" s="157">
        <v>0.44732367307971277</v>
      </c>
      <c r="G29" s="102"/>
      <c r="R29" s="98"/>
      <c r="X29" s="100"/>
      <c r="AE29" s="102">
        <v>917324</v>
      </c>
    </row>
    <row r="30" spans="1:31">
      <c r="A30" s="7" t="s">
        <v>38</v>
      </c>
      <c r="B30" s="7">
        <v>2010</v>
      </c>
      <c r="C30" s="7">
        <v>0.29460799999999998</v>
      </c>
      <c r="D30" s="157">
        <v>0.44732367307971277</v>
      </c>
      <c r="G30" s="102"/>
      <c r="J30" s="102"/>
      <c r="R30" s="98"/>
      <c r="X30" s="100"/>
    </row>
    <row r="31" spans="1:31">
      <c r="A31" s="7" t="s">
        <v>40</v>
      </c>
      <c r="B31" s="7">
        <v>2010</v>
      </c>
      <c r="C31" s="7">
        <v>0.31487300000000001</v>
      </c>
      <c r="D31" s="157">
        <v>0.44732367307971277</v>
      </c>
      <c r="E31" s="101"/>
      <c r="G31" s="102"/>
      <c r="K31" s="101"/>
      <c r="R31" s="98"/>
      <c r="X31" s="100"/>
      <c r="Y31" s="101"/>
      <c r="AE31" s="101">
        <v>15500000</v>
      </c>
    </row>
    <row r="32" spans="1:31">
      <c r="A32" s="7" t="s">
        <v>188</v>
      </c>
      <c r="B32" s="7">
        <v>2012</v>
      </c>
      <c r="C32" s="7">
        <v>0.34639999999999999</v>
      </c>
      <c r="D32" s="157">
        <v>0.44732367307971277</v>
      </c>
      <c r="G32" s="102"/>
      <c r="R32" s="98"/>
      <c r="X32" s="100"/>
      <c r="AE32" s="102">
        <v>467478</v>
      </c>
    </row>
    <row r="33" spans="1:31">
      <c r="A33" s="7" t="s">
        <v>32</v>
      </c>
      <c r="B33" s="7">
        <v>2010</v>
      </c>
      <c r="C33" s="7">
        <v>0.34698000000000001</v>
      </c>
      <c r="D33" s="157">
        <v>0.44732367307971277</v>
      </c>
      <c r="E33" s="101"/>
      <c r="G33" s="102"/>
      <c r="J33" s="101"/>
      <c r="K33" s="101"/>
      <c r="R33" s="98"/>
      <c r="X33" s="100"/>
      <c r="AE33" s="102">
        <v>856709</v>
      </c>
    </row>
    <row r="34" spans="1:31">
      <c r="A34" s="7" t="s">
        <v>34</v>
      </c>
      <c r="B34" s="7">
        <v>2010</v>
      </c>
      <c r="C34" s="7">
        <v>0.41155000000000003</v>
      </c>
      <c r="D34" s="157">
        <v>0.44732367307971277</v>
      </c>
      <c r="E34" s="101"/>
      <c r="G34" s="102"/>
      <c r="K34" s="101"/>
      <c r="R34" s="98"/>
      <c r="X34" s="100"/>
      <c r="AE34" s="102">
        <v>479904</v>
      </c>
    </row>
    <row r="35" spans="1:31">
      <c r="A35" s="7" t="s">
        <v>51</v>
      </c>
      <c r="B35" s="7">
        <v>2010</v>
      </c>
      <c r="C35" s="7">
        <v>0.41341372041290902</v>
      </c>
      <c r="D35" s="157">
        <v>0.44732367307971277</v>
      </c>
      <c r="G35" s="102"/>
      <c r="J35" s="102"/>
      <c r="R35" s="98"/>
      <c r="X35" s="100"/>
      <c r="AE35" s="102">
        <v>681067</v>
      </c>
    </row>
    <row r="36" spans="1:31">
      <c r="A36" s="7" t="s">
        <v>42</v>
      </c>
      <c r="B36" s="7">
        <v>2010</v>
      </c>
      <c r="C36" s="7">
        <v>0.51092899999999997</v>
      </c>
      <c r="D36" s="157">
        <v>0.44732367307971277</v>
      </c>
      <c r="E36" s="101"/>
      <c r="G36" s="102"/>
      <c r="K36" s="101"/>
      <c r="R36" s="98"/>
      <c r="X36" s="100"/>
      <c r="AE36" s="7">
        <v>1075598</v>
      </c>
    </row>
    <row r="37" spans="1:31">
      <c r="A37" s="7" t="s">
        <v>43</v>
      </c>
      <c r="B37" s="7">
        <v>2010</v>
      </c>
      <c r="C37" s="7">
        <v>0.52924899999999997</v>
      </c>
      <c r="D37" s="157">
        <v>0.44732367307971277</v>
      </c>
      <c r="G37" s="102"/>
      <c r="J37" s="102"/>
      <c r="R37" s="98"/>
    </row>
    <row r="38" spans="1:31">
      <c r="A38" s="7" t="s">
        <v>44</v>
      </c>
      <c r="B38" s="7">
        <v>2011</v>
      </c>
      <c r="C38" s="7">
        <v>0.60930700000000004</v>
      </c>
      <c r="D38" s="157">
        <v>0.44732367307971277</v>
      </c>
      <c r="E38" s="101"/>
      <c r="G38" s="102"/>
      <c r="J38" s="101"/>
      <c r="K38" s="101"/>
      <c r="R38" s="98"/>
    </row>
    <row r="39" spans="1:31">
      <c r="A39" s="7" t="s">
        <v>46</v>
      </c>
      <c r="B39" s="7">
        <v>2011</v>
      </c>
      <c r="C39" s="7">
        <v>0.69678700000000005</v>
      </c>
      <c r="D39" s="157">
        <v>0.44732367307971277</v>
      </c>
      <c r="G39" s="102"/>
      <c r="R39" s="98"/>
    </row>
    <row r="40" spans="1:31">
      <c r="A40" s="7" t="s">
        <v>50</v>
      </c>
      <c r="B40" s="7">
        <v>2010</v>
      </c>
      <c r="C40" s="7">
        <v>0.70801499999999995</v>
      </c>
      <c r="D40" s="157">
        <v>0.44732367307971277</v>
      </c>
      <c r="G40" s="102"/>
      <c r="R40" s="98"/>
    </row>
    <row r="41" spans="1:31">
      <c r="A41" s="7" t="s">
        <v>48</v>
      </c>
      <c r="B41" s="7">
        <v>2010</v>
      </c>
      <c r="C41" s="7">
        <v>0.70900799999999997</v>
      </c>
      <c r="D41" s="157">
        <v>0.44732367307971277</v>
      </c>
      <c r="G41" s="102"/>
      <c r="R41" s="98"/>
      <c r="X41" s="100"/>
      <c r="Y41" s="101"/>
      <c r="AE41" s="7">
        <v>2524345</v>
      </c>
    </row>
    <row r="43" spans="1:31">
      <c r="A43" s="7" t="s">
        <v>375</v>
      </c>
      <c r="C43" s="156">
        <v>0.44732367307971277</v>
      </c>
      <c r="D43" s="101"/>
      <c r="E43" s="101"/>
      <c r="I43" s="156"/>
      <c r="J43" s="101"/>
      <c r="K43" s="101"/>
      <c r="R43" s="98"/>
    </row>
    <row r="44" spans="1:31">
      <c r="C44" s="156"/>
      <c r="R44" s="98"/>
    </row>
    <row r="45" spans="1:31">
      <c r="A45" s="99" t="s">
        <v>287</v>
      </c>
      <c r="D45" s="101"/>
      <c r="E45" s="101"/>
    </row>
    <row r="46" spans="1:31">
      <c r="A46" s="7" t="s">
        <v>288</v>
      </c>
    </row>
    <row r="47" spans="1:31">
      <c r="B47" s="97"/>
      <c r="C47" s="97"/>
      <c r="D47" s="97"/>
    </row>
    <row r="48" spans="1:31">
      <c r="B48" s="97"/>
      <c r="C48" s="97"/>
      <c r="D48" s="97"/>
    </row>
    <row r="50" spans="8:31">
      <c r="I50" s="100"/>
      <c r="X50" s="100"/>
      <c r="Y50" s="101"/>
      <c r="AE50" s="101">
        <v>50100000</v>
      </c>
    </row>
    <row r="51" spans="8:31">
      <c r="N51" s="98"/>
      <c r="R51" s="98"/>
    </row>
    <row r="52" spans="8:31">
      <c r="R52" s="98"/>
    </row>
    <row r="53" spans="8:31">
      <c r="R53" s="98"/>
      <c r="X53" s="100"/>
      <c r="Y53" s="101"/>
      <c r="AE53" s="7">
        <v>4854368</v>
      </c>
    </row>
    <row r="55" spans="8:31">
      <c r="H55" s="102"/>
    </row>
    <row r="56" spans="8:31">
      <c r="H56" s="101"/>
      <c r="M56" s="101"/>
    </row>
    <row r="58" spans="8:31">
      <c r="M58" s="101"/>
    </row>
    <row r="60" spans="8:31">
      <c r="M60" s="101"/>
    </row>
    <row r="62" spans="8:31">
      <c r="H62" s="102"/>
    </row>
    <row r="63" spans="8:31">
      <c r="H63" s="102"/>
    </row>
    <row r="64" spans="8:31">
      <c r="H64" s="101"/>
    </row>
    <row r="65" spans="8:13">
      <c r="H65" s="102"/>
    </row>
    <row r="66" spans="8:13">
      <c r="H66" s="102"/>
    </row>
    <row r="67" spans="8:13">
      <c r="M67" s="101"/>
    </row>
    <row r="68" spans="8:13">
      <c r="H68" s="102"/>
    </row>
    <row r="69" spans="8:13">
      <c r="H69" s="102"/>
    </row>
    <row r="70" spans="8:13">
      <c r="M70" s="101"/>
    </row>
    <row r="74" spans="8:13">
      <c r="M74" s="101"/>
    </row>
  </sheetData>
  <sortState ref="A25:F43">
    <sortCondition ref="C25:C43"/>
  </sortState>
  <conditionalFormatting sqref="W6">
    <cfRule type="expression" dxfId="6" priority="2">
      <formula>ISNA(W6)</formula>
    </cfRule>
  </conditionalFormatting>
  <conditionalFormatting sqref="W2:W18">
    <cfRule type="expression" dxfId="5" priority="1">
      <formula>ISNA(W2)</formula>
    </cfRule>
  </conditionalFormatting>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Y2411"/>
  <sheetViews>
    <sheetView zoomScale="85" zoomScaleNormal="85" workbookViewId="0"/>
  </sheetViews>
  <sheetFormatPr defaultColWidth="10" defaultRowHeight="12.75"/>
  <cols>
    <col min="1" max="1" width="27" style="50" bestFit="1" customWidth="1"/>
    <col min="2" max="2" width="8.875" style="63" customWidth="1"/>
    <col min="3" max="3" width="8.75" style="63" customWidth="1"/>
    <col min="4" max="4" width="9.875" style="63" customWidth="1"/>
    <col min="5" max="8" width="6.375" style="63" customWidth="1"/>
    <col min="9" max="9" width="8.75" style="63" customWidth="1"/>
    <col min="10" max="10" width="3.25" style="63" customWidth="1"/>
    <col min="11" max="11" width="11.5" style="63" customWidth="1"/>
    <col min="12" max="12" width="10" style="63" customWidth="1"/>
    <col min="13" max="13" width="9.75" style="63" customWidth="1"/>
    <col min="14" max="14" width="9.25" style="63" customWidth="1"/>
    <col min="15" max="17" width="6.375" style="63" customWidth="1"/>
    <col min="18" max="18" width="6.625" style="63" customWidth="1"/>
    <col min="19" max="19" width="6.375" style="63" customWidth="1"/>
    <col min="20" max="20" width="10.25" style="63" customWidth="1"/>
    <col min="21" max="21" width="8.75" style="63" customWidth="1"/>
    <col min="22" max="22" width="8" style="63" customWidth="1"/>
    <col min="23" max="23" width="9.25" style="63" customWidth="1"/>
    <col min="24" max="24" width="8.75" style="63" customWidth="1"/>
    <col min="25" max="25" width="9.25" style="63" customWidth="1"/>
    <col min="26" max="26" width="8" style="63" customWidth="1"/>
    <col min="27" max="32" width="6.375" style="63" customWidth="1"/>
    <col min="33" max="33" width="8.25" style="63" customWidth="1"/>
    <col min="34" max="34" width="8.625" style="63" customWidth="1"/>
    <col min="35" max="35" width="8.875" style="63" customWidth="1"/>
    <col min="36" max="54" width="6.375" style="63" customWidth="1"/>
    <col min="55" max="55" width="8" style="63" customWidth="1"/>
    <col min="56" max="56" width="10.375" style="63" customWidth="1"/>
    <col min="57" max="66" width="6.375" style="63" customWidth="1"/>
    <col min="67" max="67" width="7" style="63" customWidth="1"/>
    <col min="68" max="88" width="6.375" style="63" customWidth="1"/>
    <col min="89" max="89" width="7" style="63" customWidth="1"/>
    <col min="90" max="92" width="6.375" style="63" customWidth="1"/>
    <col min="93" max="100" width="6.375" style="50" customWidth="1"/>
    <col min="101" max="102" width="6.625" style="50" customWidth="1"/>
    <col min="103" max="131" width="6.375" style="50" customWidth="1"/>
    <col min="132" max="132" width="8" style="50" customWidth="1"/>
    <col min="133" max="133" width="6.375" style="50" customWidth="1"/>
    <col min="134" max="135" width="6.625" style="50" customWidth="1"/>
    <col min="136" max="138" width="6.375" style="50" customWidth="1"/>
    <col min="139" max="173" width="10.875" style="50" customWidth="1"/>
    <col min="174" max="181" width="10.625" style="50" customWidth="1"/>
    <col min="182" max="184" width="8" style="50" customWidth="1"/>
    <col min="185" max="192" width="10.625" style="50" customWidth="1"/>
    <col min="193" max="195" width="8" style="50" customWidth="1"/>
    <col min="196" max="196" width="2.25" style="50" customWidth="1"/>
    <col min="197" max="197" width="12.125" style="50" customWidth="1"/>
    <col min="198" max="199" width="12.875" style="50" customWidth="1"/>
    <col min="200" max="200" width="9.625" style="53" customWidth="1"/>
    <col min="201" max="202" width="12.125" style="50" customWidth="1"/>
    <col min="203" max="203" width="22.375" style="53" customWidth="1"/>
    <col min="204" max="204" width="20.625" style="53" customWidth="1"/>
    <col min="205" max="205" width="9.625" style="53" customWidth="1"/>
    <col min="206" max="206" width="56.75" style="50" customWidth="1"/>
    <col min="207" max="207" width="7.75" style="50" customWidth="1"/>
    <col min="208" max="233" width="10" style="50"/>
    <col min="234" max="234" width="8" style="50" bestFit="1" customWidth="1"/>
    <col min="235" max="235" width="25.875" style="50" bestFit="1" customWidth="1"/>
    <col min="236" max="236" width="11.875" style="50" customWidth="1"/>
    <col min="237" max="237" width="1.25" style="50" customWidth="1"/>
    <col min="238" max="238" width="16.375" style="50" customWidth="1"/>
    <col min="239" max="239" width="0.75" style="50" customWidth="1"/>
    <col min="240" max="240" width="14.625" style="50" customWidth="1"/>
    <col min="241" max="241" width="0.875" style="50" customWidth="1"/>
    <col min="242" max="242" width="16.75" style="50" customWidth="1"/>
    <col min="243" max="243" width="1" style="50" customWidth="1"/>
    <col min="244" max="244" width="17.125" style="50" customWidth="1"/>
    <col min="245" max="245" width="1.5" style="50" customWidth="1"/>
    <col min="246" max="246" width="25.875" style="50" customWidth="1"/>
    <col min="247" max="247" width="0.875" style="50" customWidth="1"/>
    <col min="248" max="248" width="7.75" style="50" customWidth="1"/>
    <col min="249" max="249" width="0.875" style="50" customWidth="1"/>
    <col min="250" max="250" width="9.875" style="50" customWidth="1"/>
    <col min="251" max="251" width="12.75" style="50" customWidth="1"/>
    <col min="252" max="252" width="27" style="50" bestFit="1" customWidth="1"/>
    <col min="253" max="253" width="9.625" style="50" customWidth="1"/>
    <col min="254" max="254" width="8.75" style="50" customWidth="1"/>
    <col min="255" max="255" width="10.625" style="50" customWidth="1"/>
    <col min="256" max="256" width="8.75" style="50" customWidth="1"/>
    <col min="257" max="257" width="8.875" style="50" customWidth="1"/>
    <col min="258" max="259" width="8.75" style="50" customWidth="1"/>
    <col min="260" max="260" width="9.875" style="50" customWidth="1"/>
    <col min="261" max="264" width="6.375" style="50" customWidth="1"/>
    <col min="265" max="265" width="8.75" style="50" customWidth="1"/>
    <col min="266" max="266" width="9.25" style="50" customWidth="1"/>
    <col min="267" max="267" width="11.5" style="50" customWidth="1"/>
    <col min="268" max="268" width="10" style="50" customWidth="1"/>
    <col min="269" max="269" width="9.75" style="50" customWidth="1"/>
    <col min="270" max="270" width="9.25" style="50" customWidth="1"/>
    <col min="271" max="273" width="6.375" style="50" customWidth="1"/>
    <col min="274" max="274" width="6.625" style="50" customWidth="1"/>
    <col min="275" max="275" width="6.375" style="50" customWidth="1"/>
    <col min="276" max="276" width="10.25" style="50" customWidth="1"/>
    <col min="277" max="277" width="8.75" style="50" customWidth="1"/>
    <col min="278" max="278" width="8" style="50" customWidth="1"/>
    <col min="279" max="279" width="9.25" style="50" customWidth="1"/>
    <col min="280" max="280" width="8.75" style="50" customWidth="1"/>
    <col min="281" max="281" width="9.25" style="50" customWidth="1"/>
    <col min="282" max="282" width="8" style="50" customWidth="1"/>
    <col min="283" max="288" width="6.375" style="50" customWidth="1"/>
    <col min="289" max="289" width="8.25" style="50" customWidth="1"/>
    <col min="290" max="290" width="8.625" style="50" customWidth="1"/>
    <col min="291" max="291" width="8.875" style="50" customWidth="1"/>
    <col min="292" max="310" width="6.375" style="50" customWidth="1"/>
    <col min="311" max="311" width="8" style="50" customWidth="1"/>
    <col min="312" max="312" width="10.375" style="50" customWidth="1"/>
    <col min="313" max="322" width="6.375" style="50" customWidth="1"/>
    <col min="323" max="323" width="7" style="50" customWidth="1"/>
    <col min="324" max="344" width="6.375" style="50" customWidth="1"/>
    <col min="345" max="345" width="7" style="50" customWidth="1"/>
    <col min="346" max="356" width="6.375" style="50" customWidth="1"/>
    <col min="357" max="358" width="6.625" style="50" customWidth="1"/>
    <col min="359" max="387" width="6.375" style="50" customWidth="1"/>
    <col min="388" max="388" width="8" style="50" customWidth="1"/>
    <col min="389" max="389" width="6.375" style="50" customWidth="1"/>
    <col min="390" max="391" width="6.625" style="50" customWidth="1"/>
    <col min="392" max="394" width="6.375" style="50" customWidth="1"/>
    <col min="395" max="429" width="10.875" style="50" customWidth="1"/>
    <col min="430" max="437" width="10.625" style="50" customWidth="1"/>
    <col min="438" max="440" width="8" style="50" customWidth="1"/>
    <col min="441" max="448" width="10.625" style="50" customWidth="1"/>
    <col min="449" max="451" width="8" style="50" customWidth="1"/>
    <col min="452" max="452" width="2.25" style="50" customWidth="1"/>
    <col min="453" max="453" width="12.125" style="50" customWidth="1"/>
    <col min="454" max="455" width="12.875" style="50" customWidth="1"/>
    <col min="456" max="456" width="9.625" style="50" customWidth="1"/>
    <col min="457" max="458" width="12.125" style="50" customWidth="1"/>
    <col min="459" max="459" width="22.375" style="50" customWidth="1"/>
    <col min="460" max="460" width="20.625" style="50" customWidth="1"/>
    <col min="461" max="461" width="9.625" style="50" customWidth="1"/>
    <col min="462" max="462" width="56.75" style="50" customWidth="1"/>
    <col min="463" max="463" width="7.75" style="50" customWidth="1"/>
    <col min="464" max="489" width="10" style="50"/>
    <col min="490" max="490" width="8" style="50" bestFit="1" customWidth="1"/>
    <col min="491" max="491" width="25.875" style="50" bestFit="1" customWidth="1"/>
    <col min="492" max="492" width="11.875" style="50" customWidth="1"/>
    <col min="493" max="493" width="1.25" style="50" customWidth="1"/>
    <col min="494" max="494" width="16.375" style="50" customWidth="1"/>
    <col min="495" max="495" width="0.75" style="50" customWidth="1"/>
    <col min="496" max="496" width="14.625" style="50" customWidth="1"/>
    <col min="497" max="497" width="0.875" style="50" customWidth="1"/>
    <col min="498" max="498" width="16.75" style="50" customWidth="1"/>
    <col min="499" max="499" width="1" style="50" customWidth="1"/>
    <col min="500" max="500" width="17.125" style="50" customWidth="1"/>
    <col min="501" max="501" width="1.5" style="50" customWidth="1"/>
    <col min="502" max="502" width="25.875" style="50" customWidth="1"/>
    <col min="503" max="503" width="0.875" style="50" customWidth="1"/>
    <col min="504" max="504" width="7.75" style="50" customWidth="1"/>
    <col min="505" max="505" width="0.875" style="50" customWidth="1"/>
    <col min="506" max="506" width="9.875" style="50" customWidth="1"/>
    <col min="507" max="507" width="12.75" style="50" customWidth="1"/>
    <col min="508" max="508" width="27" style="50" bestFit="1" customWidth="1"/>
    <col min="509" max="509" width="9.625" style="50" customWidth="1"/>
    <col min="510" max="510" width="8.75" style="50" customWidth="1"/>
    <col min="511" max="511" width="10.625" style="50" customWidth="1"/>
    <col min="512" max="512" width="8.75" style="50" customWidth="1"/>
    <col min="513" max="513" width="8.875" style="50" customWidth="1"/>
    <col min="514" max="515" width="8.75" style="50" customWidth="1"/>
    <col min="516" max="516" width="9.875" style="50" customWidth="1"/>
    <col min="517" max="520" width="6.375" style="50" customWidth="1"/>
    <col min="521" max="521" width="8.75" style="50" customWidth="1"/>
    <col min="522" max="522" width="9.25" style="50" customWidth="1"/>
    <col min="523" max="523" width="11.5" style="50" customWidth="1"/>
    <col min="524" max="524" width="10" style="50" customWidth="1"/>
    <col min="525" max="525" width="9.75" style="50" customWidth="1"/>
    <col min="526" max="526" width="9.25" style="50" customWidth="1"/>
    <col min="527" max="529" width="6.375" style="50" customWidth="1"/>
    <col min="530" max="530" width="6.625" style="50" customWidth="1"/>
    <col min="531" max="531" width="6.375" style="50" customWidth="1"/>
    <col min="532" max="532" width="10.25" style="50" customWidth="1"/>
    <col min="533" max="533" width="8.75" style="50" customWidth="1"/>
    <col min="534" max="534" width="8" style="50" customWidth="1"/>
    <col min="535" max="535" width="9.25" style="50" customWidth="1"/>
    <col min="536" max="536" width="8.75" style="50" customWidth="1"/>
    <col min="537" max="537" width="9.25" style="50" customWidth="1"/>
    <col min="538" max="538" width="8" style="50" customWidth="1"/>
    <col min="539" max="544" width="6.375" style="50" customWidth="1"/>
    <col min="545" max="545" width="8.25" style="50" customWidth="1"/>
    <col min="546" max="546" width="8.625" style="50" customWidth="1"/>
    <col min="547" max="547" width="8.875" style="50" customWidth="1"/>
    <col min="548" max="566" width="6.375" style="50" customWidth="1"/>
    <col min="567" max="567" width="8" style="50" customWidth="1"/>
    <col min="568" max="568" width="10.375" style="50" customWidth="1"/>
    <col min="569" max="578" width="6.375" style="50" customWidth="1"/>
    <col min="579" max="579" width="7" style="50" customWidth="1"/>
    <col min="580" max="600" width="6.375" style="50" customWidth="1"/>
    <col min="601" max="601" width="7" style="50" customWidth="1"/>
    <col min="602" max="612" width="6.375" style="50" customWidth="1"/>
    <col min="613" max="614" width="6.625" style="50" customWidth="1"/>
    <col min="615" max="643" width="6.375" style="50" customWidth="1"/>
    <col min="644" max="644" width="8" style="50" customWidth="1"/>
    <col min="645" max="645" width="6.375" style="50" customWidth="1"/>
    <col min="646" max="647" width="6.625" style="50" customWidth="1"/>
    <col min="648" max="650" width="6.375" style="50" customWidth="1"/>
    <col min="651" max="685" width="10.875" style="50" customWidth="1"/>
    <col min="686" max="693" width="10.625" style="50" customWidth="1"/>
    <col min="694" max="696" width="8" style="50" customWidth="1"/>
    <col min="697" max="704" width="10.625" style="50" customWidth="1"/>
    <col min="705" max="707" width="8" style="50" customWidth="1"/>
    <col min="708" max="708" width="2.25" style="50" customWidth="1"/>
    <col min="709" max="709" width="12.125" style="50" customWidth="1"/>
    <col min="710" max="711" width="12.875" style="50" customWidth="1"/>
    <col min="712" max="712" width="9.625" style="50" customWidth="1"/>
    <col min="713" max="714" width="12.125" style="50" customWidth="1"/>
    <col min="715" max="715" width="22.375" style="50" customWidth="1"/>
    <col min="716" max="716" width="20.625" style="50" customWidth="1"/>
    <col min="717" max="717" width="9.625" style="50" customWidth="1"/>
    <col min="718" max="718" width="56.75" style="50" customWidth="1"/>
    <col min="719" max="719" width="7.75" style="50" customWidth="1"/>
    <col min="720" max="745" width="10" style="50"/>
    <col min="746" max="746" width="8" style="50" bestFit="1" customWidth="1"/>
    <col min="747" max="747" width="25.875" style="50" bestFit="1" customWidth="1"/>
    <col min="748" max="748" width="11.875" style="50" customWidth="1"/>
    <col min="749" max="749" width="1.25" style="50" customWidth="1"/>
    <col min="750" max="750" width="16.375" style="50" customWidth="1"/>
    <col min="751" max="751" width="0.75" style="50" customWidth="1"/>
    <col min="752" max="752" width="14.625" style="50" customWidth="1"/>
    <col min="753" max="753" width="0.875" style="50" customWidth="1"/>
    <col min="754" max="754" width="16.75" style="50" customWidth="1"/>
    <col min="755" max="755" width="1" style="50" customWidth="1"/>
    <col min="756" max="756" width="17.125" style="50" customWidth="1"/>
    <col min="757" max="757" width="1.5" style="50" customWidth="1"/>
    <col min="758" max="758" width="25.875" style="50" customWidth="1"/>
    <col min="759" max="759" width="0.875" style="50" customWidth="1"/>
    <col min="760" max="760" width="7.75" style="50" customWidth="1"/>
    <col min="761" max="761" width="0.875" style="50" customWidth="1"/>
    <col min="762" max="762" width="9.875" style="50" customWidth="1"/>
    <col min="763" max="763" width="12.75" style="50" customWidth="1"/>
    <col min="764" max="764" width="27" style="50" bestFit="1" customWidth="1"/>
    <col min="765" max="765" width="9.625" style="50" customWidth="1"/>
    <col min="766" max="766" width="8.75" style="50" customWidth="1"/>
    <col min="767" max="767" width="10.625" style="50" customWidth="1"/>
    <col min="768" max="768" width="8.75" style="50" customWidth="1"/>
    <col min="769" max="769" width="8.875" style="50" customWidth="1"/>
    <col min="770" max="771" width="8.75" style="50" customWidth="1"/>
    <col min="772" max="772" width="9.875" style="50" customWidth="1"/>
    <col min="773" max="776" width="6.375" style="50" customWidth="1"/>
    <col min="777" max="777" width="8.75" style="50" customWidth="1"/>
    <col min="778" max="778" width="9.25" style="50" customWidth="1"/>
    <col min="779" max="779" width="11.5" style="50" customWidth="1"/>
    <col min="780" max="780" width="10" style="50" customWidth="1"/>
    <col min="781" max="781" width="9.75" style="50" customWidth="1"/>
    <col min="782" max="782" width="9.25" style="50" customWidth="1"/>
    <col min="783" max="785" width="6.375" style="50" customWidth="1"/>
    <col min="786" max="786" width="6.625" style="50" customWidth="1"/>
    <col min="787" max="787" width="6.375" style="50" customWidth="1"/>
    <col min="788" max="788" width="10.25" style="50" customWidth="1"/>
    <col min="789" max="789" width="8.75" style="50" customWidth="1"/>
    <col min="790" max="790" width="8" style="50" customWidth="1"/>
    <col min="791" max="791" width="9.25" style="50" customWidth="1"/>
    <col min="792" max="792" width="8.75" style="50" customWidth="1"/>
    <col min="793" max="793" width="9.25" style="50" customWidth="1"/>
    <col min="794" max="794" width="8" style="50" customWidth="1"/>
    <col min="795" max="800" width="6.375" style="50" customWidth="1"/>
    <col min="801" max="801" width="8.25" style="50" customWidth="1"/>
    <col min="802" max="802" width="8.625" style="50" customWidth="1"/>
    <col min="803" max="803" width="8.875" style="50" customWidth="1"/>
    <col min="804" max="822" width="6.375" style="50" customWidth="1"/>
    <col min="823" max="823" width="8" style="50" customWidth="1"/>
    <col min="824" max="824" width="10.375" style="50" customWidth="1"/>
    <col min="825" max="834" width="6.375" style="50" customWidth="1"/>
    <col min="835" max="835" width="7" style="50" customWidth="1"/>
    <col min="836" max="856" width="6.375" style="50" customWidth="1"/>
    <col min="857" max="857" width="7" style="50" customWidth="1"/>
    <col min="858" max="868" width="6.375" style="50" customWidth="1"/>
    <col min="869" max="870" width="6.625" style="50" customWidth="1"/>
    <col min="871" max="899" width="6.375" style="50" customWidth="1"/>
    <col min="900" max="900" width="8" style="50" customWidth="1"/>
    <col min="901" max="901" width="6.375" style="50" customWidth="1"/>
    <col min="902" max="903" width="6.625" style="50" customWidth="1"/>
    <col min="904" max="906" width="6.375" style="50" customWidth="1"/>
    <col min="907" max="941" width="10.875" style="50" customWidth="1"/>
    <col min="942" max="949" width="10.625" style="50" customWidth="1"/>
    <col min="950" max="952" width="8" style="50" customWidth="1"/>
    <col min="953" max="960" width="10.625" style="50" customWidth="1"/>
    <col min="961" max="963" width="8" style="50" customWidth="1"/>
    <col min="964" max="964" width="2.25" style="50" customWidth="1"/>
    <col min="965" max="965" width="12.125" style="50" customWidth="1"/>
    <col min="966" max="967" width="12.875" style="50" customWidth="1"/>
    <col min="968" max="968" width="9.625" style="50" customWidth="1"/>
    <col min="969" max="970" width="12.125" style="50" customWidth="1"/>
    <col min="971" max="971" width="22.375" style="50" customWidth="1"/>
    <col min="972" max="972" width="20.625" style="50" customWidth="1"/>
    <col min="973" max="973" width="9.625" style="50" customWidth="1"/>
    <col min="974" max="974" width="56.75" style="50" customWidth="1"/>
    <col min="975" max="975" width="7.75" style="50" customWidth="1"/>
    <col min="976" max="1001" width="10" style="50"/>
    <col min="1002" max="1002" width="8" style="50" bestFit="1" customWidth="1"/>
    <col min="1003" max="1003" width="25.875" style="50" bestFit="1" customWidth="1"/>
    <col min="1004" max="1004" width="11.875" style="50" customWidth="1"/>
    <col min="1005" max="1005" width="1.25" style="50" customWidth="1"/>
    <col min="1006" max="1006" width="16.375" style="50" customWidth="1"/>
    <col min="1007" max="1007" width="0.75" style="50" customWidth="1"/>
    <col min="1008" max="1008" width="14.625" style="50" customWidth="1"/>
    <col min="1009" max="1009" width="0.875" style="50" customWidth="1"/>
    <col min="1010" max="1010" width="16.75" style="50" customWidth="1"/>
    <col min="1011" max="1011" width="1" style="50" customWidth="1"/>
    <col min="1012" max="1012" width="17.125" style="50" customWidth="1"/>
    <col min="1013" max="1013" width="1.5" style="50" customWidth="1"/>
    <col min="1014" max="1014" width="25.875" style="50" customWidth="1"/>
    <col min="1015" max="1015" width="0.875" style="50" customWidth="1"/>
    <col min="1016" max="1016" width="7.75" style="50" customWidth="1"/>
    <col min="1017" max="1017" width="0.875" style="50" customWidth="1"/>
    <col min="1018" max="1018" width="9.875" style="50" customWidth="1"/>
    <col min="1019" max="1019" width="12.75" style="50" customWidth="1"/>
    <col min="1020" max="1020" width="27" style="50" bestFit="1" customWidth="1"/>
    <col min="1021" max="1021" width="9.625" style="50" customWidth="1"/>
    <col min="1022" max="1022" width="8.75" style="50" customWidth="1"/>
    <col min="1023" max="1023" width="10.625" style="50" customWidth="1"/>
    <col min="1024" max="1024" width="8.75" style="50" customWidth="1"/>
    <col min="1025" max="1025" width="8.875" style="50" customWidth="1"/>
    <col min="1026" max="1027" width="8.75" style="50" customWidth="1"/>
    <col min="1028" max="1028" width="9.875" style="50" customWidth="1"/>
    <col min="1029" max="1032" width="6.375" style="50" customWidth="1"/>
    <col min="1033" max="1033" width="8.75" style="50" customWidth="1"/>
    <col min="1034" max="1034" width="9.25" style="50" customWidth="1"/>
    <col min="1035" max="1035" width="11.5" style="50" customWidth="1"/>
    <col min="1036" max="1036" width="10" style="50" customWidth="1"/>
    <col min="1037" max="1037" width="9.75" style="50" customWidth="1"/>
    <col min="1038" max="1038" width="9.25" style="50" customWidth="1"/>
    <col min="1039" max="1041" width="6.375" style="50" customWidth="1"/>
    <col min="1042" max="1042" width="6.625" style="50" customWidth="1"/>
    <col min="1043" max="1043" width="6.375" style="50" customWidth="1"/>
    <col min="1044" max="1044" width="10.25" style="50" customWidth="1"/>
    <col min="1045" max="1045" width="8.75" style="50" customWidth="1"/>
    <col min="1046" max="1046" width="8" style="50" customWidth="1"/>
    <col min="1047" max="1047" width="9.25" style="50" customWidth="1"/>
    <col min="1048" max="1048" width="8.75" style="50" customWidth="1"/>
    <col min="1049" max="1049" width="9.25" style="50" customWidth="1"/>
    <col min="1050" max="1050" width="8" style="50" customWidth="1"/>
    <col min="1051" max="1056" width="6.375" style="50" customWidth="1"/>
    <col min="1057" max="1057" width="8.25" style="50" customWidth="1"/>
    <col min="1058" max="1058" width="8.625" style="50" customWidth="1"/>
    <col min="1059" max="1059" width="8.875" style="50" customWidth="1"/>
    <col min="1060" max="1078" width="6.375" style="50" customWidth="1"/>
    <col min="1079" max="1079" width="8" style="50" customWidth="1"/>
    <col min="1080" max="1080" width="10.375" style="50" customWidth="1"/>
    <col min="1081" max="1090" width="6.375" style="50" customWidth="1"/>
    <col min="1091" max="1091" width="7" style="50" customWidth="1"/>
    <col min="1092" max="1112" width="6.375" style="50" customWidth="1"/>
    <col min="1113" max="1113" width="7" style="50" customWidth="1"/>
    <col min="1114" max="1124" width="6.375" style="50" customWidth="1"/>
    <col min="1125" max="1126" width="6.625" style="50" customWidth="1"/>
    <col min="1127" max="1155" width="6.375" style="50" customWidth="1"/>
    <col min="1156" max="1156" width="8" style="50" customWidth="1"/>
    <col min="1157" max="1157" width="6.375" style="50" customWidth="1"/>
    <col min="1158" max="1159" width="6.625" style="50" customWidth="1"/>
    <col min="1160" max="1162" width="6.375" style="50" customWidth="1"/>
    <col min="1163" max="1197" width="10.875" style="50" customWidth="1"/>
    <col min="1198" max="1205" width="10.625" style="50" customWidth="1"/>
    <col min="1206" max="1208" width="8" style="50" customWidth="1"/>
    <col min="1209" max="1216" width="10.625" style="50" customWidth="1"/>
    <col min="1217" max="1219" width="8" style="50" customWidth="1"/>
    <col min="1220" max="1220" width="2.25" style="50" customWidth="1"/>
    <col min="1221" max="1221" width="12.125" style="50" customWidth="1"/>
    <col min="1222" max="1223" width="12.875" style="50" customWidth="1"/>
    <col min="1224" max="1224" width="9.625" style="50" customWidth="1"/>
    <col min="1225" max="1226" width="12.125" style="50" customWidth="1"/>
    <col min="1227" max="1227" width="22.375" style="50" customWidth="1"/>
    <col min="1228" max="1228" width="20.625" style="50" customWidth="1"/>
    <col min="1229" max="1229" width="9.625" style="50" customWidth="1"/>
    <col min="1230" max="1230" width="56.75" style="50" customWidth="1"/>
    <col min="1231" max="1231" width="7.75" style="50" customWidth="1"/>
    <col min="1232" max="1257" width="10" style="50"/>
    <col min="1258" max="1258" width="8" style="50" bestFit="1" customWidth="1"/>
    <col min="1259" max="1259" width="25.875" style="50" bestFit="1" customWidth="1"/>
    <col min="1260" max="1260" width="11.875" style="50" customWidth="1"/>
    <col min="1261" max="1261" width="1.25" style="50" customWidth="1"/>
    <col min="1262" max="1262" width="16.375" style="50" customWidth="1"/>
    <col min="1263" max="1263" width="0.75" style="50" customWidth="1"/>
    <col min="1264" max="1264" width="14.625" style="50" customWidth="1"/>
    <col min="1265" max="1265" width="0.875" style="50" customWidth="1"/>
    <col min="1266" max="1266" width="16.75" style="50" customWidth="1"/>
    <col min="1267" max="1267" width="1" style="50" customWidth="1"/>
    <col min="1268" max="1268" width="17.125" style="50" customWidth="1"/>
    <col min="1269" max="1269" width="1.5" style="50" customWidth="1"/>
    <col min="1270" max="1270" width="25.875" style="50" customWidth="1"/>
    <col min="1271" max="1271" width="0.875" style="50" customWidth="1"/>
    <col min="1272" max="1272" width="7.75" style="50" customWidth="1"/>
    <col min="1273" max="1273" width="0.875" style="50" customWidth="1"/>
    <col min="1274" max="1274" width="9.875" style="50" customWidth="1"/>
    <col min="1275" max="1275" width="12.75" style="50" customWidth="1"/>
    <col min="1276" max="1276" width="27" style="50" bestFit="1" customWidth="1"/>
    <col min="1277" max="1277" width="9.625" style="50" customWidth="1"/>
    <col min="1278" max="1278" width="8.75" style="50" customWidth="1"/>
    <col min="1279" max="1279" width="10.625" style="50" customWidth="1"/>
    <col min="1280" max="1280" width="8.75" style="50" customWidth="1"/>
    <col min="1281" max="1281" width="8.875" style="50" customWidth="1"/>
    <col min="1282" max="1283" width="8.75" style="50" customWidth="1"/>
    <col min="1284" max="1284" width="9.875" style="50" customWidth="1"/>
    <col min="1285" max="1288" width="6.375" style="50" customWidth="1"/>
    <col min="1289" max="1289" width="8.75" style="50" customWidth="1"/>
    <col min="1290" max="1290" width="9.25" style="50" customWidth="1"/>
    <col min="1291" max="1291" width="11.5" style="50" customWidth="1"/>
    <col min="1292" max="1292" width="10" style="50" customWidth="1"/>
    <col min="1293" max="1293" width="9.75" style="50" customWidth="1"/>
    <col min="1294" max="1294" width="9.25" style="50" customWidth="1"/>
    <col min="1295" max="1297" width="6.375" style="50" customWidth="1"/>
    <col min="1298" max="1298" width="6.625" style="50" customWidth="1"/>
    <col min="1299" max="1299" width="6.375" style="50" customWidth="1"/>
    <col min="1300" max="1300" width="10.25" style="50" customWidth="1"/>
    <col min="1301" max="1301" width="8.75" style="50" customWidth="1"/>
    <col min="1302" max="1302" width="8" style="50" customWidth="1"/>
    <col min="1303" max="1303" width="9.25" style="50" customWidth="1"/>
    <col min="1304" max="1304" width="8.75" style="50" customWidth="1"/>
    <col min="1305" max="1305" width="9.25" style="50" customWidth="1"/>
    <col min="1306" max="1306" width="8" style="50" customWidth="1"/>
    <col min="1307" max="1312" width="6.375" style="50" customWidth="1"/>
    <col min="1313" max="1313" width="8.25" style="50" customWidth="1"/>
    <col min="1314" max="1314" width="8.625" style="50" customWidth="1"/>
    <col min="1315" max="1315" width="8.875" style="50" customWidth="1"/>
    <col min="1316" max="1334" width="6.375" style="50" customWidth="1"/>
    <col min="1335" max="1335" width="8" style="50" customWidth="1"/>
    <col min="1336" max="1336" width="10.375" style="50" customWidth="1"/>
    <col min="1337" max="1346" width="6.375" style="50" customWidth="1"/>
    <col min="1347" max="1347" width="7" style="50" customWidth="1"/>
    <col min="1348" max="1368" width="6.375" style="50" customWidth="1"/>
    <col min="1369" max="1369" width="7" style="50" customWidth="1"/>
    <col min="1370" max="1380" width="6.375" style="50" customWidth="1"/>
    <col min="1381" max="1382" width="6.625" style="50" customWidth="1"/>
    <col min="1383" max="1411" width="6.375" style="50" customWidth="1"/>
    <col min="1412" max="1412" width="8" style="50" customWidth="1"/>
    <col min="1413" max="1413" width="6.375" style="50" customWidth="1"/>
    <col min="1414" max="1415" width="6.625" style="50" customWidth="1"/>
    <col min="1416" max="1418" width="6.375" style="50" customWidth="1"/>
    <col min="1419" max="1453" width="10.875" style="50" customWidth="1"/>
    <col min="1454" max="1461" width="10.625" style="50" customWidth="1"/>
    <col min="1462" max="1464" width="8" style="50" customWidth="1"/>
    <col min="1465" max="1472" width="10.625" style="50" customWidth="1"/>
    <col min="1473" max="1475" width="8" style="50" customWidth="1"/>
    <col min="1476" max="1476" width="2.25" style="50" customWidth="1"/>
    <col min="1477" max="1477" width="12.125" style="50" customWidth="1"/>
    <col min="1478" max="1479" width="12.875" style="50" customWidth="1"/>
    <col min="1480" max="1480" width="9.625" style="50" customWidth="1"/>
    <col min="1481" max="1482" width="12.125" style="50" customWidth="1"/>
    <col min="1483" max="1483" width="22.375" style="50" customWidth="1"/>
    <col min="1484" max="1484" width="20.625" style="50" customWidth="1"/>
    <col min="1485" max="1485" width="9.625" style="50" customWidth="1"/>
    <col min="1486" max="1486" width="56.75" style="50" customWidth="1"/>
    <col min="1487" max="1487" width="7.75" style="50" customWidth="1"/>
    <col min="1488" max="1513" width="10" style="50"/>
    <col min="1514" max="1514" width="8" style="50" bestFit="1" customWidth="1"/>
    <col min="1515" max="1515" width="25.875" style="50" bestFit="1" customWidth="1"/>
    <col min="1516" max="1516" width="11.875" style="50" customWidth="1"/>
    <col min="1517" max="1517" width="1.25" style="50" customWidth="1"/>
    <col min="1518" max="1518" width="16.375" style="50" customWidth="1"/>
    <col min="1519" max="1519" width="0.75" style="50" customWidth="1"/>
    <col min="1520" max="1520" width="14.625" style="50" customWidth="1"/>
    <col min="1521" max="1521" width="0.875" style="50" customWidth="1"/>
    <col min="1522" max="1522" width="16.75" style="50" customWidth="1"/>
    <col min="1523" max="1523" width="1" style="50" customWidth="1"/>
    <col min="1524" max="1524" width="17.125" style="50" customWidth="1"/>
    <col min="1525" max="1525" width="1.5" style="50" customWidth="1"/>
    <col min="1526" max="1526" width="25.875" style="50" customWidth="1"/>
    <col min="1527" max="1527" width="0.875" style="50" customWidth="1"/>
    <col min="1528" max="1528" width="7.75" style="50" customWidth="1"/>
    <col min="1529" max="1529" width="0.875" style="50" customWidth="1"/>
    <col min="1530" max="1530" width="9.875" style="50" customWidth="1"/>
    <col min="1531" max="1531" width="12.75" style="50" customWidth="1"/>
    <col min="1532" max="1532" width="27" style="50" bestFit="1" customWidth="1"/>
    <col min="1533" max="1533" width="9.625" style="50" customWidth="1"/>
    <col min="1534" max="1534" width="8.75" style="50" customWidth="1"/>
    <col min="1535" max="1535" width="10.625" style="50" customWidth="1"/>
    <col min="1536" max="1536" width="8.75" style="50" customWidth="1"/>
    <col min="1537" max="1537" width="8.875" style="50" customWidth="1"/>
    <col min="1538" max="1539" width="8.75" style="50" customWidth="1"/>
    <col min="1540" max="1540" width="9.875" style="50" customWidth="1"/>
    <col min="1541" max="1544" width="6.375" style="50" customWidth="1"/>
    <col min="1545" max="1545" width="8.75" style="50" customWidth="1"/>
    <col min="1546" max="1546" width="9.25" style="50" customWidth="1"/>
    <col min="1547" max="1547" width="11.5" style="50" customWidth="1"/>
    <col min="1548" max="1548" width="10" style="50" customWidth="1"/>
    <col min="1549" max="1549" width="9.75" style="50" customWidth="1"/>
    <col min="1550" max="1550" width="9.25" style="50" customWidth="1"/>
    <col min="1551" max="1553" width="6.375" style="50" customWidth="1"/>
    <col min="1554" max="1554" width="6.625" style="50" customWidth="1"/>
    <col min="1555" max="1555" width="6.375" style="50" customWidth="1"/>
    <col min="1556" max="1556" width="10.25" style="50" customWidth="1"/>
    <col min="1557" max="1557" width="8.75" style="50" customWidth="1"/>
    <col min="1558" max="1558" width="8" style="50" customWidth="1"/>
    <col min="1559" max="1559" width="9.25" style="50" customWidth="1"/>
    <col min="1560" max="1560" width="8.75" style="50" customWidth="1"/>
    <col min="1561" max="1561" width="9.25" style="50" customWidth="1"/>
    <col min="1562" max="1562" width="8" style="50" customWidth="1"/>
    <col min="1563" max="1568" width="6.375" style="50" customWidth="1"/>
    <col min="1569" max="1569" width="8.25" style="50" customWidth="1"/>
    <col min="1570" max="1570" width="8.625" style="50" customWidth="1"/>
    <col min="1571" max="1571" width="8.875" style="50" customWidth="1"/>
    <col min="1572" max="1590" width="6.375" style="50" customWidth="1"/>
    <col min="1591" max="1591" width="8" style="50" customWidth="1"/>
    <col min="1592" max="1592" width="10.375" style="50" customWidth="1"/>
    <col min="1593" max="1602" width="6.375" style="50" customWidth="1"/>
    <col min="1603" max="1603" width="7" style="50" customWidth="1"/>
    <col min="1604" max="1624" width="6.375" style="50" customWidth="1"/>
    <col min="1625" max="1625" width="7" style="50" customWidth="1"/>
    <col min="1626" max="1636" width="6.375" style="50" customWidth="1"/>
    <col min="1637" max="1638" width="6.625" style="50" customWidth="1"/>
    <col min="1639" max="1667" width="6.375" style="50" customWidth="1"/>
    <col min="1668" max="1668" width="8" style="50" customWidth="1"/>
    <col min="1669" max="1669" width="6.375" style="50" customWidth="1"/>
    <col min="1670" max="1671" width="6.625" style="50" customWidth="1"/>
    <col min="1672" max="1674" width="6.375" style="50" customWidth="1"/>
    <col min="1675" max="1709" width="10.875" style="50" customWidth="1"/>
    <col min="1710" max="1717" width="10.625" style="50" customWidth="1"/>
    <col min="1718" max="1720" width="8" style="50" customWidth="1"/>
    <col min="1721" max="1728" width="10.625" style="50" customWidth="1"/>
    <col min="1729" max="1731" width="8" style="50" customWidth="1"/>
    <col min="1732" max="1732" width="2.25" style="50" customWidth="1"/>
    <col min="1733" max="1733" width="12.125" style="50" customWidth="1"/>
    <col min="1734" max="1735" width="12.875" style="50" customWidth="1"/>
    <col min="1736" max="1736" width="9.625" style="50" customWidth="1"/>
    <col min="1737" max="1738" width="12.125" style="50" customWidth="1"/>
    <col min="1739" max="1739" width="22.375" style="50" customWidth="1"/>
    <col min="1740" max="1740" width="20.625" style="50" customWidth="1"/>
    <col min="1741" max="1741" width="9.625" style="50" customWidth="1"/>
    <col min="1742" max="1742" width="56.75" style="50" customWidth="1"/>
    <col min="1743" max="1743" width="7.75" style="50" customWidth="1"/>
    <col min="1744" max="1769" width="10" style="50"/>
    <col min="1770" max="1770" width="8" style="50" bestFit="1" customWidth="1"/>
    <col min="1771" max="1771" width="25.875" style="50" bestFit="1" customWidth="1"/>
    <col min="1772" max="1772" width="11.875" style="50" customWidth="1"/>
    <col min="1773" max="1773" width="1.25" style="50" customWidth="1"/>
    <col min="1774" max="1774" width="16.375" style="50" customWidth="1"/>
    <col min="1775" max="1775" width="0.75" style="50" customWidth="1"/>
    <col min="1776" max="1776" width="14.625" style="50" customWidth="1"/>
    <col min="1777" max="1777" width="0.875" style="50" customWidth="1"/>
    <col min="1778" max="1778" width="16.75" style="50" customWidth="1"/>
    <col min="1779" max="1779" width="1" style="50" customWidth="1"/>
    <col min="1780" max="1780" width="17.125" style="50" customWidth="1"/>
    <col min="1781" max="1781" width="1.5" style="50" customWidth="1"/>
    <col min="1782" max="1782" width="25.875" style="50" customWidth="1"/>
    <col min="1783" max="1783" width="0.875" style="50" customWidth="1"/>
    <col min="1784" max="1784" width="7.75" style="50" customWidth="1"/>
    <col min="1785" max="1785" width="0.875" style="50" customWidth="1"/>
    <col min="1786" max="1786" width="9.875" style="50" customWidth="1"/>
    <col min="1787" max="1787" width="12.75" style="50" customWidth="1"/>
    <col min="1788" max="1788" width="27" style="50" bestFit="1" customWidth="1"/>
    <col min="1789" max="1789" width="9.625" style="50" customWidth="1"/>
    <col min="1790" max="1790" width="8.75" style="50" customWidth="1"/>
    <col min="1791" max="1791" width="10.625" style="50" customWidth="1"/>
    <col min="1792" max="1792" width="8.75" style="50" customWidth="1"/>
    <col min="1793" max="1793" width="8.875" style="50" customWidth="1"/>
    <col min="1794" max="1795" width="8.75" style="50" customWidth="1"/>
    <col min="1796" max="1796" width="9.875" style="50" customWidth="1"/>
    <col min="1797" max="1800" width="6.375" style="50" customWidth="1"/>
    <col min="1801" max="1801" width="8.75" style="50" customWidth="1"/>
    <col min="1802" max="1802" width="9.25" style="50" customWidth="1"/>
    <col min="1803" max="1803" width="11.5" style="50" customWidth="1"/>
    <col min="1804" max="1804" width="10" style="50" customWidth="1"/>
    <col min="1805" max="1805" width="9.75" style="50" customWidth="1"/>
    <col min="1806" max="1806" width="9.25" style="50" customWidth="1"/>
    <col min="1807" max="1809" width="6.375" style="50" customWidth="1"/>
    <col min="1810" max="1810" width="6.625" style="50" customWidth="1"/>
    <col min="1811" max="1811" width="6.375" style="50" customWidth="1"/>
    <col min="1812" max="1812" width="10.25" style="50" customWidth="1"/>
    <col min="1813" max="1813" width="8.75" style="50" customWidth="1"/>
    <col min="1814" max="1814" width="8" style="50" customWidth="1"/>
    <col min="1815" max="1815" width="9.25" style="50" customWidth="1"/>
    <col min="1816" max="1816" width="8.75" style="50" customWidth="1"/>
    <col min="1817" max="1817" width="9.25" style="50" customWidth="1"/>
    <col min="1818" max="1818" width="8" style="50" customWidth="1"/>
    <col min="1819" max="1824" width="6.375" style="50" customWidth="1"/>
    <col min="1825" max="1825" width="8.25" style="50" customWidth="1"/>
    <col min="1826" max="1826" width="8.625" style="50" customWidth="1"/>
    <col min="1827" max="1827" width="8.875" style="50" customWidth="1"/>
    <col min="1828" max="1846" width="6.375" style="50" customWidth="1"/>
    <col min="1847" max="1847" width="8" style="50" customWidth="1"/>
    <col min="1848" max="1848" width="10.375" style="50" customWidth="1"/>
    <col min="1849" max="1858" width="6.375" style="50" customWidth="1"/>
    <col min="1859" max="1859" width="7" style="50" customWidth="1"/>
    <col min="1860" max="1880" width="6.375" style="50" customWidth="1"/>
    <col min="1881" max="1881" width="7" style="50" customWidth="1"/>
    <col min="1882" max="1892" width="6.375" style="50" customWidth="1"/>
    <col min="1893" max="1894" width="6.625" style="50" customWidth="1"/>
    <col min="1895" max="1923" width="6.375" style="50" customWidth="1"/>
    <col min="1924" max="1924" width="8" style="50" customWidth="1"/>
    <col min="1925" max="1925" width="6.375" style="50" customWidth="1"/>
    <col min="1926" max="1927" width="6.625" style="50" customWidth="1"/>
    <col min="1928" max="1930" width="6.375" style="50" customWidth="1"/>
    <col min="1931" max="1965" width="10.875" style="50" customWidth="1"/>
    <col min="1966" max="1973" width="10.625" style="50" customWidth="1"/>
    <col min="1974" max="1976" width="8" style="50" customWidth="1"/>
    <col min="1977" max="1984" width="10.625" style="50" customWidth="1"/>
    <col min="1985" max="1987" width="8" style="50" customWidth="1"/>
    <col min="1988" max="1988" width="2.25" style="50" customWidth="1"/>
    <col min="1989" max="1989" width="12.125" style="50" customWidth="1"/>
    <col min="1990" max="1991" width="12.875" style="50" customWidth="1"/>
    <col min="1992" max="1992" width="9.625" style="50" customWidth="1"/>
    <col min="1993" max="1994" width="12.125" style="50" customWidth="1"/>
    <col min="1995" max="1995" width="22.375" style="50" customWidth="1"/>
    <col min="1996" max="1996" width="20.625" style="50" customWidth="1"/>
    <col min="1997" max="1997" width="9.625" style="50" customWidth="1"/>
    <col min="1998" max="1998" width="56.75" style="50" customWidth="1"/>
    <col min="1999" max="1999" width="7.75" style="50" customWidth="1"/>
    <col min="2000" max="2025" width="10" style="50"/>
    <col min="2026" max="2026" width="8" style="50" bestFit="1" customWidth="1"/>
    <col min="2027" max="2027" width="25.875" style="50" bestFit="1" customWidth="1"/>
    <col min="2028" max="2028" width="11.875" style="50" customWidth="1"/>
    <col min="2029" max="2029" width="1.25" style="50" customWidth="1"/>
    <col min="2030" max="2030" width="16.375" style="50" customWidth="1"/>
    <col min="2031" max="2031" width="0.75" style="50" customWidth="1"/>
    <col min="2032" max="2032" width="14.625" style="50" customWidth="1"/>
    <col min="2033" max="2033" width="0.875" style="50" customWidth="1"/>
    <col min="2034" max="2034" width="16.75" style="50" customWidth="1"/>
    <col min="2035" max="2035" width="1" style="50" customWidth="1"/>
    <col min="2036" max="2036" width="17.125" style="50" customWidth="1"/>
    <col min="2037" max="2037" width="1.5" style="50" customWidth="1"/>
    <col min="2038" max="2038" width="25.875" style="50" customWidth="1"/>
    <col min="2039" max="2039" width="0.875" style="50" customWidth="1"/>
    <col min="2040" max="2040" width="7.75" style="50" customWidth="1"/>
    <col min="2041" max="2041" width="0.875" style="50" customWidth="1"/>
    <col min="2042" max="2042" width="9.875" style="50" customWidth="1"/>
    <col min="2043" max="2043" width="12.75" style="50" customWidth="1"/>
    <col min="2044" max="2044" width="27" style="50" bestFit="1" customWidth="1"/>
    <col min="2045" max="2045" width="9.625" style="50" customWidth="1"/>
    <col min="2046" max="2046" width="8.75" style="50" customWidth="1"/>
    <col min="2047" max="2047" width="10.625" style="50" customWidth="1"/>
    <col min="2048" max="2048" width="8.75" style="50" customWidth="1"/>
    <col min="2049" max="2049" width="8.875" style="50" customWidth="1"/>
    <col min="2050" max="2051" width="8.75" style="50" customWidth="1"/>
    <col min="2052" max="2052" width="9.875" style="50" customWidth="1"/>
    <col min="2053" max="2056" width="6.375" style="50" customWidth="1"/>
    <col min="2057" max="2057" width="8.75" style="50" customWidth="1"/>
    <col min="2058" max="2058" width="9.25" style="50" customWidth="1"/>
    <col min="2059" max="2059" width="11.5" style="50" customWidth="1"/>
    <col min="2060" max="2060" width="10" style="50" customWidth="1"/>
    <col min="2061" max="2061" width="9.75" style="50" customWidth="1"/>
    <col min="2062" max="2062" width="9.25" style="50" customWidth="1"/>
    <col min="2063" max="2065" width="6.375" style="50" customWidth="1"/>
    <col min="2066" max="2066" width="6.625" style="50" customWidth="1"/>
    <col min="2067" max="2067" width="6.375" style="50" customWidth="1"/>
    <col min="2068" max="2068" width="10.25" style="50" customWidth="1"/>
    <col min="2069" max="2069" width="8.75" style="50" customWidth="1"/>
    <col min="2070" max="2070" width="8" style="50" customWidth="1"/>
    <col min="2071" max="2071" width="9.25" style="50" customWidth="1"/>
    <col min="2072" max="2072" width="8.75" style="50" customWidth="1"/>
    <col min="2073" max="2073" width="9.25" style="50" customWidth="1"/>
    <col min="2074" max="2074" width="8" style="50" customWidth="1"/>
    <col min="2075" max="2080" width="6.375" style="50" customWidth="1"/>
    <col min="2081" max="2081" width="8.25" style="50" customWidth="1"/>
    <col min="2082" max="2082" width="8.625" style="50" customWidth="1"/>
    <col min="2083" max="2083" width="8.875" style="50" customWidth="1"/>
    <col min="2084" max="2102" width="6.375" style="50" customWidth="1"/>
    <col min="2103" max="2103" width="8" style="50" customWidth="1"/>
    <col min="2104" max="2104" width="10.375" style="50" customWidth="1"/>
    <col min="2105" max="2114" width="6.375" style="50" customWidth="1"/>
    <col min="2115" max="2115" width="7" style="50" customWidth="1"/>
    <col min="2116" max="2136" width="6.375" style="50" customWidth="1"/>
    <col min="2137" max="2137" width="7" style="50" customWidth="1"/>
    <col min="2138" max="2148" width="6.375" style="50" customWidth="1"/>
    <col min="2149" max="2150" width="6.625" style="50" customWidth="1"/>
    <col min="2151" max="2179" width="6.375" style="50" customWidth="1"/>
    <col min="2180" max="2180" width="8" style="50" customWidth="1"/>
    <col min="2181" max="2181" width="6.375" style="50" customWidth="1"/>
    <col min="2182" max="2183" width="6.625" style="50" customWidth="1"/>
    <col min="2184" max="2186" width="6.375" style="50" customWidth="1"/>
    <col min="2187" max="2221" width="10.875" style="50" customWidth="1"/>
    <col min="2222" max="2229" width="10.625" style="50" customWidth="1"/>
    <col min="2230" max="2232" width="8" style="50" customWidth="1"/>
    <col min="2233" max="2240" width="10.625" style="50" customWidth="1"/>
    <col min="2241" max="2243" width="8" style="50" customWidth="1"/>
    <col min="2244" max="2244" width="2.25" style="50" customWidth="1"/>
    <col min="2245" max="2245" width="12.125" style="50" customWidth="1"/>
    <col min="2246" max="2247" width="12.875" style="50" customWidth="1"/>
    <col min="2248" max="2248" width="9.625" style="50" customWidth="1"/>
    <col min="2249" max="2250" width="12.125" style="50" customWidth="1"/>
    <col min="2251" max="2251" width="22.375" style="50" customWidth="1"/>
    <col min="2252" max="2252" width="20.625" style="50" customWidth="1"/>
    <col min="2253" max="2253" width="9.625" style="50" customWidth="1"/>
    <col min="2254" max="2254" width="56.75" style="50" customWidth="1"/>
    <col min="2255" max="2255" width="7.75" style="50" customWidth="1"/>
    <col min="2256" max="2281" width="10" style="50"/>
    <col min="2282" max="2282" width="8" style="50" bestFit="1" customWidth="1"/>
    <col min="2283" max="2283" width="25.875" style="50" bestFit="1" customWidth="1"/>
    <col min="2284" max="2284" width="11.875" style="50" customWidth="1"/>
    <col min="2285" max="2285" width="1.25" style="50" customWidth="1"/>
    <col min="2286" max="2286" width="16.375" style="50" customWidth="1"/>
    <col min="2287" max="2287" width="0.75" style="50" customWidth="1"/>
    <col min="2288" max="2288" width="14.625" style="50" customWidth="1"/>
    <col min="2289" max="2289" width="0.875" style="50" customWidth="1"/>
    <col min="2290" max="2290" width="16.75" style="50" customWidth="1"/>
    <col min="2291" max="2291" width="1" style="50" customWidth="1"/>
    <col min="2292" max="2292" width="17.125" style="50" customWidth="1"/>
    <col min="2293" max="2293" width="1.5" style="50" customWidth="1"/>
    <col min="2294" max="2294" width="25.875" style="50" customWidth="1"/>
    <col min="2295" max="2295" width="0.875" style="50" customWidth="1"/>
    <col min="2296" max="2296" width="7.75" style="50" customWidth="1"/>
    <col min="2297" max="2297" width="0.875" style="50" customWidth="1"/>
    <col min="2298" max="2298" width="9.875" style="50" customWidth="1"/>
    <col min="2299" max="2299" width="12.75" style="50" customWidth="1"/>
    <col min="2300" max="2300" width="27" style="50" bestFit="1" customWidth="1"/>
    <col min="2301" max="2301" width="9.625" style="50" customWidth="1"/>
    <col min="2302" max="2302" width="8.75" style="50" customWidth="1"/>
    <col min="2303" max="2303" width="10.625" style="50" customWidth="1"/>
    <col min="2304" max="2304" width="8.75" style="50" customWidth="1"/>
    <col min="2305" max="2305" width="8.875" style="50" customWidth="1"/>
    <col min="2306" max="2307" width="8.75" style="50" customWidth="1"/>
    <col min="2308" max="2308" width="9.875" style="50" customWidth="1"/>
    <col min="2309" max="2312" width="6.375" style="50" customWidth="1"/>
    <col min="2313" max="2313" width="8.75" style="50" customWidth="1"/>
    <col min="2314" max="2314" width="9.25" style="50" customWidth="1"/>
    <col min="2315" max="2315" width="11.5" style="50" customWidth="1"/>
    <col min="2316" max="2316" width="10" style="50" customWidth="1"/>
    <col min="2317" max="2317" width="9.75" style="50" customWidth="1"/>
    <col min="2318" max="2318" width="9.25" style="50" customWidth="1"/>
    <col min="2319" max="2321" width="6.375" style="50" customWidth="1"/>
    <col min="2322" max="2322" width="6.625" style="50" customWidth="1"/>
    <col min="2323" max="2323" width="6.375" style="50" customWidth="1"/>
    <col min="2324" max="2324" width="10.25" style="50" customWidth="1"/>
    <col min="2325" max="2325" width="8.75" style="50" customWidth="1"/>
    <col min="2326" max="2326" width="8" style="50" customWidth="1"/>
    <col min="2327" max="2327" width="9.25" style="50" customWidth="1"/>
    <col min="2328" max="2328" width="8.75" style="50" customWidth="1"/>
    <col min="2329" max="2329" width="9.25" style="50" customWidth="1"/>
    <col min="2330" max="2330" width="8" style="50" customWidth="1"/>
    <col min="2331" max="2336" width="6.375" style="50" customWidth="1"/>
    <col min="2337" max="2337" width="8.25" style="50" customWidth="1"/>
    <col min="2338" max="2338" width="8.625" style="50" customWidth="1"/>
    <col min="2339" max="2339" width="8.875" style="50" customWidth="1"/>
    <col min="2340" max="2358" width="6.375" style="50" customWidth="1"/>
    <col min="2359" max="2359" width="8" style="50" customWidth="1"/>
    <col min="2360" max="2360" width="10.375" style="50" customWidth="1"/>
    <col min="2361" max="2370" width="6.375" style="50" customWidth="1"/>
    <col min="2371" max="2371" width="7" style="50" customWidth="1"/>
    <col min="2372" max="2392" width="6.375" style="50" customWidth="1"/>
    <col min="2393" max="2393" width="7" style="50" customWidth="1"/>
    <col min="2394" max="2404" width="6.375" style="50" customWidth="1"/>
    <col min="2405" max="2406" width="6.625" style="50" customWidth="1"/>
    <col min="2407" max="2435" width="6.375" style="50" customWidth="1"/>
    <col min="2436" max="2436" width="8" style="50" customWidth="1"/>
    <col min="2437" max="2437" width="6.375" style="50" customWidth="1"/>
    <col min="2438" max="2439" width="6.625" style="50" customWidth="1"/>
    <col min="2440" max="2442" width="6.375" style="50" customWidth="1"/>
    <col min="2443" max="2477" width="10.875" style="50" customWidth="1"/>
    <col min="2478" max="2485" width="10.625" style="50" customWidth="1"/>
    <col min="2486" max="2488" width="8" style="50" customWidth="1"/>
    <col min="2489" max="2496" width="10.625" style="50" customWidth="1"/>
    <col min="2497" max="2499" width="8" style="50" customWidth="1"/>
    <col min="2500" max="2500" width="2.25" style="50" customWidth="1"/>
    <col min="2501" max="2501" width="12.125" style="50" customWidth="1"/>
    <col min="2502" max="2503" width="12.875" style="50" customWidth="1"/>
    <col min="2504" max="2504" width="9.625" style="50" customWidth="1"/>
    <col min="2505" max="2506" width="12.125" style="50" customWidth="1"/>
    <col min="2507" max="2507" width="22.375" style="50" customWidth="1"/>
    <col min="2508" max="2508" width="20.625" style="50" customWidth="1"/>
    <col min="2509" max="2509" width="9.625" style="50" customWidth="1"/>
    <col min="2510" max="2510" width="56.75" style="50" customWidth="1"/>
    <col min="2511" max="2511" width="7.75" style="50" customWidth="1"/>
    <col min="2512" max="2537" width="10" style="50"/>
    <col min="2538" max="2538" width="8" style="50" bestFit="1" customWidth="1"/>
    <col min="2539" max="2539" width="25.875" style="50" bestFit="1" customWidth="1"/>
    <col min="2540" max="2540" width="11.875" style="50" customWidth="1"/>
    <col min="2541" max="2541" width="1.25" style="50" customWidth="1"/>
    <col min="2542" max="2542" width="16.375" style="50" customWidth="1"/>
    <col min="2543" max="2543" width="0.75" style="50" customWidth="1"/>
    <col min="2544" max="2544" width="14.625" style="50" customWidth="1"/>
    <col min="2545" max="2545" width="0.875" style="50" customWidth="1"/>
    <col min="2546" max="2546" width="16.75" style="50" customWidth="1"/>
    <col min="2547" max="2547" width="1" style="50" customWidth="1"/>
    <col min="2548" max="2548" width="17.125" style="50" customWidth="1"/>
    <col min="2549" max="2549" width="1.5" style="50" customWidth="1"/>
    <col min="2550" max="2550" width="25.875" style="50" customWidth="1"/>
    <col min="2551" max="2551" width="0.875" style="50" customWidth="1"/>
    <col min="2552" max="2552" width="7.75" style="50" customWidth="1"/>
    <col min="2553" max="2553" width="0.875" style="50" customWidth="1"/>
    <col min="2554" max="2554" width="9.875" style="50" customWidth="1"/>
    <col min="2555" max="2555" width="12.75" style="50" customWidth="1"/>
    <col min="2556" max="2556" width="27" style="50" bestFit="1" customWidth="1"/>
    <col min="2557" max="2557" width="9.625" style="50" customWidth="1"/>
    <col min="2558" max="2558" width="8.75" style="50" customWidth="1"/>
    <col min="2559" max="2559" width="10.625" style="50" customWidth="1"/>
    <col min="2560" max="2560" width="8.75" style="50" customWidth="1"/>
    <col min="2561" max="2561" width="8.875" style="50" customWidth="1"/>
    <col min="2562" max="2563" width="8.75" style="50" customWidth="1"/>
    <col min="2564" max="2564" width="9.875" style="50" customWidth="1"/>
    <col min="2565" max="2568" width="6.375" style="50" customWidth="1"/>
    <col min="2569" max="2569" width="8.75" style="50" customWidth="1"/>
    <col min="2570" max="2570" width="9.25" style="50" customWidth="1"/>
    <col min="2571" max="2571" width="11.5" style="50" customWidth="1"/>
    <col min="2572" max="2572" width="10" style="50" customWidth="1"/>
    <col min="2573" max="2573" width="9.75" style="50" customWidth="1"/>
    <col min="2574" max="2574" width="9.25" style="50" customWidth="1"/>
    <col min="2575" max="2577" width="6.375" style="50" customWidth="1"/>
    <col min="2578" max="2578" width="6.625" style="50" customWidth="1"/>
    <col min="2579" max="2579" width="6.375" style="50" customWidth="1"/>
    <col min="2580" max="2580" width="10.25" style="50" customWidth="1"/>
    <col min="2581" max="2581" width="8.75" style="50" customWidth="1"/>
    <col min="2582" max="2582" width="8" style="50" customWidth="1"/>
    <col min="2583" max="2583" width="9.25" style="50" customWidth="1"/>
    <col min="2584" max="2584" width="8.75" style="50" customWidth="1"/>
    <col min="2585" max="2585" width="9.25" style="50" customWidth="1"/>
    <col min="2586" max="2586" width="8" style="50" customWidth="1"/>
    <col min="2587" max="2592" width="6.375" style="50" customWidth="1"/>
    <col min="2593" max="2593" width="8.25" style="50" customWidth="1"/>
    <col min="2594" max="2594" width="8.625" style="50" customWidth="1"/>
    <col min="2595" max="2595" width="8.875" style="50" customWidth="1"/>
    <col min="2596" max="2614" width="6.375" style="50" customWidth="1"/>
    <col min="2615" max="2615" width="8" style="50" customWidth="1"/>
    <col min="2616" max="2616" width="10.375" style="50" customWidth="1"/>
    <col min="2617" max="2626" width="6.375" style="50" customWidth="1"/>
    <col min="2627" max="2627" width="7" style="50" customWidth="1"/>
    <col min="2628" max="2648" width="6.375" style="50" customWidth="1"/>
    <col min="2649" max="2649" width="7" style="50" customWidth="1"/>
    <col min="2650" max="2660" width="6.375" style="50" customWidth="1"/>
    <col min="2661" max="2662" width="6.625" style="50" customWidth="1"/>
    <col min="2663" max="2691" width="6.375" style="50" customWidth="1"/>
    <col min="2692" max="2692" width="8" style="50" customWidth="1"/>
    <col min="2693" max="2693" width="6.375" style="50" customWidth="1"/>
    <col min="2694" max="2695" width="6.625" style="50" customWidth="1"/>
    <col min="2696" max="2698" width="6.375" style="50" customWidth="1"/>
    <col min="2699" max="2733" width="10.875" style="50" customWidth="1"/>
    <col min="2734" max="2741" width="10.625" style="50" customWidth="1"/>
    <col min="2742" max="2744" width="8" style="50" customWidth="1"/>
    <col min="2745" max="2752" width="10.625" style="50" customWidth="1"/>
    <col min="2753" max="2755" width="8" style="50" customWidth="1"/>
    <col min="2756" max="2756" width="2.25" style="50" customWidth="1"/>
    <col min="2757" max="2757" width="12.125" style="50" customWidth="1"/>
    <col min="2758" max="2759" width="12.875" style="50" customWidth="1"/>
    <col min="2760" max="2760" width="9.625" style="50" customWidth="1"/>
    <col min="2761" max="2762" width="12.125" style="50" customWidth="1"/>
    <col min="2763" max="2763" width="22.375" style="50" customWidth="1"/>
    <col min="2764" max="2764" width="20.625" style="50" customWidth="1"/>
    <col min="2765" max="2765" width="9.625" style="50" customWidth="1"/>
    <col min="2766" max="2766" width="56.75" style="50" customWidth="1"/>
    <col min="2767" max="2767" width="7.75" style="50" customWidth="1"/>
    <col min="2768" max="2793" width="10" style="50"/>
    <col min="2794" max="2794" width="8" style="50" bestFit="1" customWidth="1"/>
    <col min="2795" max="2795" width="25.875" style="50" bestFit="1" customWidth="1"/>
    <col min="2796" max="2796" width="11.875" style="50" customWidth="1"/>
    <col min="2797" max="2797" width="1.25" style="50" customWidth="1"/>
    <col min="2798" max="2798" width="16.375" style="50" customWidth="1"/>
    <col min="2799" max="2799" width="0.75" style="50" customWidth="1"/>
    <col min="2800" max="2800" width="14.625" style="50" customWidth="1"/>
    <col min="2801" max="2801" width="0.875" style="50" customWidth="1"/>
    <col min="2802" max="2802" width="16.75" style="50" customWidth="1"/>
    <col min="2803" max="2803" width="1" style="50" customWidth="1"/>
    <col min="2804" max="2804" width="17.125" style="50" customWidth="1"/>
    <col min="2805" max="2805" width="1.5" style="50" customWidth="1"/>
    <col min="2806" max="2806" width="25.875" style="50" customWidth="1"/>
    <col min="2807" max="2807" width="0.875" style="50" customWidth="1"/>
    <col min="2808" max="2808" width="7.75" style="50" customWidth="1"/>
    <col min="2809" max="2809" width="0.875" style="50" customWidth="1"/>
    <col min="2810" max="2810" width="9.875" style="50" customWidth="1"/>
    <col min="2811" max="2811" width="12.75" style="50" customWidth="1"/>
    <col min="2812" max="2812" width="27" style="50" bestFit="1" customWidth="1"/>
    <col min="2813" max="2813" width="9.625" style="50" customWidth="1"/>
    <col min="2814" max="2814" width="8.75" style="50" customWidth="1"/>
    <col min="2815" max="2815" width="10.625" style="50" customWidth="1"/>
    <col min="2816" max="2816" width="8.75" style="50" customWidth="1"/>
    <col min="2817" max="2817" width="8.875" style="50" customWidth="1"/>
    <col min="2818" max="2819" width="8.75" style="50" customWidth="1"/>
    <col min="2820" max="2820" width="9.875" style="50" customWidth="1"/>
    <col min="2821" max="2824" width="6.375" style="50" customWidth="1"/>
    <col min="2825" max="2825" width="8.75" style="50" customWidth="1"/>
    <col min="2826" max="2826" width="9.25" style="50" customWidth="1"/>
    <col min="2827" max="2827" width="11.5" style="50" customWidth="1"/>
    <col min="2828" max="2828" width="10" style="50" customWidth="1"/>
    <col min="2829" max="2829" width="9.75" style="50" customWidth="1"/>
    <col min="2830" max="2830" width="9.25" style="50" customWidth="1"/>
    <col min="2831" max="2833" width="6.375" style="50" customWidth="1"/>
    <col min="2834" max="2834" width="6.625" style="50" customWidth="1"/>
    <col min="2835" max="2835" width="6.375" style="50" customWidth="1"/>
    <col min="2836" max="2836" width="10.25" style="50" customWidth="1"/>
    <col min="2837" max="2837" width="8.75" style="50" customWidth="1"/>
    <col min="2838" max="2838" width="8" style="50" customWidth="1"/>
    <col min="2839" max="2839" width="9.25" style="50" customWidth="1"/>
    <col min="2840" max="2840" width="8.75" style="50" customWidth="1"/>
    <col min="2841" max="2841" width="9.25" style="50" customWidth="1"/>
    <col min="2842" max="2842" width="8" style="50" customWidth="1"/>
    <col min="2843" max="2848" width="6.375" style="50" customWidth="1"/>
    <col min="2849" max="2849" width="8.25" style="50" customWidth="1"/>
    <col min="2850" max="2850" width="8.625" style="50" customWidth="1"/>
    <col min="2851" max="2851" width="8.875" style="50" customWidth="1"/>
    <col min="2852" max="2870" width="6.375" style="50" customWidth="1"/>
    <col min="2871" max="2871" width="8" style="50" customWidth="1"/>
    <col min="2872" max="2872" width="10.375" style="50" customWidth="1"/>
    <col min="2873" max="2882" width="6.375" style="50" customWidth="1"/>
    <col min="2883" max="2883" width="7" style="50" customWidth="1"/>
    <col min="2884" max="2904" width="6.375" style="50" customWidth="1"/>
    <col min="2905" max="2905" width="7" style="50" customWidth="1"/>
    <col min="2906" max="2916" width="6.375" style="50" customWidth="1"/>
    <col min="2917" max="2918" width="6.625" style="50" customWidth="1"/>
    <col min="2919" max="2947" width="6.375" style="50" customWidth="1"/>
    <col min="2948" max="2948" width="8" style="50" customWidth="1"/>
    <col min="2949" max="2949" width="6.375" style="50" customWidth="1"/>
    <col min="2950" max="2951" width="6.625" style="50" customWidth="1"/>
    <col min="2952" max="2954" width="6.375" style="50" customWidth="1"/>
    <col min="2955" max="2989" width="10.875" style="50" customWidth="1"/>
    <col min="2990" max="2997" width="10.625" style="50" customWidth="1"/>
    <col min="2998" max="3000" width="8" style="50" customWidth="1"/>
    <col min="3001" max="3008" width="10.625" style="50" customWidth="1"/>
    <col min="3009" max="3011" width="8" style="50" customWidth="1"/>
    <col min="3012" max="3012" width="2.25" style="50" customWidth="1"/>
    <col min="3013" max="3013" width="12.125" style="50" customWidth="1"/>
    <col min="3014" max="3015" width="12.875" style="50" customWidth="1"/>
    <col min="3016" max="3016" width="9.625" style="50" customWidth="1"/>
    <col min="3017" max="3018" width="12.125" style="50" customWidth="1"/>
    <col min="3019" max="3019" width="22.375" style="50" customWidth="1"/>
    <col min="3020" max="3020" width="20.625" style="50" customWidth="1"/>
    <col min="3021" max="3021" width="9.625" style="50" customWidth="1"/>
    <col min="3022" max="3022" width="56.75" style="50" customWidth="1"/>
    <col min="3023" max="3023" width="7.75" style="50" customWidth="1"/>
    <col min="3024" max="3049" width="10" style="50"/>
    <col min="3050" max="3050" width="8" style="50" bestFit="1" customWidth="1"/>
    <col min="3051" max="3051" width="25.875" style="50" bestFit="1" customWidth="1"/>
    <col min="3052" max="3052" width="11.875" style="50" customWidth="1"/>
    <col min="3053" max="3053" width="1.25" style="50" customWidth="1"/>
    <col min="3054" max="3054" width="16.375" style="50" customWidth="1"/>
    <col min="3055" max="3055" width="0.75" style="50" customWidth="1"/>
    <col min="3056" max="3056" width="14.625" style="50" customWidth="1"/>
    <col min="3057" max="3057" width="0.875" style="50" customWidth="1"/>
    <col min="3058" max="3058" width="16.75" style="50" customWidth="1"/>
    <col min="3059" max="3059" width="1" style="50" customWidth="1"/>
    <col min="3060" max="3060" width="17.125" style="50" customWidth="1"/>
    <col min="3061" max="3061" width="1.5" style="50" customWidth="1"/>
    <col min="3062" max="3062" width="25.875" style="50" customWidth="1"/>
    <col min="3063" max="3063" width="0.875" style="50" customWidth="1"/>
    <col min="3064" max="3064" width="7.75" style="50" customWidth="1"/>
    <col min="3065" max="3065" width="0.875" style="50" customWidth="1"/>
    <col min="3066" max="3066" width="9.875" style="50" customWidth="1"/>
    <col min="3067" max="3067" width="12.75" style="50" customWidth="1"/>
    <col min="3068" max="3068" width="27" style="50" bestFit="1" customWidth="1"/>
    <col min="3069" max="3069" width="9.625" style="50" customWidth="1"/>
    <col min="3070" max="3070" width="8.75" style="50" customWidth="1"/>
    <col min="3071" max="3071" width="10.625" style="50" customWidth="1"/>
    <col min="3072" max="3072" width="8.75" style="50" customWidth="1"/>
    <col min="3073" max="3073" width="8.875" style="50" customWidth="1"/>
    <col min="3074" max="3075" width="8.75" style="50" customWidth="1"/>
    <col min="3076" max="3076" width="9.875" style="50" customWidth="1"/>
    <col min="3077" max="3080" width="6.375" style="50" customWidth="1"/>
    <col min="3081" max="3081" width="8.75" style="50" customWidth="1"/>
    <col min="3082" max="3082" width="9.25" style="50" customWidth="1"/>
    <col min="3083" max="3083" width="11.5" style="50" customWidth="1"/>
    <col min="3084" max="3084" width="10" style="50" customWidth="1"/>
    <col min="3085" max="3085" width="9.75" style="50" customWidth="1"/>
    <col min="3086" max="3086" width="9.25" style="50" customWidth="1"/>
    <col min="3087" max="3089" width="6.375" style="50" customWidth="1"/>
    <col min="3090" max="3090" width="6.625" style="50" customWidth="1"/>
    <col min="3091" max="3091" width="6.375" style="50" customWidth="1"/>
    <col min="3092" max="3092" width="10.25" style="50" customWidth="1"/>
    <col min="3093" max="3093" width="8.75" style="50" customWidth="1"/>
    <col min="3094" max="3094" width="8" style="50" customWidth="1"/>
    <col min="3095" max="3095" width="9.25" style="50" customWidth="1"/>
    <col min="3096" max="3096" width="8.75" style="50" customWidth="1"/>
    <col min="3097" max="3097" width="9.25" style="50" customWidth="1"/>
    <col min="3098" max="3098" width="8" style="50" customWidth="1"/>
    <col min="3099" max="3104" width="6.375" style="50" customWidth="1"/>
    <col min="3105" max="3105" width="8.25" style="50" customWidth="1"/>
    <col min="3106" max="3106" width="8.625" style="50" customWidth="1"/>
    <col min="3107" max="3107" width="8.875" style="50" customWidth="1"/>
    <col min="3108" max="3126" width="6.375" style="50" customWidth="1"/>
    <col min="3127" max="3127" width="8" style="50" customWidth="1"/>
    <col min="3128" max="3128" width="10.375" style="50" customWidth="1"/>
    <col min="3129" max="3138" width="6.375" style="50" customWidth="1"/>
    <col min="3139" max="3139" width="7" style="50" customWidth="1"/>
    <col min="3140" max="3160" width="6.375" style="50" customWidth="1"/>
    <col min="3161" max="3161" width="7" style="50" customWidth="1"/>
    <col min="3162" max="3172" width="6.375" style="50" customWidth="1"/>
    <col min="3173" max="3174" width="6.625" style="50" customWidth="1"/>
    <col min="3175" max="3203" width="6.375" style="50" customWidth="1"/>
    <col min="3204" max="3204" width="8" style="50" customWidth="1"/>
    <col min="3205" max="3205" width="6.375" style="50" customWidth="1"/>
    <col min="3206" max="3207" width="6.625" style="50" customWidth="1"/>
    <col min="3208" max="3210" width="6.375" style="50" customWidth="1"/>
    <col min="3211" max="3245" width="10.875" style="50" customWidth="1"/>
    <col min="3246" max="3253" width="10.625" style="50" customWidth="1"/>
    <col min="3254" max="3256" width="8" style="50" customWidth="1"/>
    <col min="3257" max="3264" width="10.625" style="50" customWidth="1"/>
    <col min="3265" max="3267" width="8" style="50" customWidth="1"/>
    <col min="3268" max="3268" width="2.25" style="50" customWidth="1"/>
    <col min="3269" max="3269" width="12.125" style="50" customWidth="1"/>
    <col min="3270" max="3271" width="12.875" style="50" customWidth="1"/>
    <col min="3272" max="3272" width="9.625" style="50" customWidth="1"/>
    <col min="3273" max="3274" width="12.125" style="50" customWidth="1"/>
    <col min="3275" max="3275" width="22.375" style="50" customWidth="1"/>
    <col min="3276" max="3276" width="20.625" style="50" customWidth="1"/>
    <col min="3277" max="3277" width="9.625" style="50" customWidth="1"/>
    <col min="3278" max="3278" width="56.75" style="50" customWidth="1"/>
    <col min="3279" max="3279" width="7.75" style="50" customWidth="1"/>
    <col min="3280" max="3305" width="10" style="50"/>
    <col min="3306" max="3306" width="8" style="50" bestFit="1" customWidth="1"/>
    <col min="3307" max="3307" width="25.875" style="50" bestFit="1" customWidth="1"/>
    <col min="3308" max="3308" width="11.875" style="50" customWidth="1"/>
    <col min="3309" max="3309" width="1.25" style="50" customWidth="1"/>
    <col min="3310" max="3310" width="16.375" style="50" customWidth="1"/>
    <col min="3311" max="3311" width="0.75" style="50" customWidth="1"/>
    <col min="3312" max="3312" width="14.625" style="50" customWidth="1"/>
    <col min="3313" max="3313" width="0.875" style="50" customWidth="1"/>
    <col min="3314" max="3314" width="16.75" style="50" customWidth="1"/>
    <col min="3315" max="3315" width="1" style="50" customWidth="1"/>
    <col min="3316" max="3316" width="17.125" style="50" customWidth="1"/>
    <col min="3317" max="3317" width="1.5" style="50" customWidth="1"/>
    <col min="3318" max="3318" width="25.875" style="50" customWidth="1"/>
    <col min="3319" max="3319" width="0.875" style="50" customWidth="1"/>
    <col min="3320" max="3320" width="7.75" style="50" customWidth="1"/>
    <col min="3321" max="3321" width="0.875" style="50" customWidth="1"/>
    <col min="3322" max="3322" width="9.875" style="50" customWidth="1"/>
    <col min="3323" max="3323" width="12.75" style="50" customWidth="1"/>
    <col min="3324" max="3324" width="27" style="50" bestFit="1" customWidth="1"/>
    <col min="3325" max="3325" width="9.625" style="50" customWidth="1"/>
    <col min="3326" max="3326" width="8.75" style="50" customWidth="1"/>
    <col min="3327" max="3327" width="10.625" style="50" customWidth="1"/>
    <col min="3328" max="3328" width="8.75" style="50" customWidth="1"/>
    <col min="3329" max="3329" width="8.875" style="50" customWidth="1"/>
    <col min="3330" max="3331" width="8.75" style="50" customWidth="1"/>
    <col min="3332" max="3332" width="9.875" style="50" customWidth="1"/>
    <col min="3333" max="3336" width="6.375" style="50" customWidth="1"/>
    <col min="3337" max="3337" width="8.75" style="50" customWidth="1"/>
    <col min="3338" max="3338" width="9.25" style="50" customWidth="1"/>
    <col min="3339" max="3339" width="11.5" style="50" customWidth="1"/>
    <col min="3340" max="3340" width="10" style="50" customWidth="1"/>
    <col min="3341" max="3341" width="9.75" style="50" customWidth="1"/>
    <col min="3342" max="3342" width="9.25" style="50" customWidth="1"/>
    <col min="3343" max="3345" width="6.375" style="50" customWidth="1"/>
    <col min="3346" max="3346" width="6.625" style="50" customWidth="1"/>
    <col min="3347" max="3347" width="6.375" style="50" customWidth="1"/>
    <col min="3348" max="3348" width="10.25" style="50" customWidth="1"/>
    <col min="3349" max="3349" width="8.75" style="50" customWidth="1"/>
    <col min="3350" max="3350" width="8" style="50" customWidth="1"/>
    <col min="3351" max="3351" width="9.25" style="50" customWidth="1"/>
    <col min="3352" max="3352" width="8.75" style="50" customWidth="1"/>
    <col min="3353" max="3353" width="9.25" style="50" customWidth="1"/>
    <col min="3354" max="3354" width="8" style="50" customWidth="1"/>
    <col min="3355" max="3360" width="6.375" style="50" customWidth="1"/>
    <col min="3361" max="3361" width="8.25" style="50" customWidth="1"/>
    <col min="3362" max="3362" width="8.625" style="50" customWidth="1"/>
    <col min="3363" max="3363" width="8.875" style="50" customWidth="1"/>
    <col min="3364" max="3382" width="6.375" style="50" customWidth="1"/>
    <col min="3383" max="3383" width="8" style="50" customWidth="1"/>
    <col min="3384" max="3384" width="10.375" style="50" customWidth="1"/>
    <col min="3385" max="3394" width="6.375" style="50" customWidth="1"/>
    <col min="3395" max="3395" width="7" style="50" customWidth="1"/>
    <col min="3396" max="3416" width="6.375" style="50" customWidth="1"/>
    <col min="3417" max="3417" width="7" style="50" customWidth="1"/>
    <col min="3418" max="3428" width="6.375" style="50" customWidth="1"/>
    <col min="3429" max="3430" width="6.625" style="50" customWidth="1"/>
    <col min="3431" max="3459" width="6.375" style="50" customWidth="1"/>
    <col min="3460" max="3460" width="8" style="50" customWidth="1"/>
    <col min="3461" max="3461" width="6.375" style="50" customWidth="1"/>
    <col min="3462" max="3463" width="6.625" style="50" customWidth="1"/>
    <col min="3464" max="3466" width="6.375" style="50" customWidth="1"/>
    <col min="3467" max="3501" width="10.875" style="50" customWidth="1"/>
    <col min="3502" max="3509" width="10.625" style="50" customWidth="1"/>
    <col min="3510" max="3512" width="8" style="50" customWidth="1"/>
    <col min="3513" max="3520" width="10.625" style="50" customWidth="1"/>
    <col min="3521" max="3523" width="8" style="50" customWidth="1"/>
    <col min="3524" max="3524" width="2.25" style="50" customWidth="1"/>
    <col min="3525" max="3525" width="12.125" style="50" customWidth="1"/>
    <col min="3526" max="3527" width="12.875" style="50" customWidth="1"/>
    <col min="3528" max="3528" width="9.625" style="50" customWidth="1"/>
    <col min="3529" max="3530" width="12.125" style="50" customWidth="1"/>
    <col min="3531" max="3531" width="22.375" style="50" customWidth="1"/>
    <col min="3532" max="3532" width="20.625" style="50" customWidth="1"/>
    <col min="3533" max="3533" width="9.625" style="50" customWidth="1"/>
    <col min="3534" max="3534" width="56.75" style="50" customWidth="1"/>
    <col min="3535" max="3535" width="7.75" style="50" customWidth="1"/>
    <col min="3536" max="3561" width="10" style="50"/>
    <col min="3562" max="3562" width="8" style="50" bestFit="1" customWidth="1"/>
    <col min="3563" max="3563" width="25.875" style="50" bestFit="1" customWidth="1"/>
    <col min="3564" max="3564" width="11.875" style="50" customWidth="1"/>
    <col min="3565" max="3565" width="1.25" style="50" customWidth="1"/>
    <col min="3566" max="3566" width="16.375" style="50" customWidth="1"/>
    <col min="3567" max="3567" width="0.75" style="50" customWidth="1"/>
    <col min="3568" max="3568" width="14.625" style="50" customWidth="1"/>
    <col min="3569" max="3569" width="0.875" style="50" customWidth="1"/>
    <col min="3570" max="3570" width="16.75" style="50" customWidth="1"/>
    <col min="3571" max="3571" width="1" style="50" customWidth="1"/>
    <col min="3572" max="3572" width="17.125" style="50" customWidth="1"/>
    <col min="3573" max="3573" width="1.5" style="50" customWidth="1"/>
    <col min="3574" max="3574" width="25.875" style="50" customWidth="1"/>
    <col min="3575" max="3575" width="0.875" style="50" customWidth="1"/>
    <col min="3576" max="3576" width="7.75" style="50" customWidth="1"/>
    <col min="3577" max="3577" width="0.875" style="50" customWidth="1"/>
    <col min="3578" max="3578" width="9.875" style="50" customWidth="1"/>
    <col min="3579" max="3579" width="12.75" style="50" customWidth="1"/>
    <col min="3580" max="3580" width="27" style="50" bestFit="1" customWidth="1"/>
    <col min="3581" max="3581" width="9.625" style="50" customWidth="1"/>
    <col min="3582" max="3582" width="8.75" style="50" customWidth="1"/>
    <col min="3583" max="3583" width="10.625" style="50" customWidth="1"/>
    <col min="3584" max="3584" width="8.75" style="50" customWidth="1"/>
    <col min="3585" max="3585" width="8.875" style="50" customWidth="1"/>
    <col min="3586" max="3587" width="8.75" style="50" customWidth="1"/>
    <col min="3588" max="3588" width="9.875" style="50" customWidth="1"/>
    <col min="3589" max="3592" width="6.375" style="50" customWidth="1"/>
    <col min="3593" max="3593" width="8.75" style="50" customWidth="1"/>
    <col min="3594" max="3594" width="9.25" style="50" customWidth="1"/>
    <col min="3595" max="3595" width="11.5" style="50" customWidth="1"/>
    <col min="3596" max="3596" width="10" style="50" customWidth="1"/>
    <col min="3597" max="3597" width="9.75" style="50" customWidth="1"/>
    <col min="3598" max="3598" width="9.25" style="50" customWidth="1"/>
    <col min="3599" max="3601" width="6.375" style="50" customWidth="1"/>
    <col min="3602" max="3602" width="6.625" style="50" customWidth="1"/>
    <col min="3603" max="3603" width="6.375" style="50" customWidth="1"/>
    <col min="3604" max="3604" width="10.25" style="50" customWidth="1"/>
    <col min="3605" max="3605" width="8.75" style="50" customWidth="1"/>
    <col min="3606" max="3606" width="8" style="50" customWidth="1"/>
    <col min="3607" max="3607" width="9.25" style="50" customWidth="1"/>
    <col min="3608" max="3608" width="8.75" style="50" customWidth="1"/>
    <col min="3609" max="3609" width="9.25" style="50" customWidth="1"/>
    <col min="3610" max="3610" width="8" style="50" customWidth="1"/>
    <col min="3611" max="3616" width="6.375" style="50" customWidth="1"/>
    <col min="3617" max="3617" width="8.25" style="50" customWidth="1"/>
    <col min="3618" max="3618" width="8.625" style="50" customWidth="1"/>
    <col min="3619" max="3619" width="8.875" style="50" customWidth="1"/>
    <col min="3620" max="3638" width="6.375" style="50" customWidth="1"/>
    <col min="3639" max="3639" width="8" style="50" customWidth="1"/>
    <col min="3640" max="3640" width="10.375" style="50" customWidth="1"/>
    <col min="3641" max="3650" width="6.375" style="50" customWidth="1"/>
    <col min="3651" max="3651" width="7" style="50" customWidth="1"/>
    <col min="3652" max="3672" width="6.375" style="50" customWidth="1"/>
    <col min="3673" max="3673" width="7" style="50" customWidth="1"/>
    <col min="3674" max="3684" width="6.375" style="50" customWidth="1"/>
    <col min="3685" max="3686" width="6.625" style="50" customWidth="1"/>
    <col min="3687" max="3715" width="6.375" style="50" customWidth="1"/>
    <col min="3716" max="3716" width="8" style="50" customWidth="1"/>
    <col min="3717" max="3717" width="6.375" style="50" customWidth="1"/>
    <col min="3718" max="3719" width="6.625" style="50" customWidth="1"/>
    <col min="3720" max="3722" width="6.375" style="50" customWidth="1"/>
    <col min="3723" max="3757" width="10.875" style="50" customWidth="1"/>
    <col min="3758" max="3765" width="10.625" style="50" customWidth="1"/>
    <col min="3766" max="3768" width="8" style="50" customWidth="1"/>
    <col min="3769" max="3776" width="10.625" style="50" customWidth="1"/>
    <col min="3777" max="3779" width="8" style="50" customWidth="1"/>
    <col min="3780" max="3780" width="2.25" style="50" customWidth="1"/>
    <col min="3781" max="3781" width="12.125" style="50" customWidth="1"/>
    <col min="3782" max="3783" width="12.875" style="50" customWidth="1"/>
    <col min="3784" max="3784" width="9.625" style="50" customWidth="1"/>
    <col min="3785" max="3786" width="12.125" style="50" customWidth="1"/>
    <col min="3787" max="3787" width="22.375" style="50" customWidth="1"/>
    <col min="3788" max="3788" width="20.625" style="50" customWidth="1"/>
    <col min="3789" max="3789" width="9.625" style="50" customWidth="1"/>
    <col min="3790" max="3790" width="56.75" style="50" customWidth="1"/>
    <col min="3791" max="3791" width="7.75" style="50" customWidth="1"/>
    <col min="3792" max="3817" width="10" style="50"/>
    <col min="3818" max="3818" width="8" style="50" bestFit="1" customWidth="1"/>
    <col min="3819" max="3819" width="25.875" style="50" bestFit="1" customWidth="1"/>
    <col min="3820" max="3820" width="11.875" style="50" customWidth="1"/>
    <col min="3821" max="3821" width="1.25" style="50" customWidth="1"/>
    <col min="3822" max="3822" width="16.375" style="50" customWidth="1"/>
    <col min="3823" max="3823" width="0.75" style="50" customWidth="1"/>
    <col min="3824" max="3824" width="14.625" style="50" customWidth="1"/>
    <col min="3825" max="3825" width="0.875" style="50" customWidth="1"/>
    <col min="3826" max="3826" width="16.75" style="50" customWidth="1"/>
    <col min="3827" max="3827" width="1" style="50" customWidth="1"/>
    <col min="3828" max="3828" width="17.125" style="50" customWidth="1"/>
    <col min="3829" max="3829" width="1.5" style="50" customWidth="1"/>
    <col min="3830" max="3830" width="25.875" style="50" customWidth="1"/>
    <col min="3831" max="3831" width="0.875" style="50" customWidth="1"/>
    <col min="3832" max="3832" width="7.75" style="50" customWidth="1"/>
    <col min="3833" max="3833" width="0.875" style="50" customWidth="1"/>
    <col min="3834" max="3834" width="9.875" style="50" customWidth="1"/>
    <col min="3835" max="3835" width="12.75" style="50" customWidth="1"/>
    <col min="3836" max="3836" width="27" style="50" bestFit="1" customWidth="1"/>
    <col min="3837" max="3837" width="9.625" style="50" customWidth="1"/>
    <col min="3838" max="3838" width="8.75" style="50" customWidth="1"/>
    <col min="3839" max="3839" width="10.625" style="50" customWidth="1"/>
    <col min="3840" max="3840" width="8.75" style="50" customWidth="1"/>
    <col min="3841" max="3841" width="8.875" style="50" customWidth="1"/>
    <col min="3842" max="3843" width="8.75" style="50" customWidth="1"/>
    <col min="3844" max="3844" width="9.875" style="50" customWidth="1"/>
    <col min="3845" max="3848" width="6.375" style="50" customWidth="1"/>
    <col min="3849" max="3849" width="8.75" style="50" customWidth="1"/>
    <col min="3850" max="3850" width="9.25" style="50" customWidth="1"/>
    <col min="3851" max="3851" width="11.5" style="50" customWidth="1"/>
    <col min="3852" max="3852" width="10" style="50" customWidth="1"/>
    <col min="3853" max="3853" width="9.75" style="50" customWidth="1"/>
    <col min="3854" max="3854" width="9.25" style="50" customWidth="1"/>
    <col min="3855" max="3857" width="6.375" style="50" customWidth="1"/>
    <col min="3858" max="3858" width="6.625" style="50" customWidth="1"/>
    <col min="3859" max="3859" width="6.375" style="50" customWidth="1"/>
    <col min="3860" max="3860" width="10.25" style="50" customWidth="1"/>
    <col min="3861" max="3861" width="8.75" style="50" customWidth="1"/>
    <col min="3862" max="3862" width="8" style="50" customWidth="1"/>
    <col min="3863" max="3863" width="9.25" style="50" customWidth="1"/>
    <col min="3864" max="3864" width="8.75" style="50" customWidth="1"/>
    <col min="3865" max="3865" width="9.25" style="50" customWidth="1"/>
    <col min="3866" max="3866" width="8" style="50" customWidth="1"/>
    <col min="3867" max="3872" width="6.375" style="50" customWidth="1"/>
    <col min="3873" max="3873" width="8.25" style="50" customWidth="1"/>
    <col min="3874" max="3874" width="8.625" style="50" customWidth="1"/>
    <col min="3875" max="3875" width="8.875" style="50" customWidth="1"/>
    <col min="3876" max="3894" width="6.375" style="50" customWidth="1"/>
    <col min="3895" max="3895" width="8" style="50" customWidth="1"/>
    <col min="3896" max="3896" width="10.375" style="50" customWidth="1"/>
    <col min="3897" max="3906" width="6.375" style="50" customWidth="1"/>
    <col min="3907" max="3907" width="7" style="50" customWidth="1"/>
    <col min="3908" max="3928" width="6.375" style="50" customWidth="1"/>
    <col min="3929" max="3929" width="7" style="50" customWidth="1"/>
    <col min="3930" max="3940" width="6.375" style="50" customWidth="1"/>
    <col min="3941" max="3942" width="6.625" style="50" customWidth="1"/>
    <col min="3943" max="3971" width="6.375" style="50" customWidth="1"/>
    <col min="3972" max="3972" width="8" style="50" customWidth="1"/>
    <col min="3973" max="3973" width="6.375" style="50" customWidth="1"/>
    <col min="3974" max="3975" width="6.625" style="50" customWidth="1"/>
    <col min="3976" max="3978" width="6.375" style="50" customWidth="1"/>
    <col min="3979" max="4013" width="10.875" style="50" customWidth="1"/>
    <col min="4014" max="4021" width="10.625" style="50" customWidth="1"/>
    <col min="4022" max="4024" width="8" style="50" customWidth="1"/>
    <col min="4025" max="4032" width="10.625" style="50" customWidth="1"/>
    <col min="4033" max="4035" width="8" style="50" customWidth="1"/>
    <col min="4036" max="4036" width="2.25" style="50" customWidth="1"/>
    <col min="4037" max="4037" width="12.125" style="50" customWidth="1"/>
    <col min="4038" max="4039" width="12.875" style="50" customWidth="1"/>
    <col min="4040" max="4040" width="9.625" style="50" customWidth="1"/>
    <col min="4041" max="4042" width="12.125" style="50" customWidth="1"/>
    <col min="4043" max="4043" width="22.375" style="50" customWidth="1"/>
    <col min="4044" max="4044" width="20.625" style="50" customWidth="1"/>
    <col min="4045" max="4045" width="9.625" style="50" customWidth="1"/>
    <col min="4046" max="4046" width="56.75" style="50" customWidth="1"/>
    <col min="4047" max="4047" width="7.75" style="50" customWidth="1"/>
    <col min="4048" max="4073" width="10" style="50"/>
    <col min="4074" max="4074" width="8" style="50" bestFit="1" customWidth="1"/>
    <col min="4075" max="4075" width="25.875" style="50" bestFit="1" customWidth="1"/>
    <col min="4076" max="4076" width="11.875" style="50" customWidth="1"/>
    <col min="4077" max="4077" width="1.25" style="50" customWidth="1"/>
    <col min="4078" max="4078" width="16.375" style="50" customWidth="1"/>
    <col min="4079" max="4079" width="0.75" style="50" customWidth="1"/>
    <col min="4080" max="4080" width="14.625" style="50" customWidth="1"/>
    <col min="4081" max="4081" width="0.875" style="50" customWidth="1"/>
    <col min="4082" max="4082" width="16.75" style="50" customWidth="1"/>
    <col min="4083" max="4083" width="1" style="50" customWidth="1"/>
    <col min="4084" max="4084" width="17.125" style="50" customWidth="1"/>
    <col min="4085" max="4085" width="1.5" style="50" customWidth="1"/>
    <col min="4086" max="4086" width="25.875" style="50" customWidth="1"/>
    <col min="4087" max="4087" width="0.875" style="50" customWidth="1"/>
    <col min="4088" max="4088" width="7.75" style="50" customWidth="1"/>
    <col min="4089" max="4089" width="0.875" style="50" customWidth="1"/>
    <col min="4090" max="4090" width="9.875" style="50" customWidth="1"/>
    <col min="4091" max="4091" width="12.75" style="50" customWidth="1"/>
    <col min="4092" max="4092" width="27" style="50" bestFit="1" customWidth="1"/>
    <col min="4093" max="4093" width="9.625" style="50" customWidth="1"/>
    <col min="4094" max="4094" width="8.75" style="50" customWidth="1"/>
    <col min="4095" max="4095" width="10.625" style="50" customWidth="1"/>
    <col min="4096" max="4096" width="8.75" style="50" customWidth="1"/>
    <col min="4097" max="4097" width="8.875" style="50" customWidth="1"/>
    <col min="4098" max="4099" width="8.75" style="50" customWidth="1"/>
    <col min="4100" max="4100" width="9.875" style="50" customWidth="1"/>
    <col min="4101" max="4104" width="6.375" style="50" customWidth="1"/>
    <col min="4105" max="4105" width="8.75" style="50" customWidth="1"/>
    <col min="4106" max="4106" width="9.25" style="50" customWidth="1"/>
    <col min="4107" max="4107" width="11.5" style="50" customWidth="1"/>
    <col min="4108" max="4108" width="10" style="50" customWidth="1"/>
    <col min="4109" max="4109" width="9.75" style="50" customWidth="1"/>
    <col min="4110" max="4110" width="9.25" style="50" customWidth="1"/>
    <col min="4111" max="4113" width="6.375" style="50" customWidth="1"/>
    <col min="4114" max="4114" width="6.625" style="50" customWidth="1"/>
    <col min="4115" max="4115" width="6.375" style="50" customWidth="1"/>
    <col min="4116" max="4116" width="10.25" style="50" customWidth="1"/>
    <col min="4117" max="4117" width="8.75" style="50" customWidth="1"/>
    <col min="4118" max="4118" width="8" style="50" customWidth="1"/>
    <col min="4119" max="4119" width="9.25" style="50" customWidth="1"/>
    <col min="4120" max="4120" width="8.75" style="50" customWidth="1"/>
    <col min="4121" max="4121" width="9.25" style="50" customWidth="1"/>
    <col min="4122" max="4122" width="8" style="50" customWidth="1"/>
    <col min="4123" max="4128" width="6.375" style="50" customWidth="1"/>
    <col min="4129" max="4129" width="8.25" style="50" customWidth="1"/>
    <col min="4130" max="4130" width="8.625" style="50" customWidth="1"/>
    <col min="4131" max="4131" width="8.875" style="50" customWidth="1"/>
    <col min="4132" max="4150" width="6.375" style="50" customWidth="1"/>
    <col min="4151" max="4151" width="8" style="50" customWidth="1"/>
    <col min="4152" max="4152" width="10.375" style="50" customWidth="1"/>
    <col min="4153" max="4162" width="6.375" style="50" customWidth="1"/>
    <col min="4163" max="4163" width="7" style="50" customWidth="1"/>
    <col min="4164" max="4184" width="6.375" style="50" customWidth="1"/>
    <col min="4185" max="4185" width="7" style="50" customWidth="1"/>
    <col min="4186" max="4196" width="6.375" style="50" customWidth="1"/>
    <col min="4197" max="4198" width="6.625" style="50" customWidth="1"/>
    <col min="4199" max="4227" width="6.375" style="50" customWidth="1"/>
    <col min="4228" max="4228" width="8" style="50" customWidth="1"/>
    <col min="4229" max="4229" width="6.375" style="50" customWidth="1"/>
    <col min="4230" max="4231" width="6.625" style="50" customWidth="1"/>
    <col min="4232" max="4234" width="6.375" style="50" customWidth="1"/>
    <col min="4235" max="4269" width="10.875" style="50" customWidth="1"/>
    <col min="4270" max="4277" width="10.625" style="50" customWidth="1"/>
    <col min="4278" max="4280" width="8" style="50" customWidth="1"/>
    <col min="4281" max="4288" width="10.625" style="50" customWidth="1"/>
    <col min="4289" max="4291" width="8" style="50" customWidth="1"/>
    <col min="4292" max="4292" width="2.25" style="50" customWidth="1"/>
    <col min="4293" max="4293" width="12.125" style="50" customWidth="1"/>
    <col min="4294" max="4295" width="12.875" style="50" customWidth="1"/>
    <col min="4296" max="4296" width="9.625" style="50" customWidth="1"/>
    <col min="4297" max="4298" width="12.125" style="50" customWidth="1"/>
    <col min="4299" max="4299" width="22.375" style="50" customWidth="1"/>
    <col min="4300" max="4300" width="20.625" style="50" customWidth="1"/>
    <col min="4301" max="4301" width="9.625" style="50" customWidth="1"/>
    <col min="4302" max="4302" width="56.75" style="50" customWidth="1"/>
    <col min="4303" max="4303" width="7.75" style="50" customWidth="1"/>
    <col min="4304" max="4329" width="10" style="50"/>
    <col min="4330" max="4330" width="8" style="50" bestFit="1" customWidth="1"/>
    <col min="4331" max="4331" width="25.875" style="50" bestFit="1" customWidth="1"/>
    <col min="4332" max="4332" width="11.875" style="50" customWidth="1"/>
    <col min="4333" max="4333" width="1.25" style="50" customWidth="1"/>
    <col min="4334" max="4334" width="16.375" style="50" customWidth="1"/>
    <col min="4335" max="4335" width="0.75" style="50" customWidth="1"/>
    <col min="4336" max="4336" width="14.625" style="50" customWidth="1"/>
    <col min="4337" max="4337" width="0.875" style="50" customWidth="1"/>
    <col min="4338" max="4338" width="16.75" style="50" customWidth="1"/>
    <col min="4339" max="4339" width="1" style="50" customWidth="1"/>
    <col min="4340" max="4340" width="17.125" style="50" customWidth="1"/>
    <col min="4341" max="4341" width="1.5" style="50" customWidth="1"/>
    <col min="4342" max="4342" width="25.875" style="50" customWidth="1"/>
    <col min="4343" max="4343" width="0.875" style="50" customWidth="1"/>
    <col min="4344" max="4344" width="7.75" style="50" customWidth="1"/>
    <col min="4345" max="4345" width="0.875" style="50" customWidth="1"/>
    <col min="4346" max="4346" width="9.875" style="50" customWidth="1"/>
    <col min="4347" max="4347" width="12.75" style="50" customWidth="1"/>
    <col min="4348" max="4348" width="27" style="50" bestFit="1" customWidth="1"/>
    <col min="4349" max="4349" width="9.625" style="50" customWidth="1"/>
    <col min="4350" max="4350" width="8.75" style="50" customWidth="1"/>
    <col min="4351" max="4351" width="10.625" style="50" customWidth="1"/>
    <col min="4352" max="4352" width="8.75" style="50" customWidth="1"/>
    <col min="4353" max="4353" width="8.875" style="50" customWidth="1"/>
    <col min="4354" max="4355" width="8.75" style="50" customWidth="1"/>
    <col min="4356" max="4356" width="9.875" style="50" customWidth="1"/>
    <col min="4357" max="4360" width="6.375" style="50" customWidth="1"/>
    <col min="4361" max="4361" width="8.75" style="50" customWidth="1"/>
    <col min="4362" max="4362" width="9.25" style="50" customWidth="1"/>
    <col min="4363" max="4363" width="11.5" style="50" customWidth="1"/>
    <col min="4364" max="4364" width="10" style="50" customWidth="1"/>
    <col min="4365" max="4365" width="9.75" style="50" customWidth="1"/>
    <col min="4366" max="4366" width="9.25" style="50" customWidth="1"/>
    <col min="4367" max="4369" width="6.375" style="50" customWidth="1"/>
    <col min="4370" max="4370" width="6.625" style="50" customWidth="1"/>
    <col min="4371" max="4371" width="6.375" style="50" customWidth="1"/>
    <col min="4372" max="4372" width="10.25" style="50" customWidth="1"/>
    <col min="4373" max="4373" width="8.75" style="50" customWidth="1"/>
    <col min="4374" max="4374" width="8" style="50" customWidth="1"/>
    <col min="4375" max="4375" width="9.25" style="50" customWidth="1"/>
    <col min="4376" max="4376" width="8.75" style="50" customWidth="1"/>
    <col min="4377" max="4377" width="9.25" style="50" customWidth="1"/>
    <col min="4378" max="4378" width="8" style="50" customWidth="1"/>
    <col min="4379" max="4384" width="6.375" style="50" customWidth="1"/>
    <col min="4385" max="4385" width="8.25" style="50" customWidth="1"/>
    <col min="4386" max="4386" width="8.625" style="50" customWidth="1"/>
    <col min="4387" max="4387" width="8.875" style="50" customWidth="1"/>
    <col min="4388" max="4406" width="6.375" style="50" customWidth="1"/>
    <col min="4407" max="4407" width="8" style="50" customWidth="1"/>
    <col min="4408" max="4408" width="10.375" style="50" customWidth="1"/>
    <col min="4409" max="4418" width="6.375" style="50" customWidth="1"/>
    <col min="4419" max="4419" width="7" style="50" customWidth="1"/>
    <col min="4420" max="4440" width="6.375" style="50" customWidth="1"/>
    <col min="4441" max="4441" width="7" style="50" customWidth="1"/>
    <col min="4442" max="4452" width="6.375" style="50" customWidth="1"/>
    <col min="4453" max="4454" width="6.625" style="50" customWidth="1"/>
    <col min="4455" max="4483" width="6.375" style="50" customWidth="1"/>
    <col min="4484" max="4484" width="8" style="50" customWidth="1"/>
    <col min="4485" max="4485" width="6.375" style="50" customWidth="1"/>
    <col min="4486" max="4487" width="6.625" style="50" customWidth="1"/>
    <col min="4488" max="4490" width="6.375" style="50" customWidth="1"/>
    <col min="4491" max="4525" width="10.875" style="50" customWidth="1"/>
    <col min="4526" max="4533" width="10.625" style="50" customWidth="1"/>
    <col min="4534" max="4536" width="8" style="50" customWidth="1"/>
    <col min="4537" max="4544" width="10.625" style="50" customWidth="1"/>
    <col min="4545" max="4547" width="8" style="50" customWidth="1"/>
    <col min="4548" max="4548" width="2.25" style="50" customWidth="1"/>
    <col min="4549" max="4549" width="12.125" style="50" customWidth="1"/>
    <col min="4550" max="4551" width="12.875" style="50" customWidth="1"/>
    <col min="4552" max="4552" width="9.625" style="50" customWidth="1"/>
    <col min="4553" max="4554" width="12.125" style="50" customWidth="1"/>
    <col min="4555" max="4555" width="22.375" style="50" customWidth="1"/>
    <col min="4556" max="4556" width="20.625" style="50" customWidth="1"/>
    <col min="4557" max="4557" width="9.625" style="50" customWidth="1"/>
    <col min="4558" max="4558" width="56.75" style="50" customWidth="1"/>
    <col min="4559" max="4559" width="7.75" style="50" customWidth="1"/>
    <col min="4560" max="4585" width="10" style="50"/>
    <col min="4586" max="4586" width="8" style="50" bestFit="1" customWidth="1"/>
    <col min="4587" max="4587" width="25.875" style="50" bestFit="1" customWidth="1"/>
    <col min="4588" max="4588" width="11.875" style="50" customWidth="1"/>
    <col min="4589" max="4589" width="1.25" style="50" customWidth="1"/>
    <col min="4590" max="4590" width="16.375" style="50" customWidth="1"/>
    <col min="4591" max="4591" width="0.75" style="50" customWidth="1"/>
    <col min="4592" max="4592" width="14.625" style="50" customWidth="1"/>
    <col min="4593" max="4593" width="0.875" style="50" customWidth="1"/>
    <col min="4594" max="4594" width="16.75" style="50" customWidth="1"/>
    <col min="4595" max="4595" width="1" style="50" customWidth="1"/>
    <col min="4596" max="4596" width="17.125" style="50" customWidth="1"/>
    <col min="4597" max="4597" width="1.5" style="50" customWidth="1"/>
    <col min="4598" max="4598" width="25.875" style="50" customWidth="1"/>
    <col min="4599" max="4599" width="0.875" style="50" customWidth="1"/>
    <col min="4600" max="4600" width="7.75" style="50" customWidth="1"/>
    <col min="4601" max="4601" width="0.875" style="50" customWidth="1"/>
    <col min="4602" max="4602" width="9.875" style="50" customWidth="1"/>
    <col min="4603" max="4603" width="12.75" style="50" customWidth="1"/>
    <col min="4604" max="4604" width="27" style="50" bestFit="1" customWidth="1"/>
    <col min="4605" max="4605" width="9.625" style="50" customWidth="1"/>
    <col min="4606" max="4606" width="8.75" style="50" customWidth="1"/>
    <col min="4607" max="4607" width="10.625" style="50" customWidth="1"/>
    <col min="4608" max="4608" width="8.75" style="50" customWidth="1"/>
    <col min="4609" max="4609" width="8.875" style="50" customWidth="1"/>
    <col min="4610" max="4611" width="8.75" style="50" customWidth="1"/>
    <col min="4612" max="4612" width="9.875" style="50" customWidth="1"/>
    <col min="4613" max="4616" width="6.375" style="50" customWidth="1"/>
    <col min="4617" max="4617" width="8.75" style="50" customWidth="1"/>
    <col min="4618" max="4618" width="9.25" style="50" customWidth="1"/>
    <col min="4619" max="4619" width="11.5" style="50" customWidth="1"/>
    <col min="4620" max="4620" width="10" style="50" customWidth="1"/>
    <col min="4621" max="4621" width="9.75" style="50" customWidth="1"/>
    <col min="4622" max="4622" width="9.25" style="50" customWidth="1"/>
    <col min="4623" max="4625" width="6.375" style="50" customWidth="1"/>
    <col min="4626" max="4626" width="6.625" style="50" customWidth="1"/>
    <col min="4627" max="4627" width="6.375" style="50" customWidth="1"/>
    <col min="4628" max="4628" width="10.25" style="50" customWidth="1"/>
    <col min="4629" max="4629" width="8.75" style="50" customWidth="1"/>
    <col min="4630" max="4630" width="8" style="50" customWidth="1"/>
    <col min="4631" max="4631" width="9.25" style="50" customWidth="1"/>
    <col min="4632" max="4632" width="8.75" style="50" customWidth="1"/>
    <col min="4633" max="4633" width="9.25" style="50" customWidth="1"/>
    <col min="4634" max="4634" width="8" style="50" customWidth="1"/>
    <col min="4635" max="4640" width="6.375" style="50" customWidth="1"/>
    <col min="4641" max="4641" width="8.25" style="50" customWidth="1"/>
    <col min="4642" max="4642" width="8.625" style="50" customWidth="1"/>
    <col min="4643" max="4643" width="8.875" style="50" customWidth="1"/>
    <col min="4644" max="4662" width="6.375" style="50" customWidth="1"/>
    <col min="4663" max="4663" width="8" style="50" customWidth="1"/>
    <col min="4664" max="4664" width="10.375" style="50" customWidth="1"/>
    <col min="4665" max="4674" width="6.375" style="50" customWidth="1"/>
    <col min="4675" max="4675" width="7" style="50" customWidth="1"/>
    <col min="4676" max="4696" width="6.375" style="50" customWidth="1"/>
    <col min="4697" max="4697" width="7" style="50" customWidth="1"/>
    <col min="4698" max="4708" width="6.375" style="50" customWidth="1"/>
    <col min="4709" max="4710" width="6.625" style="50" customWidth="1"/>
    <col min="4711" max="4739" width="6.375" style="50" customWidth="1"/>
    <col min="4740" max="4740" width="8" style="50" customWidth="1"/>
    <col min="4741" max="4741" width="6.375" style="50" customWidth="1"/>
    <col min="4742" max="4743" width="6.625" style="50" customWidth="1"/>
    <col min="4744" max="4746" width="6.375" style="50" customWidth="1"/>
    <col min="4747" max="4781" width="10.875" style="50" customWidth="1"/>
    <col min="4782" max="4789" width="10.625" style="50" customWidth="1"/>
    <col min="4790" max="4792" width="8" style="50" customWidth="1"/>
    <col min="4793" max="4800" width="10.625" style="50" customWidth="1"/>
    <col min="4801" max="4803" width="8" style="50" customWidth="1"/>
    <col min="4804" max="4804" width="2.25" style="50" customWidth="1"/>
    <col min="4805" max="4805" width="12.125" style="50" customWidth="1"/>
    <col min="4806" max="4807" width="12.875" style="50" customWidth="1"/>
    <col min="4808" max="4808" width="9.625" style="50" customWidth="1"/>
    <col min="4809" max="4810" width="12.125" style="50" customWidth="1"/>
    <col min="4811" max="4811" width="22.375" style="50" customWidth="1"/>
    <col min="4812" max="4812" width="20.625" style="50" customWidth="1"/>
    <col min="4813" max="4813" width="9.625" style="50" customWidth="1"/>
    <col min="4814" max="4814" width="56.75" style="50" customWidth="1"/>
    <col min="4815" max="4815" width="7.75" style="50" customWidth="1"/>
    <col min="4816" max="4841" width="10" style="50"/>
    <col min="4842" max="4842" width="8" style="50" bestFit="1" customWidth="1"/>
    <col min="4843" max="4843" width="25.875" style="50" bestFit="1" customWidth="1"/>
    <col min="4844" max="4844" width="11.875" style="50" customWidth="1"/>
    <col min="4845" max="4845" width="1.25" style="50" customWidth="1"/>
    <col min="4846" max="4846" width="16.375" style="50" customWidth="1"/>
    <col min="4847" max="4847" width="0.75" style="50" customWidth="1"/>
    <col min="4848" max="4848" width="14.625" style="50" customWidth="1"/>
    <col min="4849" max="4849" width="0.875" style="50" customWidth="1"/>
    <col min="4850" max="4850" width="16.75" style="50" customWidth="1"/>
    <col min="4851" max="4851" width="1" style="50" customWidth="1"/>
    <col min="4852" max="4852" width="17.125" style="50" customWidth="1"/>
    <col min="4853" max="4853" width="1.5" style="50" customWidth="1"/>
    <col min="4854" max="4854" width="25.875" style="50" customWidth="1"/>
    <col min="4855" max="4855" width="0.875" style="50" customWidth="1"/>
    <col min="4856" max="4856" width="7.75" style="50" customWidth="1"/>
    <col min="4857" max="4857" width="0.875" style="50" customWidth="1"/>
    <col min="4858" max="4858" width="9.875" style="50" customWidth="1"/>
    <col min="4859" max="4859" width="12.75" style="50" customWidth="1"/>
    <col min="4860" max="4860" width="27" style="50" bestFit="1" customWidth="1"/>
    <col min="4861" max="4861" width="9.625" style="50" customWidth="1"/>
    <col min="4862" max="4862" width="8.75" style="50" customWidth="1"/>
    <col min="4863" max="4863" width="10.625" style="50" customWidth="1"/>
    <col min="4864" max="4864" width="8.75" style="50" customWidth="1"/>
    <col min="4865" max="4865" width="8.875" style="50" customWidth="1"/>
    <col min="4866" max="4867" width="8.75" style="50" customWidth="1"/>
    <col min="4868" max="4868" width="9.875" style="50" customWidth="1"/>
    <col min="4869" max="4872" width="6.375" style="50" customWidth="1"/>
    <col min="4873" max="4873" width="8.75" style="50" customWidth="1"/>
    <col min="4874" max="4874" width="9.25" style="50" customWidth="1"/>
    <col min="4875" max="4875" width="11.5" style="50" customWidth="1"/>
    <col min="4876" max="4876" width="10" style="50" customWidth="1"/>
    <col min="4877" max="4877" width="9.75" style="50" customWidth="1"/>
    <col min="4878" max="4878" width="9.25" style="50" customWidth="1"/>
    <col min="4879" max="4881" width="6.375" style="50" customWidth="1"/>
    <col min="4882" max="4882" width="6.625" style="50" customWidth="1"/>
    <col min="4883" max="4883" width="6.375" style="50" customWidth="1"/>
    <col min="4884" max="4884" width="10.25" style="50" customWidth="1"/>
    <col min="4885" max="4885" width="8.75" style="50" customWidth="1"/>
    <col min="4886" max="4886" width="8" style="50" customWidth="1"/>
    <col min="4887" max="4887" width="9.25" style="50" customWidth="1"/>
    <col min="4888" max="4888" width="8.75" style="50" customWidth="1"/>
    <col min="4889" max="4889" width="9.25" style="50" customWidth="1"/>
    <col min="4890" max="4890" width="8" style="50" customWidth="1"/>
    <col min="4891" max="4896" width="6.375" style="50" customWidth="1"/>
    <col min="4897" max="4897" width="8.25" style="50" customWidth="1"/>
    <col min="4898" max="4898" width="8.625" style="50" customWidth="1"/>
    <col min="4899" max="4899" width="8.875" style="50" customWidth="1"/>
    <col min="4900" max="4918" width="6.375" style="50" customWidth="1"/>
    <col min="4919" max="4919" width="8" style="50" customWidth="1"/>
    <col min="4920" max="4920" width="10.375" style="50" customWidth="1"/>
    <col min="4921" max="4930" width="6.375" style="50" customWidth="1"/>
    <col min="4931" max="4931" width="7" style="50" customWidth="1"/>
    <col min="4932" max="4952" width="6.375" style="50" customWidth="1"/>
    <col min="4953" max="4953" width="7" style="50" customWidth="1"/>
    <col min="4954" max="4964" width="6.375" style="50" customWidth="1"/>
    <col min="4965" max="4966" width="6.625" style="50" customWidth="1"/>
    <col min="4967" max="4995" width="6.375" style="50" customWidth="1"/>
    <col min="4996" max="4996" width="8" style="50" customWidth="1"/>
    <col min="4997" max="4997" width="6.375" style="50" customWidth="1"/>
    <col min="4998" max="4999" width="6.625" style="50" customWidth="1"/>
    <col min="5000" max="5002" width="6.375" style="50" customWidth="1"/>
    <col min="5003" max="5037" width="10.875" style="50" customWidth="1"/>
    <col min="5038" max="5045" width="10.625" style="50" customWidth="1"/>
    <col min="5046" max="5048" width="8" style="50" customWidth="1"/>
    <col min="5049" max="5056" width="10.625" style="50" customWidth="1"/>
    <col min="5057" max="5059" width="8" style="50" customWidth="1"/>
    <col min="5060" max="5060" width="2.25" style="50" customWidth="1"/>
    <col min="5061" max="5061" width="12.125" style="50" customWidth="1"/>
    <col min="5062" max="5063" width="12.875" style="50" customWidth="1"/>
    <col min="5064" max="5064" width="9.625" style="50" customWidth="1"/>
    <col min="5065" max="5066" width="12.125" style="50" customWidth="1"/>
    <col min="5067" max="5067" width="22.375" style="50" customWidth="1"/>
    <col min="5068" max="5068" width="20.625" style="50" customWidth="1"/>
    <col min="5069" max="5069" width="9.625" style="50" customWidth="1"/>
    <col min="5070" max="5070" width="56.75" style="50" customWidth="1"/>
    <col min="5071" max="5071" width="7.75" style="50" customWidth="1"/>
    <col min="5072" max="5097" width="10" style="50"/>
    <col min="5098" max="5098" width="8" style="50" bestFit="1" customWidth="1"/>
    <col min="5099" max="5099" width="25.875" style="50" bestFit="1" customWidth="1"/>
    <col min="5100" max="5100" width="11.875" style="50" customWidth="1"/>
    <col min="5101" max="5101" width="1.25" style="50" customWidth="1"/>
    <col min="5102" max="5102" width="16.375" style="50" customWidth="1"/>
    <col min="5103" max="5103" width="0.75" style="50" customWidth="1"/>
    <col min="5104" max="5104" width="14.625" style="50" customWidth="1"/>
    <col min="5105" max="5105" width="0.875" style="50" customWidth="1"/>
    <col min="5106" max="5106" width="16.75" style="50" customWidth="1"/>
    <col min="5107" max="5107" width="1" style="50" customWidth="1"/>
    <col min="5108" max="5108" width="17.125" style="50" customWidth="1"/>
    <col min="5109" max="5109" width="1.5" style="50" customWidth="1"/>
    <col min="5110" max="5110" width="25.875" style="50" customWidth="1"/>
    <col min="5111" max="5111" width="0.875" style="50" customWidth="1"/>
    <col min="5112" max="5112" width="7.75" style="50" customWidth="1"/>
    <col min="5113" max="5113" width="0.875" style="50" customWidth="1"/>
    <col min="5114" max="5114" width="9.875" style="50" customWidth="1"/>
    <col min="5115" max="5115" width="12.75" style="50" customWidth="1"/>
    <col min="5116" max="5116" width="27" style="50" bestFit="1" customWidth="1"/>
    <col min="5117" max="5117" width="9.625" style="50" customWidth="1"/>
    <col min="5118" max="5118" width="8.75" style="50" customWidth="1"/>
    <col min="5119" max="5119" width="10.625" style="50" customWidth="1"/>
    <col min="5120" max="5120" width="8.75" style="50" customWidth="1"/>
    <col min="5121" max="5121" width="8.875" style="50" customWidth="1"/>
    <col min="5122" max="5123" width="8.75" style="50" customWidth="1"/>
    <col min="5124" max="5124" width="9.875" style="50" customWidth="1"/>
    <col min="5125" max="5128" width="6.375" style="50" customWidth="1"/>
    <col min="5129" max="5129" width="8.75" style="50" customWidth="1"/>
    <col min="5130" max="5130" width="9.25" style="50" customWidth="1"/>
    <col min="5131" max="5131" width="11.5" style="50" customWidth="1"/>
    <col min="5132" max="5132" width="10" style="50" customWidth="1"/>
    <col min="5133" max="5133" width="9.75" style="50" customWidth="1"/>
    <col min="5134" max="5134" width="9.25" style="50" customWidth="1"/>
    <col min="5135" max="5137" width="6.375" style="50" customWidth="1"/>
    <col min="5138" max="5138" width="6.625" style="50" customWidth="1"/>
    <col min="5139" max="5139" width="6.375" style="50" customWidth="1"/>
    <col min="5140" max="5140" width="10.25" style="50" customWidth="1"/>
    <col min="5141" max="5141" width="8.75" style="50" customWidth="1"/>
    <col min="5142" max="5142" width="8" style="50" customWidth="1"/>
    <col min="5143" max="5143" width="9.25" style="50" customWidth="1"/>
    <col min="5144" max="5144" width="8.75" style="50" customWidth="1"/>
    <col min="5145" max="5145" width="9.25" style="50" customWidth="1"/>
    <col min="5146" max="5146" width="8" style="50" customWidth="1"/>
    <col min="5147" max="5152" width="6.375" style="50" customWidth="1"/>
    <col min="5153" max="5153" width="8.25" style="50" customWidth="1"/>
    <col min="5154" max="5154" width="8.625" style="50" customWidth="1"/>
    <col min="5155" max="5155" width="8.875" style="50" customWidth="1"/>
    <col min="5156" max="5174" width="6.375" style="50" customWidth="1"/>
    <col min="5175" max="5175" width="8" style="50" customWidth="1"/>
    <col min="5176" max="5176" width="10.375" style="50" customWidth="1"/>
    <col min="5177" max="5186" width="6.375" style="50" customWidth="1"/>
    <col min="5187" max="5187" width="7" style="50" customWidth="1"/>
    <col min="5188" max="5208" width="6.375" style="50" customWidth="1"/>
    <col min="5209" max="5209" width="7" style="50" customWidth="1"/>
    <col min="5210" max="5220" width="6.375" style="50" customWidth="1"/>
    <col min="5221" max="5222" width="6.625" style="50" customWidth="1"/>
    <col min="5223" max="5251" width="6.375" style="50" customWidth="1"/>
    <col min="5252" max="5252" width="8" style="50" customWidth="1"/>
    <col min="5253" max="5253" width="6.375" style="50" customWidth="1"/>
    <col min="5254" max="5255" width="6.625" style="50" customWidth="1"/>
    <col min="5256" max="5258" width="6.375" style="50" customWidth="1"/>
    <col min="5259" max="5293" width="10.875" style="50" customWidth="1"/>
    <col min="5294" max="5301" width="10.625" style="50" customWidth="1"/>
    <col min="5302" max="5304" width="8" style="50" customWidth="1"/>
    <col min="5305" max="5312" width="10.625" style="50" customWidth="1"/>
    <col min="5313" max="5315" width="8" style="50" customWidth="1"/>
    <col min="5316" max="5316" width="2.25" style="50" customWidth="1"/>
    <col min="5317" max="5317" width="12.125" style="50" customWidth="1"/>
    <col min="5318" max="5319" width="12.875" style="50" customWidth="1"/>
    <col min="5320" max="5320" width="9.625" style="50" customWidth="1"/>
    <col min="5321" max="5322" width="12.125" style="50" customWidth="1"/>
    <col min="5323" max="5323" width="22.375" style="50" customWidth="1"/>
    <col min="5324" max="5324" width="20.625" style="50" customWidth="1"/>
    <col min="5325" max="5325" width="9.625" style="50" customWidth="1"/>
    <col min="5326" max="5326" width="56.75" style="50" customWidth="1"/>
    <col min="5327" max="5327" width="7.75" style="50" customWidth="1"/>
    <col min="5328" max="5353" width="10" style="50"/>
    <col min="5354" max="5354" width="8" style="50" bestFit="1" customWidth="1"/>
    <col min="5355" max="5355" width="25.875" style="50" bestFit="1" customWidth="1"/>
    <col min="5356" max="5356" width="11.875" style="50" customWidth="1"/>
    <col min="5357" max="5357" width="1.25" style="50" customWidth="1"/>
    <col min="5358" max="5358" width="16.375" style="50" customWidth="1"/>
    <col min="5359" max="5359" width="0.75" style="50" customWidth="1"/>
    <col min="5360" max="5360" width="14.625" style="50" customWidth="1"/>
    <col min="5361" max="5361" width="0.875" style="50" customWidth="1"/>
    <col min="5362" max="5362" width="16.75" style="50" customWidth="1"/>
    <col min="5363" max="5363" width="1" style="50" customWidth="1"/>
    <col min="5364" max="5364" width="17.125" style="50" customWidth="1"/>
    <col min="5365" max="5365" width="1.5" style="50" customWidth="1"/>
    <col min="5366" max="5366" width="25.875" style="50" customWidth="1"/>
    <col min="5367" max="5367" width="0.875" style="50" customWidth="1"/>
    <col min="5368" max="5368" width="7.75" style="50" customWidth="1"/>
    <col min="5369" max="5369" width="0.875" style="50" customWidth="1"/>
    <col min="5370" max="5370" width="9.875" style="50" customWidth="1"/>
    <col min="5371" max="5371" width="12.75" style="50" customWidth="1"/>
    <col min="5372" max="5372" width="27" style="50" bestFit="1" customWidth="1"/>
    <col min="5373" max="5373" width="9.625" style="50" customWidth="1"/>
    <col min="5374" max="5374" width="8.75" style="50" customWidth="1"/>
    <col min="5375" max="5375" width="10.625" style="50" customWidth="1"/>
    <col min="5376" max="5376" width="8.75" style="50" customWidth="1"/>
    <col min="5377" max="5377" width="8.875" style="50" customWidth="1"/>
    <col min="5378" max="5379" width="8.75" style="50" customWidth="1"/>
    <col min="5380" max="5380" width="9.875" style="50" customWidth="1"/>
    <col min="5381" max="5384" width="6.375" style="50" customWidth="1"/>
    <col min="5385" max="5385" width="8.75" style="50" customWidth="1"/>
    <col min="5386" max="5386" width="9.25" style="50" customWidth="1"/>
    <col min="5387" max="5387" width="11.5" style="50" customWidth="1"/>
    <col min="5388" max="5388" width="10" style="50" customWidth="1"/>
    <col min="5389" max="5389" width="9.75" style="50" customWidth="1"/>
    <col min="5390" max="5390" width="9.25" style="50" customWidth="1"/>
    <col min="5391" max="5393" width="6.375" style="50" customWidth="1"/>
    <col min="5394" max="5394" width="6.625" style="50" customWidth="1"/>
    <col min="5395" max="5395" width="6.375" style="50" customWidth="1"/>
    <col min="5396" max="5396" width="10.25" style="50" customWidth="1"/>
    <col min="5397" max="5397" width="8.75" style="50" customWidth="1"/>
    <col min="5398" max="5398" width="8" style="50" customWidth="1"/>
    <col min="5399" max="5399" width="9.25" style="50" customWidth="1"/>
    <col min="5400" max="5400" width="8.75" style="50" customWidth="1"/>
    <col min="5401" max="5401" width="9.25" style="50" customWidth="1"/>
    <col min="5402" max="5402" width="8" style="50" customWidth="1"/>
    <col min="5403" max="5408" width="6.375" style="50" customWidth="1"/>
    <col min="5409" max="5409" width="8.25" style="50" customWidth="1"/>
    <col min="5410" max="5410" width="8.625" style="50" customWidth="1"/>
    <col min="5411" max="5411" width="8.875" style="50" customWidth="1"/>
    <col min="5412" max="5430" width="6.375" style="50" customWidth="1"/>
    <col min="5431" max="5431" width="8" style="50" customWidth="1"/>
    <col min="5432" max="5432" width="10.375" style="50" customWidth="1"/>
    <col min="5433" max="5442" width="6.375" style="50" customWidth="1"/>
    <col min="5443" max="5443" width="7" style="50" customWidth="1"/>
    <col min="5444" max="5464" width="6.375" style="50" customWidth="1"/>
    <col min="5465" max="5465" width="7" style="50" customWidth="1"/>
    <col min="5466" max="5476" width="6.375" style="50" customWidth="1"/>
    <col min="5477" max="5478" width="6.625" style="50" customWidth="1"/>
    <col min="5479" max="5507" width="6.375" style="50" customWidth="1"/>
    <col min="5508" max="5508" width="8" style="50" customWidth="1"/>
    <col min="5509" max="5509" width="6.375" style="50" customWidth="1"/>
    <col min="5510" max="5511" width="6.625" style="50" customWidth="1"/>
    <col min="5512" max="5514" width="6.375" style="50" customWidth="1"/>
    <col min="5515" max="5549" width="10.875" style="50" customWidth="1"/>
    <col min="5550" max="5557" width="10.625" style="50" customWidth="1"/>
    <col min="5558" max="5560" width="8" style="50" customWidth="1"/>
    <col min="5561" max="5568" width="10.625" style="50" customWidth="1"/>
    <col min="5569" max="5571" width="8" style="50" customWidth="1"/>
    <col min="5572" max="5572" width="2.25" style="50" customWidth="1"/>
    <col min="5573" max="5573" width="12.125" style="50" customWidth="1"/>
    <col min="5574" max="5575" width="12.875" style="50" customWidth="1"/>
    <col min="5576" max="5576" width="9.625" style="50" customWidth="1"/>
    <col min="5577" max="5578" width="12.125" style="50" customWidth="1"/>
    <col min="5579" max="5579" width="22.375" style="50" customWidth="1"/>
    <col min="5580" max="5580" width="20.625" style="50" customWidth="1"/>
    <col min="5581" max="5581" width="9.625" style="50" customWidth="1"/>
    <col min="5582" max="5582" width="56.75" style="50" customWidth="1"/>
    <col min="5583" max="5583" width="7.75" style="50" customWidth="1"/>
    <col min="5584" max="5609" width="10" style="50"/>
    <col min="5610" max="5610" width="8" style="50" bestFit="1" customWidth="1"/>
    <col min="5611" max="5611" width="25.875" style="50" bestFit="1" customWidth="1"/>
    <col min="5612" max="5612" width="11.875" style="50" customWidth="1"/>
    <col min="5613" max="5613" width="1.25" style="50" customWidth="1"/>
    <col min="5614" max="5614" width="16.375" style="50" customWidth="1"/>
    <col min="5615" max="5615" width="0.75" style="50" customWidth="1"/>
    <col min="5616" max="5616" width="14.625" style="50" customWidth="1"/>
    <col min="5617" max="5617" width="0.875" style="50" customWidth="1"/>
    <col min="5618" max="5618" width="16.75" style="50" customWidth="1"/>
    <col min="5619" max="5619" width="1" style="50" customWidth="1"/>
    <col min="5620" max="5620" width="17.125" style="50" customWidth="1"/>
    <col min="5621" max="5621" width="1.5" style="50" customWidth="1"/>
    <col min="5622" max="5622" width="25.875" style="50" customWidth="1"/>
    <col min="5623" max="5623" width="0.875" style="50" customWidth="1"/>
    <col min="5624" max="5624" width="7.75" style="50" customWidth="1"/>
    <col min="5625" max="5625" width="0.875" style="50" customWidth="1"/>
    <col min="5626" max="5626" width="9.875" style="50" customWidth="1"/>
    <col min="5627" max="5627" width="12.75" style="50" customWidth="1"/>
    <col min="5628" max="5628" width="27" style="50" bestFit="1" customWidth="1"/>
    <col min="5629" max="5629" width="9.625" style="50" customWidth="1"/>
    <col min="5630" max="5630" width="8.75" style="50" customWidth="1"/>
    <col min="5631" max="5631" width="10.625" style="50" customWidth="1"/>
    <col min="5632" max="5632" width="8.75" style="50" customWidth="1"/>
    <col min="5633" max="5633" width="8.875" style="50" customWidth="1"/>
    <col min="5634" max="5635" width="8.75" style="50" customWidth="1"/>
    <col min="5636" max="5636" width="9.875" style="50" customWidth="1"/>
    <col min="5637" max="5640" width="6.375" style="50" customWidth="1"/>
    <col min="5641" max="5641" width="8.75" style="50" customWidth="1"/>
    <col min="5642" max="5642" width="9.25" style="50" customWidth="1"/>
    <col min="5643" max="5643" width="11.5" style="50" customWidth="1"/>
    <col min="5644" max="5644" width="10" style="50" customWidth="1"/>
    <col min="5645" max="5645" width="9.75" style="50" customWidth="1"/>
    <col min="5646" max="5646" width="9.25" style="50" customWidth="1"/>
    <col min="5647" max="5649" width="6.375" style="50" customWidth="1"/>
    <col min="5650" max="5650" width="6.625" style="50" customWidth="1"/>
    <col min="5651" max="5651" width="6.375" style="50" customWidth="1"/>
    <col min="5652" max="5652" width="10.25" style="50" customWidth="1"/>
    <col min="5653" max="5653" width="8.75" style="50" customWidth="1"/>
    <col min="5654" max="5654" width="8" style="50" customWidth="1"/>
    <col min="5655" max="5655" width="9.25" style="50" customWidth="1"/>
    <col min="5656" max="5656" width="8.75" style="50" customWidth="1"/>
    <col min="5657" max="5657" width="9.25" style="50" customWidth="1"/>
    <col min="5658" max="5658" width="8" style="50" customWidth="1"/>
    <col min="5659" max="5664" width="6.375" style="50" customWidth="1"/>
    <col min="5665" max="5665" width="8.25" style="50" customWidth="1"/>
    <col min="5666" max="5666" width="8.625" style="50" customWidth="1"/>
    <col min="5667" max="5667" width="8.875" style="50" customWidth="1"/>
    <col min="5668" max="5686" width="6.375" style="50" customWidth="1"/>
    <col min="5687" max="5687" width="8" style="50" customWidth="1"/>
    <col min="5688" max="5688" width="10.375" style="50" customWidth="1"/>
    <col min="5689" max="5698" width="6.375" style="50" customWidth="1"/>
    <col min="5699" max="5699" width="7" style="50" customWidth="1"/>
    <col min="5700" max="5720" width="6.375" style="50" customWidth="1"/>
    <col min="5721" max="5721" width="7" style="50" customWidth="1"/>
    <col min="5722" max="5732" width="6.375" style="50" customWidth="1"/>
    <col min="5733" max="5734" width="6.625" style="50" customWidth="1"/>
    <col min="5735" max="5763" width="6.375" style="50" customWidth="1"/>
    <col min="5764" max="5764" width="8" style="50" customWidth="1"/>
    <col min="5765" max="5765" width="6.375" style="50" customWidth="1"/>
    <col min="5766" max="5767" width="6.625" style="50" customWidth="1"/>
    <col min="5768" max="5770" width="6.375" style="50" customWidth="1"/>
    <col min="5771" max="5805" width="10.875" style="50" customWidth="1"/>
    <col min="5806" max="5813" width="10.625" style="50" customWidth="1"/>
    <col min="5814" max="5816" width="8" style="50" customWidth="1"/>
    <col min="5817" max="5824" width="10.625" style="50" customWidth="1"/>
    <col min="5825" max="5827" width="8" style="50" customWidth="1"/>
    <col min="5828" max="5828" width="2.25" style="50" customWidth="1"/>
    <col min="5829" max="5829" width="12.125" style="50" customWidth="1"/>
    <col min="5830" max="5831" width="12.875" style="50" customWidth="1"/>
    <col min="5832" max="5832" width="9.625" style="50" customWidth="1"/>
    <col min="5833" max="5834" width="12.125" style="50" customWidth="1"/>
    <col min="5835" max="5835" width="22.375" style="50" customWidth="1"/>
    <col min="5836" max="5836" width="20.625" style="50" customWidth="1"/>
    <col min="5837" max="5837" width="9.625" style="50" customWidth="1"/>
    <col min="5838" max="5838" width="56.75" style="50" customWidth="1"/>
    <col min="5839" max="5839" width="7.75" style="50" customWidth="1"/>
    <col min="5840" max="5865" width="10" style="50"/>
    <col min="5866" max="5866" width="8" style="50" bestFit="1" customWidth="1"/>
    <col min="5867" max="5867" width="25.875" style="50" bestFit="1" customWidth="1"/>
    <col min="5868" max="5868" width="11.875" style="50" customWidth="1"/>
    <col min="5869" max="5869" width="1.25" style="50" customWidth="1"/>
    <col min="5870" max="5870" width="16.375" style="50" customWidth="1"/>
    <col min="5871" max="5871" width="0.75" style="50" customWidth="1"/>
    <col min="5872" max="5872" width="14.625" style="50" customWidth="1"/>
    <col min="5873" max="5873" width="0.875" style="50" customWidth="1"/>
    <col min="5874" max="5874" width="16.75" style="50" customWidth="1"/>
    <col min="5875" max="5875" width="1" style="50" customWidth="1"/>
    <col min="5876" max="5876" width="17.125" style="50" customWidth="1"/>
    <col min="5877" max="5877" width="1.5" style="50" customWidth="1"/>
    <col min="5878" max="5878" width="25.875" style="50" customWidth="1"/>
    <col min="5879" max="5879" width="0.875" style="50" customWidth="1"/>
    <col min="5880" max="5880" width="7.75" style="50" customWidth="1"/>
    <col min="5881" max="5881" width="0.875" style="50" customWidth="1"/>
    <col min="5882" max="5882" width="9.875" style="50" customWidth="1"/>
    <col min="5883" max="5883" width="12.75" style="50" customWidth="1"/>
    <col min="5884" max="5884" width="27" style="50" bestFit="1" customWidth="1"/>
    <col min="5885" max="5885" width="9.625" style="50" customWidth="1"/>
    <col min="5886" max="5886" width="8.75" style="50" customWidth="1"/>
    <col min="5887" max="5887" width="10.625" style="50" customWidth="1"/>
    <col min="5888" max="5888" width="8.75" style="50" customWidth="1"/>
    <col min="5889" max="5889" width="8.875" style="50" customWidth="1"/>
    <col min="5890" max="5891" width="8.75" style="50" customWidth="1"/>
    <col min="5892" max="5892" width="9.875" style="50" customWidth="1"/>
    <col min="5893" max="5896" width="6.375" style="50" customWidth="1"/>
    <col min="5897" max="5897" width="8.75" style="50" customWidth="1"/>
    <col min="5898" max="5898" width="9.25" style="50" customWidth="1"/>
    <col min="5899" max="5899" width="11.5" style="50" customWidth="1"/>
    <col min="5900" max="5900" width="10" style="50" customWidth="1"/>
    <col min="5901" max="5901" width="9.75" style="50" customWidth="1"/>
    <col min="5902" max="5902" width="9.25" style="50" customWidth="1"/>
    <col min="5903" max="5905" width="6.375" style="50" customWidth="1"/>
    <col min="5906" max="5906" width="6.625" style="50" customWidth="1"/>
    <col min="5907" max="5907" width="6.375" style="50" customWidth="1"/>
    <col min="5908" max="5908" width="10.25" style="50" customWidth="1"/>
    <col min="5909" max="5909" width="8.75" style="50" customWidth="1"/>
    <col min="5910" max="5910" width="8" style="50" customWidth="1"/>
    <col min="5911" max="5911" width="9.25" style="50" customWidth="1"/>
    <col min="5912" max="5912" width="8.75" style="50" customWidth="1"/>
    <col min="5913" max="5913" width="9.25" style="50" customWidth="1"/>
    <col min="5914" max="5914" width="8" style="50" customWidth="1"/>
    <col min="5915" max="5920" width="6.375" style="50" customWidth="1"/>
    <col min="5921" max="5921" width="8.25" style="50" customWidth="1"/>
    <col min="5922" max="5922" width="8.625" style="50" customWidth="1"/>
    <col min="5923" max="5923" width="8.875" style="50" customWidth="1"/>
    <col min="5924" max="5942" width="6.375" style="50" customWidth="1"/>
    <col min="5943" max="5943" width="8" style="50" customWidth="1"/>
    <col min="5944" max="5944" width="10.375" style="50" customWidth="1"/>
    <col min="5945" max="5954" width="6.375" style="50" customWidth="1"/>
    <col min="5955" max="5955" width="7" style="50" customWidth="1"/>
    <col min="5956" max="5976" width="6.375" style="50" customWidth="1"/>
    <col min="5977" max="5977" width="7" style="50" customWidth="1"/>
    <col min="5978" max="5988" width="6.375" style="50" customWidth="1"/>
    <col min="5989" max="5990" width="6.625" style="50" customWidth="1"/>
    <col min="5991" max="6019" width="6.375" style="50" customWidth="1"/>
    <col min="6020" max="6020" width="8" style="50" customWidth="1"/>
    <col min="6021" max="6021" width="6.375" style="50" customWidth="1"/>
    <col min="6022" max="6023" width="6.625" style="50" customWidth="1"/>
    <col min="6024" max="6026" width="6.375" style="50" customWidth="1"/>
    <col min="6027" max="6061" width="10.875" style="50" customWidth="1"/>
    <col min="6062" max="6069" width="10.625" style="50" customWidth="1"/>
    <col min="6070" max="6072" width="8" style="50" customWidth="1"/>
    <col min="6073" max="6080" width="10.625" style="50" customWidth="1"/>
    <col min="6081" max="6083" width="8" style="50" customWidth="1"/>
    <col min="6084" max="6084" width="2.25" style="50" customWidth="1"/>
    <col min="6085" max="6085" width="12.125" style="50" customWidth="1"/>
    <col min="6086" max="6087" width="12.875" style="50" customWidth="1"/>
    <col min="6088" max="6088" width="9.625" style="50" customWidth="1"/>
    <col min="6089" max="6090" width="12.125" style="50" customWidth="1"/>
    <col min="6091" max="6091" width="22.375" style="50" customWidth="1"/>
    <col min="6092" max="6092" width="20.625" style="50" customWidth="1"/>
    <col min="6093" max="6093" width="9.625" style="50" customWidth="1"/>
    <col min="6094" max="6094" width="56.75" style="50" customWidth="1"/>
    <col min="6095" max="6095" width="7.75" style="50" customWidth="1"/>
    <col min="6096" max="6121" width="10" style="50"/>
    <col min="6122" max="6122" width="8" style="50" bestFit="1" customWidth="1"/>
    <col min="6123" max="6123" width="25.875" style="50" bestFit="1" customWidth="1"/>
    <col min="6124" max="6124" width="11.875" style="50" customWidth="1"/>
    <col min="6125" max="6125" width="1.25" style="50" customWidth="1"/>
    <col min="6126" max="6126" width="16.375" style="50" customWidth="1"/>
    <col min="6127" max="6127" width="0.75" style="50" customWidth="1"/>
    <col min="6128" max="6128" width="14.625" style="50" customWidth="1"/>
    <col min="6129" max="6129" width="0.875" style="50" customWidth="1"/>
    <col min="6130" max="6130" width="16.75" style="50" customWidth="1"/>
    <col min="6131" max="6131" width="1" style="50" customWidth="1"/>
    <col min="6132" max="6132" width="17.125" style="50" customWidth="1"/>
    <col min="6133" max="6133" width="1.5" style="50" customWidth="1"/>
    <col min="6134" max="6134" width="25.875" style="50" customWidth="1"/>
    <col min="6135" max="6135" width="0.875" style="50" customWidth="1"/>
    <col min="6136" max="6136" width="7.75" style="50" customWidth="1"/>
    <col min="6137" max="6137" width="0.875" style="50" customWidth="1"/>
    <col min="6138" max="6138" width="9.875" style="50" customWidth="1"/>
    <col min="6139" max="6139" width="12.75" style="50" customWidth="1"/>
    <col min="6140" max="6140" width="27" style="50" bestFit="1" customWidth="1"/>
    <col min="6141" max="6141" width="9.625" style="50" customWidth="1"/>
    <col min="6142" max="6142" width="8.75" style="50" customWidth="1"/>
    <col min="6143" max="6143" width="10.625" style="50" customWidth="1"/>
    <col min="6144" max="6144" width="8.75" style="50" customWidth="1"/>
    <col min="6145" max="6145" width="8.875" style="50" customWidth="1"/>
    <col min="6146" max="6147" width="8.75" style="50" customWidth="1"/>
    <col min="6148" max="6148" width="9.875" style="50" customWidth="1"/>
    <col min="6149" max="6152" width="6.375" style="50" customWidth="1"/>
    <col min="6153" max="6153" width="8.75" style="50" customWidth="1"/>
    <col min="6154" max="6154" width="9.25" style="50" customWidth="1"/>
    <col min="6155" max="6155" width="11.5" style="50" customWidth="1"/>
    <col min="6156" max="6156" width="10" style="50" customWidth="1"/>
    <col min="6157" max="6157" width="9.75" style="50" customWidth="1"/>
    <col min="6158" max="6158" width="9.25" style="50" customWidth="1"/>
    <col min="6159" max="6161" width="6.375" style="50" customWidth="1"/>
    <col min="6162" max="6162" width="6.625" style="50" customWidth="1"/>
    <col min="6163" max="6163" width="6.375" style="50" customWidth="1"/>
    <col min="6164" max="6164" width="10.25" style="50" customWidth="1"/>
    <col min="6165" max="6165" width="8.75" style="50" customWidth="1"/>
    <col min="6166" max="6166" width="8" style="50" customWidth="1"/>
    <col min="6167" max="6167" width="9.25" style="50" customWidth="1"/>
    <col min="6168" max="6168" width="8.75" style="50" customWidth="1"/>
    <col min="6169" max="6169" width="9.25" style="50" customWidth="1"/>
    <col min="6170" max="6170" width="8" style="50" customWidth="1"/>
    <col min="6171" max="6176" width="6.375" style="50" customWidth="1"/>
    <col min="6177" max="6177" width="8.25" style="50" customWidth="1"/>
    <col min="6178" max="6178" width="8.625" style="50" customWidth="1"/>
    <col min="6179" max="6179" width="8.875" style="50" customWidth="1"/>
    <col min="6180" max="6198" width="6.375" style="50" customWidth="1"/>
    <col min="6199" max="6199" width="8" style="50" customWidth="1"/>
    <col min="6200" max="6200" width="10.375" style="50" customWidth="1"/>
    <col min="6201" max="6210" width="6.375" style="50" customWidth="1"/>
    <col min="6211" max="6211" width="7" style="50" customWidth="1"/>
    <col min="6212" max="6232" width="6.375" style="50" customWidth="1"/>
    <col min="6233" max="6233" width="7" style="50" customWidth="1"/>
    <col min="6234" max="6244" width="6.375" style="50" customWidth="1"/>
    <col min="6245" max="6246" width="6.625" style="50" customWidth="1"/>
    <col min="6247" max="6275" width="6.375" style="50" customWidth="1"/>
    <col min="6276" max="6276" width="8" style="50" customWidth="1"/>
    <col min="6277" max="6277" width="6.375" style="50" customWidth="1"/>
    <col min="6278" max="6279" width="6.625" style="50" customWidth="1"/>
    <col min="6280" max="6282" width="6.375" style="50" customWidth="1"/>
    <col min="6283" max="6317" width="10.875" style="50" customWidth="1"/>
    <col min="6318" max="6325" width="10.625" style="50" customWidth="1"/>
    <col min="6326" max="6328" width="8" style="50" customWidth="1"/>
    <col min="6329" max="6336" width="10.625" style="50" customWidth="1"/>
    <col min="6337" max="6339" width="8" style="50" customWidth="1"/>
    <col min="6340" max="6340" width="2.25" style="50" customWidth="1"/>
    <col min="6341" max="6341" width="12.125" style="50" customWidth="1"/>
    <col min="6342" max="6343" width="12.875" style="50" customWidth="1"/>
    <col min="6344" max="6344" width="9.625" style="50" customWidth="1"/>
    <col min="6345" max="6346" width="12.125" style="50" customWidth="1"/>
    <col min="6347" max="6347" width="22.375" style="50" customWidth="1"/>
    <col min="6348" max="6348" width="20.625" style="50" customWidth="1"/>
    <col min="6349" max="6349" width="9.625" style="50" customWidth="1"/>
    <col min="6350" max="6350" width="56.75" style="50" customWidth="1"/>
    <col min="6351" max="6351" width="7.75" style="50" customWidth="1"/>
    <col min="6352" max="6377" width="10" style="50"/>
    <col min="6378" max="6378" width="8" style="50" bestFit="1" customWidth="1"/>
    <col min="6379" max="6379" width="25.875" style="50" bestFit="1" customWidth="1"/>
    <col min="6380" max="6380" width="11.875" style="50" customWidth="1"/>
    <col min="6381" max="6381" width="1.25" style="50" customWidth="1"/>
    <col min="6382" max="6382" width="16.375" style="50" customWidth="1"/>
    <col min="6383" max="6383" width="0.75" style="50" customWidth="1"/>
    <col min="6384" max="6384" width="14.625" style="50" customWidth="1"/>
    <col min="6385" max="6385" width="0.875" style="50" customWidth="1"/>
    <col min="6386" max="6386" width="16.75" style="50" customWidth="1"/>
    <col min="6387" max="6387" width="1" style="50" customWidth="1"/>
    <col min="6388" max="6388" width="17.125" style="50" customWidth="1"/>
    <col min="6389" max="6389" width="1.5" style="50" customWidth="1"/>
    <col min="6390" max="6390" width="25.875" style="50" customWidth="1"/>
    <col min="6391" max="6391" width="0.875" style="50" customWidth="1"/>
    <col min="6392" max="6392" width="7.75" style="50" customWidth="1"/>
    <col min="6393" max="6393" width="0.875" style="50" customWidth="1"/>
    <col min="6394" max="6394" width="9.875" style="50" customWidth="1"/>
    <col min="6395" max="6395" width="12.75" style="50" customWidth="1"/>
    <col min="6396" max="6396" width="27" style="50" bestFit="1" customWidth="1"/>
    <col min="6397" max="6397" width="9.625" style="50" customWidth="1"/>
    <col min="6398" max="6398" width="8.75" style="50" customWidth="1"/>
    <col min="6399" max="6399" width="10.625" style="50" customWidth="1"/>
    <col min="6400" max="6400" width="8.75" style="50" customWidth="1"/>
    <col min="6401" max="6401" width="8.875" style="50" customWidth="1"/>
    <col min="6402" max="6403" width="8.75" style="50" customWidth="1"/>
    <col min="6404" max="6404" width="9.875" style="50" customWidth="1"/>
    <col min="6405" max="6408" width="6.375" style="50" customWidth="1"/>
    <col min="6409" max="6409" width="8.75" style="50" customWidth="1"/>
    <col min="6410" max="6410" width="9.25" style="50" customWidth="1"/>
    <col min="6411" max="6411" width="11.5" style="50" customWidth="1"/>
    <col min="6412" max="6412" width="10" style="50" customWidth="1"/>
    <col min="6413" max="6413" width="9.75" style="50" customWidth="1"/>
    <col min="6414" max="6414" width="9.25" style="50" customWidth="1"/>
    <col min="6415" max="6417" width="6.375" style="50" customWidth="1"/>
    <col min="6418" max="6418" width="6.625" style="50" customWidth="1"/>
    <col min="6419" max="6419" width="6.375" style="50" customWidth="1"/>
    <col min="6420" max="6420" width="10.25" style="50" customWidth="1"/>
    <col min="6421" max="6421" width="8.75" style="50" customWidth="1"/>
    <col min="6422" max="6422" width="8" style="50" customWidth="1"/>
    <col min="6423" max="6423" width="9.25" style="50" customWidth="1"/>
    <col min="6424" max="6424" width="8.75" style="50" customWidth="1"/>
    <col min="6425" max="6425" width="9.25" style="50" customWidth="1"/>
    <col min="6426" max="6426" width="8" style="50" customWidth="1"/>
    <col min="6427" max="6432" width="6.375" style="50" customWidth="1"/>
    <col min="6433" max="6433" width="8.25" style="50" customWidth="1"/>
    <col min="6434" max="6434" width="8.625" style="50" customWidth="1"/>
    <col min="6435" max="6435" width="8.875" style="50" customWidth="1"/>
    <col min="6436" max="6454" width="6.375" style="50" customWidth="1"/>
    <col min="6455" max="6455" width="8" style="50" customWidth="1"/>
    <col min="6456" max="6456" width="10.375" style="50" customWidth="1"/>
    <col min="6457" max="6466" width="6.375" style="50" customWidth="1"/>
    <col min="6467" max="6467" width="7" style="50" customWidth="1"/>
    <col min="6468" max="6488" width="6.375" style="50" customWidth="1"/>
    <col min="6489" max="6489" width="7" style="50" customWidth="1"/>
    <col min="6490" max="6500" width="6.375" style="50" customWidth="1"/>
    <col min="6501" max="6502" width="6.625" style="50" customWidth="1"/>
    <col min="6503" max="6531" width="6.375" style="50" customWidth="1"/>
    <col min="6532" max="6532" width="8" style="50" customWidth="1"/>
    <col min="6533" max="6533" width="6.375" style="50" customWidth="1"/>
    <col min="6534" max="6535" width="6.625" style="50" customWidth="1"/>
    <col min="6536" max="6538" width="6.375" style="50" customWidth="1"/>
    <col min="6539" max="6573" width="10.875" style="50" customWidth="1"/>
    <col min="6574" max="6581" width="10.625" style="50" customWidth="1"/>
    <col min="6582" max="6584" width="8" style="50" customWidth="1"/>
    <col min="6585" max="6592" width="10.625" style="50" customWidth="1"/>
    <col min="6593" max="6595" width="8" style="50" customWidth="1"/>
    <col min="6596" max="6596" width="2.25" style="50" customWidth="1"/>
    <col min="6597" max="6597" width="12.125" style="50" customWidth="1"/>
    <col min="6598" max="6599" width="12.875" style="50" customWidth="1"/>
    <col min="6600" max="6600" width="9.625" style="50" customWidth="1"/>
    <col min="6601" max="6602" width="12.125" style="50" customWidth="1"/>
    <col min="6603" max="6603" width="22.375" style="50" customWidth="1"/>
    <col min="6604" max="6604" width="20.625" style="50" customWidth="1"/>
    <col min="6605" max="6605" width="9.625" style="50" customWidth="1"/>
    <col min="6606" max="6606" width="56.75" style="50" customWidth="1"/>
    <col min="6607" max="6607" width="7.75" style="50" customWidth="1"/>
    <col min="6608" max="6633" width="10" style="50"/>
    <col min="6634" max="6634" width="8" style="50" bestFit="1" customWidth="1"/>
    <col min="6635" max="6635" width="25.875" style="50" bestFit="1" customWidth="1"/>
    <col min="6636" max="6636" width="11.875" style="50" customWidth="1"/>
    <col min="6637" max="6637" width="1.25" style="50" customWidth="1"/>
    <col min="6638" max="6638" width="16.375" style="50" customWidth="1"/>
    <col min="6639" max="6639" width="0.75" style="50" customWidth="1"/>
    <col min="6640" max="6640" width="14.625" style="50" customWidth="1"/>
    <col min="6641" max="6641" width="0.875" style="50" customWidth="1"/>
    <col min="6642" max="6642" width="16.75" style="50" customWidth="1"/>
    <col min="6643" max="6643" width="1" style="50" customWidth="1"/>
    <col min="6644" max="6644" width="17.125" style="50" customWidth="1"/>
    <col min="6645" max="6645" width="1.5" style="50" customWidth="1"/>
    <col min="6646" max="6646" width="25.875" style="50" customWidth="1"/>
    <col min="6647" max="6647" width="0.875" style="50" customWidth="1"/>
    <col min="6648" max="6648" width="7.75" style="50" customWidth="1"/>
    <col min="6649" max="6649" width="0.875" style="50" customWidth="1"/>
    <col min="6650" max="6650" width="9.875" style="50" customWidth="1"/>
    <col min="6651" max="6651" width="12.75" style="50" customWidth="1"/>
    <col min="6652" max="6652" width="27" style="50" bestFit="1" customWidth="1"/>
    <col min="6653" max="6653" width="9.625" style="50" customWidth="1"/>
    <col min="6654" max="6654" width="8.75" style="50" customWidth="1"/>
    <col min="6655" max="6655" width="10.625" style="50" customWidth="1"/>
    <col min="6656" max="6656" width="8.75" style="50" customWidth="1"/>
    <col min="6657" max="6657" width="8.875" style="50" customWidth="1"/>
    <col min="6658" max="6659" width="8.75" style="50" customWidth="1"/>
    <col min="6660" max="6660" width="9.875" style="50" customWidth="1"/>
    <col min="6661" max="6664" width="6.375" style="50" customWidth="1"/>
    <col min="6665" max="6665" width="8.75" style="50" customWidth="1"/>
    <col min="6666" max="6666" width="9.25" style="50" customWidth="1"/>
    <col min="6667" max="6667" width="11.5" style="50" customWidth="1"/>
    <col min="6668" max="6668" width="10" style="50" customWidth="1"/>
    <col min="6669" max="6669" width="9.75" style="50" customWidth="1"/>
    <col min="6670" max="6670" width="9.25" style="50" customWidth="1"/>
    <col min="6671" max="6673" width="6.375" style="50" customWidth="1"/>
    <col min="6674" max="6674" width="6.625" style="50" customWidth="1"/>
    <col min="6675" max="6675" width="6.375" style="50" customWidth="1"/>
    <col min="6676" max="6676" width="10.25" style="50" customWidth="1"/>
    <col min="6677" max="6677" width="8.75" style="50" customWidth="1"/>
    <col min="6678" max="6678" width="8" style="50" customWidth="1"/>
    <col min="6679" max="6679" width="9.25" style="50" customWidth="1"/>
    <col min="6680" max="6680" width="8.75" style="50" customWidth="1"/>
    <col min="6681" max="6681" width="9.25" style="50" customWidth="1"/>
    <col min="6682" max="6682" width="8" style="50" customWidth="1"/>
    <col min="6683" max="6688" width="6.375" style="50" customWidth="1"/>
    <col min="6689" max="6689" width="8.25" style="50" customWidth="1"/>
    <col min="6690" max="6690" width="8.625" style="50" customWidth="1"/>
    <col min="6691" max="6691" width="8.875" style="50" customWidth="1"/>
    <col min="6692" max="6710" width="6.375" style="50" customWidth="1"/>
    <col min="6711" max="6711" width="8" style="50" customWidth="1"/>
    <col min="6712" max="6712" width="10.375" style="50" customWidth="1"/>
    <col min="6713" max="6722" width="6.375" style="50" customWidth="1"/>
    <col min="6723" max="6723" width="7" style="50" customWidth="1"/>
    <col min="6724" max="6744" width="6.375" style="50" customWidth="1"/>
    <col min="6745" max="6745" width="7" style="50" customWidth="1"/>
    <col min="6746" max="6756" width="6.375" style="50" customWidth="1"/>
    <col min="6757" max="6758" width="6.625" style="50" customWidth="1"/>
    <col min="6759" max="6787" width="6.375" style="50" customWidth="1"/>
    <col min="6788" max="6788" width="8" style="50" customWidth="1"/>
    <col min="6789" max="6789" width="6.375" style="50" customWidth="1"/>
    <col min="6790" max="6791" width="6.625" style="50" customWidth="1"/>
    <col min="6792" max="6794" width="6.375" style="50" customWidth="1"/>
    <col min="6795" max="6829" width="10.875" style="50" customWidth="1"/>
    <col min="6830" max="6837" width="10.625" style="50" customWidth="1"/>
    <col min="6838" max="6840" width="8" style="50" customWidth="1"/>
    <col min="6841" max="6848" width="10.625" style="50" customWidth="1"/>
    <col min="6849" max="6851" width="8" style="50" customWidth="1"/>
    <col min="6852" max="6852" width="2.25" style="50" customWidth="1"/>
    <col min="6853" max="6853" width="12.125" style="50" customWidth="1"/>
    <col min="6854" max="6855" width="12.875" style="50" customWidth="1"/>
    <col min="6856" max="6856" width="9.625" style="50" customWidth="1"/>
    <col min="6857" max="6858" width="12.125" style="50" customWidth="1"/>
    <col min="6859" max="6859" width="22.375" style="50" customWidth="1"/>
    <col min="6860" max="6860" width="20.625" style="50" customWidth="1"/>
    <col min="6861" max="6861" width="9.625" style="50" customWidth="1"/>
    <col min="6862" max="6862" width="56.75" style="50" customWidth="1"/>
    <col min="6863" max="6863" width="7.75" style="50" customWidth="1"/>
    <col min="6864" max="6889" width="10" style="50"/>
    <col min="6890" max="6890" width="8" style="50" bestFit="1" customWidth="1"/>
    <col min="6891" max="6891" width="25.875" style="50" bestFit="1" customWidth="1"/>
    <col min="6892" max="6892" width="11.875" style="50" customWidth="1"/>
    <col min="6893" max="6893" width="1.25" style="50" customWidth="1"/>
    <col min="6894" max="6894" width="16.375" style="50" customWidth="1"/>
    <col min="6895" max="6895" width="0.75" style="50" customWidth="1"/>
    <col min="6896" max="6896" width="14.625" style="50" customWidth="1"/>
    <col min="6897" max="6897" width="0.875" style="50" customWidth="1"/>
    <col min="6898" max="6898" width="16.75" style="50" customWidth="1"/>
    <col min="6899" max="6899" width="1" style="50" customWidth="1"/>
    <col min="6900" max="6900" width="17.125" style="50" customWidth="1"/>
    <col min="6901" max="6901" width="1.5" style="50" customWidth="1"/>
    <col min="6902" max="6902" width="25.875" style="50" customWidth="1"/>
    <col min="6903" max="6903" width="0.875" style="50" customWidth="1"/>
    <col min="6904" max="6904" width="7.75" style="50" customWidth="1"/>
    <col min="6905" max="6905" width="0.875" style="50" customWidth="1"/>
    <col min="6906" max="6906" width="9.875" style="50" customWidth="1"/>
    <col min="6907" max="6907" width="12.75" style="50" customWidth="1"/>
    <col min="6908" max="6908" width="27" style="50" bestFit="1" customWidth="1"/>
    <col min="6909" max="6909" width="9.625" style="50" customWidth="1"/>
    <col min="6910" max="6910" width="8.75" style="50" customWidth="1"/>
    <col min="6911" max="6911" width="10.625" style="50" customWidth="1"/>
    <col min="6912" max="6912" width="8.75" style="50" customWidth="1"/>
    <col min="6913" max="6913" width="8.875" style="50" customWidth="1"/>
    <col min="6914" max="6915" width="8.75" style="50" customWidth="1"/>
    <col min="6916" max="6916" width="9.875" style="50" customWidth="1"/>
    <col min="6917" max="6920" width="6.375" style="50" customWidth="1"/>
    <col min="6921" max="6921" width="8.75" style="50" customWidth="1"/>
    <col min="6922" max="6922" width="9.25" style="50" customWidth="1"/>
    <col min="6923" max="6923" width="11.5" style="50" customWidth="1"/>
    <col min="6924" max="6924" width="10" style="50" customWidth="1"/>
    <col min="6925" max="6925" width="9.75" style="50" customWidth="1"/>
    <col min="6926" max="6926" width="9.25" style="50" customWidth="1"/>
    <col min="6927" max="6929" width="6.375" style="50" customWidth="1"/>
    <col min="6930" max="6930" width="6.625" style="50" customWidth="1"/>
    <col min="6931" max="6931" width="6.375" style="50" customWidth="1"/>
    <col min="6932" max="6932" width="10.25" style="50" customWidth="1"/>
    <col min="6933" max="6933" width="8.75" style="50" customWidth="1"/>
    <col min="6934" max="6934" width="8" style="50" customWidth="1"/>
    <col min="6935" max="6935" width="9.25" style="50" customWidth="1"/>
    <col min="6936" max="6936" width="8.75" style="50" customWidth="1"/>
    <col min="6937" max="6937" width="9.25" style="50" customWidth="1"/>
    <col min="6938" max="6938" width="8" style="50" customWidth="1"/>
    <col min="6939" max="6944" width="6.375" style="50" customWidth="1"/>
    <col min="6945" max="6945" width="8.25" style="50" customWidth="1"/>
    <col min="6946" max="6946" width="8.625" style="50" customWidth="1"/>
    <col min="6947" max="6947" width="8.875" style="50" customWidth="1"/>
    <col min="6948" max="6966" width="6.375" style="50" customWidth="1"/>
    <col min="6967" max="6967" width="8" style="50" customWidth="1"/>
    <col min="6968" max="6968" width="10.375" style="50" customWidth="1"/>
    <col min="6969" max="6978" width="6.375" style="50" customWidth="1"/>
    <col min="6979" max="6979" width="7" style="50" customWidth="1"/>
    <col min="6980" max="7000" width="6.375" style="50" customWidth="1"/>
    <col min="7001" max="7001" width="7" style="50" customWidth="1"/>
    <col min="7002" max="7012" width="6.375" style="50" customWidth="1"/>
    <col min="7013" max="7014" width="6.625" style="50" customWidth="1"/>
    <col min="7015" max="7043" width="6.375" style="50" customWidth="1"/>
    <col min="7044" max="7044" width="8" style="50" customWidth="1"/>
    <col min="7045" max="7045" width="6.375" style="50" customWidth="1"/>
    <col min="7046" max="7047" width="6.625" style="50" customWidth="1"/>
    <col min="7048" max="7050" width="6.375" style="50" customWidth="1"/>
    <col min="7051" max="7085" width="10.875" style="50" customWidth="1"/>
    <col min="7086" max="7093" width="10.625" style="50" customWidth="1"/>
    <col min="7094" max="7096" width="8" style="50" customWidth="1"/>
    <col min="7097" max="7104" width="10.625" style="50" customWidth="1"/>
    <col min="7105" max="7107" width="8" style="50" customWidth="1"/>
    <col min="7108" max="7108" width="2.25" style="50" customWidth="1"/>
    <col min="7109" max="7109" width="12.125" style="50" customWidth="1"/>
    <col min="7110" max="7111" width="12.875" style="50" customWidth="1"/>
    <col min="7112" max="7112" width="9.625" style="50" customWidth="1"/>
    <col min="7113" max="7114" width="12.125" style="50" customWidth="1"/>
    <col min="7115" max="7115" width="22.375" style="50" customWidth="1"/>
    <col min="7116" max="7116" width="20.625" style="50" customWidth="1"/>
    <col min="7117" max="7117" width="9.625" style="50" customWidth="1"/>
    <col min="7118" max="7118" width="56.75" style="50" customWidth="1"/>
    <col min="7119" max="7119" width="7.75" style="50" customWidth="1"/>
    <col min="7120" max="7145" width="10" style="50"/>
    <col min="7146" max="7146" width="8" style="50" bestFit="1" customWidth="1"/>
    <col min="7147" max="7147" width="25.875" style="50" bestFit="1" customWidth="1"/>
    <col min="7148" max="7148" width="11.875" style="50" customWidth="1"/>
    <col min="7149" max="7149" width="1.25" style="50" customWidth="1"/>
    <col min="7150" max="7150" width="16.375" style="50" customWidth="1"/>
    <col min="7151" max="7151" width="0.75" style="50" customWidth="1"/>
    <col min="7152" max="7152" width="14.625" style="50" customWidth="1"/>
    <col min="7153" max="7153" width="0.875" style="50" customWidth="1"/>
    <col min="7154" max="7154" width="16.75" style="50" customWidth="1"/>
    <col min="7155" max="7155" width="1" style="50" customWidth="1"/>
    <col min="7156" max="7156" width="17.125" style="50" customWidth="1"/>
    <col min="7157" max="7157" width="1.5" style="50" customWidth="1"/>
    <col min="7158" max="7158" width="25.875" style="50" customWidth="1"/>
    <col min="7159" max="7159" width="0.875" style="50" customWidth="1"/>
    <col min="7160" max="7160" width="7.75" style="50" customWidth="1"/>
    <col min="7161" max="7161" width="0.875" style="50" customWidth="1"/>
    <col min="7162" max="7162" width="9.875" style="50" customWidth="1"/>
    <col min="7163" max="7163" width="12.75" style="50" customWidth="1"/>
    <col min="7164" max="7164" width="27" style="50" bestFit="1" customWidth="1"/>
    <col min="7165" max="7165" width="9.625" style="50" customWidth="1"/>
    <col min="7166" max="7166" width="8.75" style="50" customWidth="1"/>
    <col min="7167" max="7167" width="10.625" style="50" customWidth="1"/>
    <col min="7168" max="7168" width="8.75" style="50" customWidth="1"/>
    <col min="7169" max="7169" width="8.875" style="50" customWidth="1"/>
    <col min="7170" max="7171" width="8.75" style="50" customWidth="1"/>
    <col min="7172" max="7172" width="9.875" style="50" customWidth="1"/>
    <col min="7173" max="7176" width="6.375" style="50" customWidth="1"/>
    <col min="7177" max="7177" width="8.75" style="50" customWidth="1"/>
    <col min="7178" max="7178" width="9.25" style="50" customWidth="1"/>
    <col min="7179" max="7179" width="11.5" style="50" customWidth="1"/>
    <col min="7180" max="7180" width="10" style="50" customWidth="1"/>
    <col min="7181" max="7181" width="9.75" style="50" customWidth="1"/>
    <col min="7182" max="7182" width="9.25" style="50" customWidth="1"/>
    <col min="7183" max="7185" width="6.375" style="50" customWidth="1"/>
    <col min="7186" max="7186" width="6.625" style="50" customWidth="1"/>
    <col min="7187" max="7187" width="6.375" style="50" customWidth="1"/>
    <col min="7188" max="7188" width="10.25" style="50" customWidth="1"/>
    <col min="7189" max="7189" width="8.75" style="50" customWidth="1"/>
    <col min="7190" max="7190" width="8" style="50" customWidth="1"/>
    <col min="7191" max="7191" width="9.25" style="50" customWidth="1"/>
    <col min="7192" max="7192" width="8.75" style="50" customWidth="1"/>
    <col min="7193" max="7193" width="9.25" style="50" customWidth="1"/>
    <col min="7194" max="7194" width="8" style="50" customWidth="1"/>
    <col min="7195" max="7200" width="6.375" style="50" customWidth="1"/>
    <col min="7201" max="7201" width="8.25" style="50" customWidth="1"/>
    <col min="7202" max="7202" width="8.625" style="50" customWidth="1"/>
    <col min="7203" max="7203" width="8.875" style="50" customWidth="1"/>
    <col min="7204" max="7222" width="6.375" style="50" customWidth="1"/>
    <col min="7223" max="7223" width="8" style="50" customWidth="1"/>
    <col min="7224" max="7224" width="10.375" style="50" customWidth="1"/>
    <col min="7225" max="7234" width="6.375" style="50" customWidth="1"/>
    <col min="7235" max="7235" width="7" style="50" customWidth="1"/>
    <col min="7236" max="7256" width="6.375" style="50" customWidth="1"/>
    <col min="7257" max="7257" width="7" style="50" customWidth="1"/>
    <col min="7258" max="7268" width="6.375" style="50" customWidth="1"/>
    <col min="7269" max="7270" width="6.625" style="50" customWidth="1"/>
    <col min="7271" max="7299" width="6.375" style="50" customWidth="1"/>
    <col min="7300" max="7300" width="8" style="50" customWidth="1"/>
    <col min="7301" max="7301" width="6.375" style="50" customWidth="1"/>
    <col min="7302" max="7303" width="6.625" style="50" customWidth="1"/>
    <col min="7304" max="7306" width="6.375" style="50" customWidth="1"/>
    <col min="7307" max="7341" width="10.875" style="50" customWidth="1"/>
    <col min="7342" max="7349" width="10.625" style="50" customWidth="1"/>
    <col min="7350" max="7352" width="8" style="50" customWidth="1"/>
    <col min="7353" max="7360" width="10.625" style="50" customWidth="1"/>
    <col min="7361" max="7363" width="8" style="50" customWidth="1"/>
    <col min="7364" max="7364" width="2.25" style="50" customWidth="1"/>
    <col min="7365" max="7365" width="12.125" style="50" customWidth="1"/>
    <col min="7366" max="7367" width="12.875" style="50" customWidth="1"/>
    <col min="7368" max="7368" width="9.625" style="50" customWidth="1"/>
    <col min="7369" max="7370" width="12.125" style="50" customWidth="1"/>
    <col min="7371" max="7371" width="22.375" style="50" customWidth="1"/>
    <col min="7372" max="7372" width="20.625" style="50" customWidth="1"/>
    <col min="7373" max="7373" width="9.625" style="50" customWidth="1"/>
    <col min="7374" max="7374" width="56.75" style="50" customWidth="1"/>
    <col min="7375" max="7375" width="7.75" style="50" customWidth="1"/>
    <col min="7376" max="7401" width="10" style="50"/>
    <col min="7402" max="7402" width="8" style="50" bestFit="1" customWidth="1"/>
    <col min="7403" max="7403" width="25.875" style="50" bestFit="1" customWidth="1"/>
    <col min="7404" max="7404" width="11.875" style="50" customWidth="1"/>
    <col min="7405" max="7405" width="1.25" style="50" customWidth="1"/>
    <col min="7406" max="7406" width="16.375" style="50" customWidth="1"/>
    <col min="7407" max="7407" width="0.75" style="50" customWidth="1"/>
    <col min="7408" max="7408" width="14.625" style="50" customWidth="1"/>
    <col min="7409" max="7409" width="0.875" style="50" customWidth="1"/>
    <col min="7410" max="7410" width="16.75" style="50" customWidth="1"/>
    <col min="7411" max="7411" width="1" style="50" customWidth="1"/>
    <col min="7412" max="7412" width="17.125" style="50" customWidth="1"/>
    <col min="7413" max="7413" width="1.5" style="50" customWidth="1"/>
    <col min="7414" max="7414" width="25.875" style="50" customWidth="1"/>
    <col min="7415" max="7415" width="0.875" style="50" customWidth="1"/>
    <col min="7416" max="7416" width="7.75" style="50" customWidth="1"/>
    <col min="7417" max="7417" width="0.875" style="50" customWidth="1"/>
    <col min="7418" max="7418" width="9.875" style="50" customWidth="1"/>
    <col min="7419" max="7419" width="12.75" style="50" customWidth="1"/>
    <col min="7420" max="7420" width="27" style="50" bestFit="1" customWidth="1"/>
    <col min="7421" max="7421" width="9.625" style="50" customWidth="1"/>
    <col min="7422" max="7422" width="8.75" style="50" customWidth="1"/>
    <col min="7423" max="7423" width="10.625" style="50" customWidth="1"/>
    <col min="7424" max="7424" width="8.75" style="50" customWidth="1"/>
    <col min="7425" max="7425" width="8.875" style="50" customWidth="1"/>
    <col min="7426" max="7427" width="8.75" style="50" customWidth="1"/>
    <col min="7428" max="7428" width="9.875" style="50" customWidth="1"/>
    <col min="7429" max="7432" width="6.375" style="50" customWidth="1"/>
    <col min="7433" max="7433" width="8.75" style="50" customWidth="1"/>
    <col min="7434" max="7434" width="9.25" style="50" customWidth="1"/>
    <col min="7435" max="7435" width="11.5" style="50" customWidth="1"/>
    <col min="7436" max="7436" width="10" style="50" customWidth="1"/>
    <col min="7437" max="7437" width="9.75" style="50" customWidth="1"/>
    <col min="7438" max="7438" width="9.25" style="50" customWidth="1"/>
    <col min="7439" max="7441" width="6.375" style="50" customWidth="1"/>
    <col min="7442" max="7442" width="6.625" style="50" customWidth="1"/>
    <col min="7443" max="7443" width="6.375" style="50" customWidth="1"/>
    <col min="7444" max="7444" width="10.25" style="50" customWidth="1"/>
    <col min="7445" max="7445" width="8.75" style="50" customWidth="1"/>
    <col min="7446" max="7446" width="8" style="50" customWidth="1"/>
    <col min="7447" max="7447" width="9.25" style="50" customWidth="1"/>
    <col min="7448" max="7448" width="8.75" style="50" customWidth="1"/>
    <col min="7449" max="7449" width="9.25" style="50" customWidth="1"/>
    <col min="7450" max="7450" width="8" style="50" customWidth="1"/>
    <col min="7451" max="7456" width="6.375" style="50" customWidth="1"/>
    <col min="7457" max="7457" width="8.25" style="50" customWidth="1"/>
    <col min="7458" max="7458" width="8.625" style="50" customWidth="1"/>
    <col min="7459" max="7459" width="8.875" style="50" customWidth="1"/>
    <col min="7460" max="7478" width="6.375" style="50" customWidth="1"/>
    <col min="7479" max="7479" width="8" style="50" customWidth="1"/>
    <col min="7480" max="7480" width="10.375" style="50" customWidth="1"/>
    <col min="7481" max="7490" width="6.375" style="50" customWidth="1"/>
    <col min="7491" max="7491" width="7" style="50" customWidth="1"/>
    <col min="7492" max="7512" width="6.375" style="50" customWidth="1"/>
    <col min="7513" max="7513" width="7" style="50" customWidth="1"/>
    <col min="7514" max="7524" width="6.375" style="50" customWidth="1"/>
    <col min="7525" max="7526" width="6.625" style="50" customWidth="1"/>
    <col min="7527" max="7555" width="6.375" style="50" customWidth="1"/>
    <col min="7556" max="7556" width="8" style="50" customWidth="1"/>
    <col min="7557" max="7557" width="6.375" style="50" customWidth="1"/>
    <col min="7558" max="7559" width="6.625" style="50" customWidth="1"/>
    <col min="7560" max="7562" width="6.375" style="50" customWidth="1"/>
    <col min="7563" max="7597" width="10.875" style="50" customWidth="1"/>
    <col min="7598" max="7605" width="10.625" style="50" customWidth="1"/>
    <col min="7606" max="7608" width="8" style="50" customWidth="1"/>
    <col min="7609" max="7616" width="10.625" style="50" customWidth="1"/>
    <col min="7617" max="7619" width="8" style="50" customWidth="1"/>
    <col min="7620" max="7620" width="2.25" style="50" customWidth="1"/>
    <col min="7621" max="7621" width="12.125" style="50" customWidth="1"/>
    <col min="7622" max="7623" width="12.875" style="50" customWidth="1"/>
    <col min="7624" max="7624" width="9.625" style="50" customWidth="1"/>
    <col min="7625" max="7626" width="12.125" style="50" customWidth="1"/>
    <col min="7627" max="7627" width="22.375" style="50" customWidth="1"/>
    <col min="7628" max="7628" width="20.625" style="50" customWidth="1"/>
    <col min="7629" max="7629" width="9.625" style="50" customWidth="1"/>
    <col min="7630" max="7630" width="56.75" style="50" customWidth="1"/>
    <col min="7631" max="7631" width="7.75" style="50" customWidth="1"/>
    <col min="7632" max="7657" width="10" style="50"/>
    <col min="7658" max="7658" width="8" style="50" bestFit="1" customWidth="1"/>
    <col min="7659" max="7659" width="25.875" style="50" bestFit="1" customWidth="1"/>
    <col min="7660" max="7660" width="11.875" style="50" customWidth="1"/>
    <col min="7661" max="7661" width="1.25" style="50" customWidth="1"/>
    <col min="7662" max="7662" width="16.375" style="50" customWidth="1"/>
    <col min="7663" max="7663" width="0.75" style="50" customWidth="1"/>
    <col min="7664" max="7664" width="14.625" style="50" customWidth="1"/>
    <col min="7665" max="7665" width="0.875" style="50" customWidth="1"/>
    <col min="7666" max="7666" width="16.75" style="50" customWidth="1"/>
    <col min="7667" max="7667" width="1" style="50" customWidth="1"/>
    <col min="7668" max="7668" width="17.125" style="50" customWidth="1"/>
    <col min="7669" max="7669" width="1.5" style="50" customWidth="1"/>
    <col min="7670" max="7670" width="25.875" style="50" customWidth="1"/>
    <col min="7671" max="7671" width="0.875" style="50" customWidth="1"/>
    <col min="7672" max="7672" width="7.75" style="50" customWidth="1"/>
    <col min="7673" max="7673" width="0.875" style="50" customWidth="1"/>
    <col min="7674" max="7674" width="9.875" style="50" customWidth="1"/>
    <col min="7675" max="7675" width="12.75" style="50" customWidth="1"/>
    <col min="7676" max="7676" width="27" style="50" bestFit="1" customWidth="1"/>
    <col min="7677" max="7677" width="9.625" style="50" customWidth="1"/>
    <col min="7678" max="7678" width="8.75" style="50" customWidth="1"/>
    <col min="7679" max="7679" width="10.625" style="50" customWidth="1"/>
    <col min="7680" max="7680" width="8.75" style="50" customWidth="1"/>
    <col min="7681" max="7681" width="8.875" style="50" customWidth="1"/>
    <col min="7682" max="7683" width="8.75" style="50" customWidth="1"/>
    <col min="7684" max="7684" width="9.875" style="50" customWidth="1"/>
    <col min="7685" max="7688" width="6.375" style="50" customWidth="1"/>
    <col min="7689" max="7689" width="8.75" style="50" customWidth="1"/>
    <col min="7690" max="7690" width="9.25" style="50" customWidth="1"/>
    <col min="7691" max="7691" width="11.5" style="50" customWidth="1"/>
    <col min="7692" max="7692" width="10" style="50" customWidth="1"/>
    <col min="7693" max="7693" width="9.75" style="50" customWidth="1"/>
    <col min="7694" max="7694" width="9.25" style="50" customWidth="1"/>
    <col min="7695" max="7697" width="6.375" style="50" customWidth="1"/>
    <col min="7698" max="7698" width="6.625" style="50" customWidth="1"/>
    <col min="7699" max="7699" width="6.375" style="50" customWidth="1"/>
    <col min="7700" max="7700" width="10.25" style="50" customWidth="1"/>
    <col min="7701" max="7701" width="8.75" style="50" customWidth="1"/>
    <col min="7702" max="7702" width="8" style="50" customWidth="1"/>
    <col min="7703" max="7703" width="9.25" style="50" customWidth="1"/>
    <col min="7704" max="7704" width="8.75" style="50" customWidth="1"/>
    <col min="7705" max="7705" width="9.25" style="50" customWidth="1"/>
    <col min="7706" max="7706" width="8" style="50" customWidth="1"/>
    <col min="7707" max="7712" width="6.375" style="50" customWidth="1"/>
    <col min="7713" max="7713" width="8.25" style="50" customWidth="1"/>
    <col min="7714" max="7714" width="8.625" style="50" customWidth="1"/>
    <col min="7715" max="7715" width="8.875" style="50" customWidth="1"/>
    <col min="7716" max="7734" width="6.375" style="50" customWidth="1"/>
    <col min="7735" max="7735" width="8" style="50" customWidth="1"/>
    <col min="7736" max="7736" width="10.375" style="50" customWidth="1"/>
    <col min="7737" max="7746" width="6.375" style="50" customWidth="1"/>
    <col min="7747" max="7747" width="7" style="50" customWidth="1"/>
    <col min="7748" max="7768" width="6.375" style="50" customWidth="1"/>
    <col min="7769" max="7769" width="7" style="50" customWidth="1"/>
    <col min="7770" max="7780" width="6.375" style="50" customWidth="1"/>
    <col min="7781" max="7782" width="6.625" style="50" customWidth="1"/>
    <col min="7783" max="7811" width="6.375" style="50" customWidth="1"/>
    <col min="7812" max="7812" width="8" style="50" customWidth="1"/>
    <col min="7813" max="7813" width="6.375" style="50" customWidth="1"/>
    <col min="7814" max="7815" width="6.625" style="50" customWidth="1"/>
    <col min="7816" max="7818" width="6.375" style="50" customWidth="1"/>
    <col min="7819" max="7853" width="10.875" style="50" customWidth="1"/>
    <col min="7854" max="7861" width="10.625" style="50" customWidth="1"/>
    <col min="7862" max="7864" width="8" style="50" customWidth="1"/>
    <col min="7865" max="7872" width="10.625" style="50" customWidth="1"/>
    <col min="7873" max="7875" width="8" style="50" customWidth="1"/>
    <col min="7876" max="7876" width="2.25" style="50" customWidth="1"/>
    <col min="7877" max="7877" width="12.125" style="50" customWidth="1"/>
    <col min="7878" max="7879" width="12.875" style="50" customWidth="1"/>
    <col min="7880" max="7880" width="9.625" style="50" customWidth="1"/>
    <col min="7881" max="7882" width="12.125" style="50" customWidth="1"/>
    <col min="7883" max="7883" width="22.375" style="50" customWidth="1"/>
    <col min="7884" max="7884" width="20.625" style="50" customWidth="1"/>
    <col min="7885" max="7885" width="9.625" style="50" customWidth="1"/>
    <col min="7886" max="7886" width="56.75" style="50" customWidth="1"/>
    <col min="7887" max="7887" width="7.75" style="50" customWidth="1"/>
    <col min="7888" max="7913" width="10" style="50"/>
    <col min="7914" max="7914" width="8" style="50" bestFit="1" customWidth="1"/>
    <col min="7915" max="7915" width="25.875" style="50" bestFit="1" customWidth="1"/>
    <col min="7916" max="7916" width="11.875" style="50" customWidth="1"/>
    <col min="7917" max="7917" width="1.25" style="50" customWidth="1"/>
    <col min="7918" max="7918" width="16.375" style="50" customWidth="1"/>
    <col min="7919" max="7919" width="0.75" style="50" customWidth="1"/>
    <col min="7920" max="7920" width="14.625" style="50" customWidth="1"/>
    <col min="7921" max="7921" width="0.875" style="50" customWidth="1"/>
    <col min="7922" max="7922" width="16.75" style="50" customWidth="1"/>
    <col min="7923" max="7923" width="1" style="50" customWidth="1"/>
    <col min="7924" max="7924" width="17.125" style="50" customWidth="1"/>
    <col min="7925" max="7925" width="1.5" style="50" customWidth="1"/>
    <col min="7926" max="7926" width="25.875" style="50" customWidth="1"/>
    <col min="7927" max="7927" width="0.875" style="50" customWidth="1"/>
    <col min="7928" max="7928" width="7.75" style="50" customWidth="1"/>
    <col min="7929" max="7929" width="0.875" style="50" customWidth="1"/>
    <col min="7930" max="7930" width="9.875" style="50" customWidth="1"/>
    <col min="7931" max="7931" width="12.75" style="50" customWidth="1"/>
    <col min="7932" max="7932" width="27" style="50" bestFit="1" customWidth="1"/>
    <col min="7933" max="7933" width="9.625" style="50" customWidth="1"/>
    <col min="7934" max="7934" width="8.75" style="50" customWidth="1"/>
    <col min="7935" max="7935" width="10.625" style="50" customWidth="1"/>
    <col min="7936" max="7936" width="8.75" style="50" customWidth="1"/>
    <col min="7937" max="7937" width="8.875" style="50" customWidth="1"/>
    <col min="7938" max="7939" width="8.75" style="50" customWidth="1"/>
    <col min="7940" max="7940" width="9.875" style="50" customWidth="1"/>
    <col min="7941" max="7944" width="6.375" style="50" customWidth="1"/>
    <col min="7945" max="7945" width="8.75" style="50" customWidth="1"/>
    <col min="7946" max="7946" width="9.25" style="50" customWidth="1"/>
    <col min="7947" max="7947" width="11.5" style="50" customWidth="1"/>
    <col min="7948" max="7948" width="10" style="50" customWidth="1"/>
    <col min="7949" max="7949" width="9.75" style="50" customWidth="1"/>
    <col min="7950" max="7950" width="9.25" style="50" customWidth="1"/>
    <col min="7951" max="7953" width="6.375" style="50" customWidth="1"/>
    <col min="7954" max="7954" width="6.625" style="50" customWidth="1"/>
    <col min="7955" max="7955" width="6.375" style="50" customWidth="1"/>
    <col min="7956" max="7956" width="10.25" style="50" customWidth="1"/>
    <col min="7957" max="7957" width="8.75" style="50" customWidth="1"/>
    <col min="7958" max="7958" width="8" style="50" customWidth="1"/>
    <col min="7959" max="7959" width="9.25" style="50" customWidth="1"/>
    <col min="7960" max="7960" width="8.75" style="50" customWidth="1"/>
    <col min="7961" max="7961" width="9.25" style="50" customWidth="1"/>
    <col min="7962" max="7962" width="8" style="50" customWidth="1"/>
    <col min="7963" max="7968" width="6.375" style="50" customWidth="1"/>
    <col min="7969" max="7969" width="8.25" style="50" customWidth="1"/>
    <col min="7970" max="7970" width="8.625" style="50" customWidth="1"/>
    <col min="7971" max="7971" width="8.875" style="50" customWidth="1"/>
    <col min="7972" max="7990" width="6.375" style="50" customWidth="1"/>
    <col min="7991" max="7991" width="8" style="50" customWidth="1"/>
    <col min="7992" max="7992" width="10.375" style="50" customWidth="1"/>
    <col min="7993" max="8002" width="6.375" style="50" customWidth="1"/>
    <col min="8003" max="8003" width="7" style="50" customWidth="1"/>
    <col min="8004" max="8024" width="6.375" style="50" customWidth="1"/>
    <col min="8025" max="8025" width="7" style="50" customWidth="1"/>
    <col min="8026" max="8036" width="6.375" style="50" customWidth="1"/>
    <col min="8037" max="8038" width="6.625" style="50" customWidth="1"/>
    <col min="8039" max="8067" width="6.375" style="50" customWidth="1"/>
    <col min="8068" max="8068" width="8" style="50" customWidth="1"/>
    <col min="8069" max="8069" width="6.375" style="50" customWidth="1"/>
    <col min="8070" max="8071" width="6.625" style="50" customWidth="1"/>
    <col min="8072" max="8074" width="6.375" style="50" customWidth="1"/>
    <col min="8075" max="8109" width="10.875" style="50" customWidth="1"/>
    <col min="8110" max="8117" width="10.625" style="50" customWidth="1"/>
    <col min="8118" max="8120" width="8" style="50" customWidth="1"/>
    <col min="8121" max="8128" width="10.625" style="50" customWidth="1"/>
    <col min="8129" max="8131" width="8" style="50" customWidth="1"/>
    <col min="8132" max="8132" width="2.25" style="50" customWidth="1"/>
    <col min="8133" max="8133" width="12.125" style="50" customWidth="1"/>
    <col min="8134" max="8135" width="12.875" style="50" customWidth="1"/>
    <col min="8136" max="8136" width="9.625" style="50" customWidth="1"/>
    <col min="8137" max="8138" width="12.125" style="50" customWidth="1"/>
    <col min="8139" max="8139" width="22.375" style="50" customWidth="1"/>
    <col min="8140" max="8140" width="20.625" style="50" customWidth="1"/>
    <col min="8141" max="8141" width="9.625" style="50" customWidth="1"/>
    <col min="8142" max="8142" width="56.75" style="50" customWidth="1"/>
    <col min="8143" max="8143" width="7.75" style="50" customWidth="1"/>
    <col min="8144" max="8169" width="10" style="50"/>
    <col min="8170" max="8170" width="8" style="50" bestFit="1" customWidth="1"/>
    <col min="8171" max="8171" width="25.875" style="50" bestFit="1" customWidth="1"/>
    <col min="8172" max="8172" width="11.875" style="50" customWidth="1"/>
    <col min="8173" max="8173" width="1.25" style="50" customWidth="1"/>
    <col min="8174" max="8174" width="16.375" style="50" customWidth="1"/>
    <col min="8175" max="8175" width="0.75" style="50" customWidth="1"/>
    <col min="8176" max="8176" width="14.625" style="50" customWidth="1"/>
    <col min="8177" max="8177" width="0.875" style="50" customWidth="1"/>
    <col min="8178" max="8178" width="16.75" style="50" customWidth="1"/>
    <col min="8179" max="8179" width="1" style="50" customWidth="1"/>
    <col min="8180" max="8180" width="17.125" style="50" customWidth="1"/>
    <col min="8181" max="8181" width="1.5" style="50" customWidth="1"/>
    <col min="8182" max="8182" width="25.875" style="50" customWidth="1"/>
    <col min="8183" max="8183" width="0.875" style="50" customWidth="1"/>
    <col min="8184" max="8184" width="7.75" style="50" customWidth="1"/>
    <col min="8185" max="8185" width="0.875" style="50" customWidth="1"/>
    <col min="8186" max="8186" width="9.875" style="50" customWidth="1"/>
    <col min="8187" max="8187" width="12.75" style="50" customWidth="1"/>
    <col min="8188" max="8188" width="27" style="50" bestFit="1" customWidth="1"/>
    <col min="8189" max="8189" width="9.625" style="50" customWidth="1"/>
    <col min="8190" max="8190" width="8.75" style="50" customWidth="1"/>
    <col min="8191" max="8191" width="10.625" style="50" customWidth="1"/>
    <col min="8192" max="8192" width="8.75" style="50" customWidth="1"/>
    <col min="8193" max="8193" width="8.875" style="50" customWidth="1"/>
    <col min="8194" max="8195" width="8.75" style="50" customWidth="1"/>
    <col min="8196" max="8196" width="9.875" style="50" customWidth="1"/>
    <col min="8197" max="8200" width="6.375" style="50" customWidth="1"/>
    <col min="8201" max="8201" width="8.75" style="50" customWidth="1"/>
    <col min="8202" max="8202" width="9.25" style="50" customWidth="1"/>
    <col min="8203" max="8203" width="11.5" style="50" customWidth="1"/>
    <col min="8204" max="8204" width="10" style="50" customWidth="1"/>
    <col min="8205" max="8205" width="9.75" style="50" customWidth="1"/>
    <col min="8206" max="8206" width="9.25" style="50" customWidth="1"/>
    <col min="8207" max="8209" width="6.375" style="50" customWidth="1"/>
    <col min="8210" max="8210" width="6.625" style="50" customWidth="1"/>
    <col min="8211" max="8211" width="6.375" style="50" customWidth="1"/>
    <col min="8212" max="8212" width="10.25" style="50" customWidth="1"/>
    <col min="8213" max="8213" width="8.75" style="50" customWidth="1"/>
    <col min="8214" max="8214" width="8" style="50" customWidth="1"/>
    <col min="8215" max="8215" width="9.25" style="50" customWidth="1"/>
    <col min="8216" max="8216" width="8.75" style="50" customWidth="1"/>
    <col min="8217" max="8217" width="9.25" style="50" customWidth="1"/>
    <col min="8218" max="8218" width="8" style="50" customWidth="1"/>
    <col min="8219" max="8224" width="6.375" style="50" customWidth="1"/>
    <col min="8225" max="8225" width="8.25" style="50" customWidth="1"/>
    <col min="8226" max="8226" width="8.625" style="50" customWidth="1"/>
    <col min="8227" max="8227" width="8.875" style="50" customWidth="1"/>
    <col min="8228" max="8246" width="6.375" style="50" customWidth="1"/>
    <col min="8247" max="8247" width="8" style="50" customWidth="1"/>
    <col min="8248" max="8248" width="10.375" style="50" customWidth="1"/>
    <col min="8249" max="8258" width="6.375" style="50" customWidth="1"/>
    <col min="8259" max="8259" width="7" style="50" customWidth="1"/>
    <col min="8260" max="8280" width="6.375" style="50" customWidth="1"/>
    <col min="8281" max="8281" width="7" style="50" customWidth="1"/>
    <col min="8282" max="8292" width="6.375" style="50" customWidth="1"/>
    <col min="8293" max="8294" width="6.625" style="50" customWidth="1"/>
    <col min="8295" max="8323" width="6.375" style="50" customWidth="1"/>
    <col min="8324" max="8324" width="8" style="50" customWidth="1"/>
    <col min="8325" max="8325" width="6.375" style="50" customWidth="1"/>
    <col min="8326" max="8327" width="6.625" style="50" customWidth="1"/>
    <col min="8328" max="8330" width="6.375" style="50" customWidth="1"/>
    <col min="8331" max="8365" width="10.875" style="50" customWidth="1"/>
    <col min="8366" max="8373" width="10.625" style="50" customWidth="1"/>
    <col min="8374" max="8376" width="8" style="50" customWidth="1"/>
    <col min="8377" max="8384" width="10.625" style="50" customWidth="1"/>
    <col min="8385" max="8387" width="8" style="50" customWidth="1"/>
    <col min="8388" max="8388" width="2.25" style="50" customWidth="1"/>
    <col min="8389" max="8389" width="12.125" style="50" customWidth="1"/>
    <col min="8390" max="8391" width="12.875" style="50" customWidth="1"/>
    <col min="8392" max="8392" width="9.625" style="50" customWidth="1"/>
    <col min="8393" max="8394" width="12.125" style="50" customWidth="1"/>
    <col min="8395" max="8395" width="22.375" style="50" customWidth="1"/>
    <col min="8396" max="8396" width="20.625" style="50" customWidth="1"/>
    <col min="8397" max="8397" width="9.625" style="50" customWidth="1"/>
    <col min="8398" max="8398" width="56.75" style="50" customWidth="1"/>
    <col min="8399" max="8399" width="7.75" style="50" customWidth="1"/>
    <col min="8400" max="8425" width="10" style="50"/>
    <col min="8426" max="8426" width="8" style="50" bestFit="1" customWidth="1"/>
    <col min="8427" max="8427" width="25.875" style="50" bestFit="1" customWidth="1"/>
    <col min="8428" max="8428" width="11.875" style="50" customWidth="1"/>
    <col min="8429" max="8429" width="1.25" style="50" customWidth="1"/>
    <col min="8430" max="8430" width="16.375" style="50" customWidth="1"/>
    <col min="8431" max="8431" width="0.75" style="50" customWidth="1"/>
    <col min="8432" max="8432" width="14.625" style="50" customWidth="1"/>
    <col min="8433" max="8433" width="0.875" style="50" customWidth="1"/>
    <col min="8434" max="8434" width="16.75" style="50" customWidth="1"/>
    <col min="8435" max="8435" width="1" style="50" customWidth="1"/>
    <col min="8436" max="8436" width="17.125" style="50" customWidth="1"/>
    <col min="8437" max="8437" width="1.5" style="50" customWidth="1"/>
    <col min="8438" max="8438" width="25.875" style="50" customWidth="1"/>
    <col min="8439" max="8439" width="0.875" style="50" customWidth="1"/>
    <col min="8440" max="8440" width="7.75" style="50" customWidth="1"/>
    <col min="8441" max="8441" width="0.875" style="50" customWidth="1"/>
    <col min="8442" max="8442" width="9.875" style="50" customWidth="1"/>
    <col min="8443" max="8443" width="12.75" style="50" customWidth="1"/>
    <col min="8444" max="8444" width="27" style="50" bestFit="1" customWidth="1"/>
    <col min="8445" max="8445" width="9.625" style="50" customWidth="1"/>
    <col min="8446" max="8446" width="8.75" style="50" customWidth="1"/>
    <col min="8447" max="8447" width="10.625" style="50" customWidth="1"/>
    <col min="8448" max="8448" width="8.75" style="50" customWidth="1"/>
    <col min="8449" max="8449" width="8.875" style="50" customWidth="1"/>
    <col min="8450" max="8451" width="8.75" style="50" customWidth="1"/>
    <col min="8452" max="8452" width="9.875" style="50" customWidth="1"/>
    <col min="8453" max="8456" width="6.375" style="50" customWidth="1"/>
    <col min="8457" max="8457" width="8.75" style="50" customWidth="1"/>
    <col min="8458" max="8458" width="9.25" style="50" customWidth="1"/>
    <col min="8459" max="8459" width="11.5" style="50" customWidth="1"/>
    <col min="8460" max="8460" width="10" style="50" customWidth="1"/>
    <col min="8461" max="8461" width="9.75" style="50" customWidth="1"/>
    <col min="8462" max="8462" width="9.25" style="50" customWidth="1"/>
    <col min="8463" max="8465" width="6.375" style="50" customWidth="1"/>
    <col min="8466" max="8466" width="6.625" style="50" customWidth="1"/>
    <col min="8467" max="8467" width="6.375" style="50" customWidth="1"/>
    <col min="8468" max="8468" width="10.25" style="50" customWidth="1"/>
    <col min="8469" max="8469" width="8.75" style="50" customWidth="1"/>
    <col min="8470" max="8470" width="8" style="50" customWidth="1"/>
    <col min="8471" max="8471" width="9.25" style="50" customWidth="1"/>
    <col min="8472" max="8472" width="8.75" style="50" customWidth="1"/>
    <col min="8473" max="8473" width="9.25" style="50" customWidth="1"/>
    <col min="8474" max="8474" width="8" style="50" customWidth="1"/>
    <col min="8475" max="8480" width="6.375" style="50" customWidth="1"/>
    <col min="8481" max="8481" width="8.25" style="50" customWidth="1"/>
    <col min="8482" max="8482" width="8.625" style="50" customWidth="1"/>
    <col min="8483" max="8483" width="8.875" style="50" customWidth="1"/>
    <col min="8484" max="8502" width="6.375" style="50" customWidth="1"/>
    <col min="8503" max="8503" width="8" style="50" customWidth="1"/>
    <col min="8504" max="8504" width="10.375" style="50" customWidth="1"/>
    <col min="8505" max="8514" width="6.375" style="50" customWidth="1"/>
    <col min="8515" max="8515" width="7" style="50" customWidth="1"/>
    <col min="8516" max="8536" width="6.375" style="50" customWidth="1"/>
    <col min="8537" max="8537" width="7" style="50" customWidth="1"/>
    <col min="8538" max="8548" width="6.375" style="50" customWidth="1"/>
    <col min="8549" max="8550" width="6.625" style="50" customWidth="1"/>
    <col min="8551" max="8579" width="6.375" style="50" customWidth="1"/>
    <col min="8580" max="8580" width="8" style="50" customWidth="1"/>
    <col min="8581" max="8581" width="6.375" style="50" customWidth="1"/>
    <col min="8582" max="8583" width="6.625" style="50" customWidth="1"/>
    <col min="8584" max="8586" width="6.375" style="50" customWidth="1"/>
    <col min="8587" max="8621" width="10.875" style="50" customWidth="1"/>
    <col min="8622" max="8629" width="10.625" style="50" customWidth="1"/>
    <col min="8630" max="8632" width="8" style="50" customWidth="1"/>
    <col min="8633" max="8640" width="10.625" style="50" customWidth="1"/>
    <col min="8641" max="8643" width="8" style="50" customWidth="1"/>
    <col min="8644" max="8644" width="2.25" style="50" customWidth="1"/>
    <col min="8645" max="8645" width="12.125" style="50" customWidth="1"/>
    <col min="8646" max="8647" width="12.875" style="50" customWidth="1"/>
    <col min="8648" max="8648" width="9.625" style="50" customWidth="1"/>
    <col min="8649" max="8650" width="12.125" style="50" customWidth="1"/>
    <col min="8651" max="8651" width="22.375" style="50" customWidth="1"/>
    <col min="8652" max="8652" width="20.625" style="50" customWidth="1"/>
    <col min="8653" max="8653" width="9.625" style="50" customWidth="1"/>
    <col min="8654" max="8654" width="56.75" style="50" customWidth="1"/>
    <col min="8655" max="8655" width="7.75" style="50" customWidth="1"/>
    <col min="8656" max="8681" width="10" style="50"/>
    <col min="8682" max="8682" width="8" style="50" bestFit="1" customWidth="1"/>
    <col min="8683" max="8683" width="25.875" style="50" bestFit="1" customWidth="1"/>
    <col min="8684" max="8684" width="11.875" style="50" customWidth="1"/>
    <col min="8685" max="8685" width="1.25" style="50" customWidth="1"/>
    <col min="8686" max="8686" width="16.375" style="50" customWidth="1"/>
    <col min="8687" max="8687" width="0.75" style="50" customWidth="1"/>
    <col min="8688" max="8688" width="14.625" style="50" customWidth="1"/>
    <col min="8689" max="8689" width="0.875" style="50" customWidth="1"/>
    <col min="8690" max="8690" width="16.75" style="50" customWidth="1"/>
    <col min="8691" max="8691" width="1" style="50" customWidth="1"/>
    <col min="8692" max="8692" width="17.125" style="50" customWidth="1"/>
    <col min="8693" max="8693" width="1.5" style="50" customWidth="1"/>
    <col min="8694" max="8694" width="25.875" style="50" customWidth="1"/>
    <col min="8695" max="8695" width="0.875" style="50" customWidth="1"/>
    <col min="8696" max="8696" width="7.75" style="50" customWidth="1"/>
    <col min="8697" max="8697" width="0.875" style="50" customWidth="1"/>
    <col min="8698" max="8698" width="9.875" style="50" customWidth="1"/>
    <col min="8699" max="8699" width="12.75" style="50" customWidth="1"/>
    <col min="8700" max="8700" width="27" style="50" bestFit="1" customWidth="1"/>
    <col min="8701" max="8701" width="9.625" style="50" customWidth="1"/>
    <col min="8702" max="8702" width="8.75" style="50" customWidth="1"/>
    <col min="8703" max="8703" width="10.625" style="50" customWidth="1"/>
    <col min="8704" max="8704" width="8.75" style="50" customWidth="1"/>
    <col min="8705" max="8705" width="8.875" style="50" customWidth="1"/>
    <col min="8706" max="8707" width="8.75" style="50" customWidth="1"/>
    <col min="8708" max="8708" width="9.875" style="50" customWidth="1"/>
    <col min="8709" max="8712" width="6.375" style="50" customWidth="1"/>
    <col min="8713" max="8713" width="8.75" style="50" customWidth="1"/>
    <col min="8714" max="8714" width="9.25" style="50" customWidth="1"/>
    <col min="8715" max="8715" width="11.5" style="50" customWidth="1"/>
    <col min="8716" max="8716" width="10" style="50" customWidth="1"/>
    <col min="8717" max="8717" width="9.75" style="50" customWidth="1"/>
    <col min="8718" max="8718" width="9.25" style="50" customWidth="1"/>
    <col min="8719" max="8721" width="6.375" style="50" customWidth="1"/>
    <col min="8722" max="8722" width="6.625" style="50" customWidth="1"/>
    <col min="8723" max="8723" width="6.375" style="50" customWidth="1"/>
    <col min="8724" max="8724" width="10.25" style="50" customWidth="1"/>
    <col min="8725" max="8725" width="8.75" style="50" customWidth="1"/>
    <col min="8726" max="8726" width="8" style="50" customWidth="1"/>
    <col min="8727" max="8727" width="9.25" style="50" customWidth="1"/>
    <col min="8728" max="8728" width="8.75" style="50" customWidth="1"/>
    <col min="8729" max="8729" width="9.25" style="50" customWidth="1"/>
    <col min="8730" max="8730" width="8" style="50" customWidth="1"/>
    <col min="8731" max="8736" width="6.375" style="50" customWidth="1"/>
    <col min="8737" max="8737" width="8.25" style="50" customWidth="1"/>
    <col min="8738" max="8738" width="8.625" style="50" customWidth="1"/>
    <col min="8739" max="8739" width="8.875" style="50" customWidth="1"/>
    <col min="8740" max="8758" width="6.375" style="50" customWidth="1"/>
    <col min="8759" max="8759" width="8" style="50" customWidth="1"/>
    <col min="8760" max="8760" width="10.375" style="50" customWidth="1"/>
    <col min="8761" max="8770" width="6.375" style="50" customWidth="1"/>
    <col min="8771" max="8771" width="7" style="50" customWidth="1"/>
    <col min="8772" max="8792" width="6.375" style="50" customWidth="1"/>
    <col min="8793" max="8793" width="7" style="50" customWidth="1"/>
    <col min="8794" max="8804" width="6.375" style="50" customWidth="1"/>
    <col min="8805" max="8806" width="6.625" style="50" customWidth="1"/>
    <col min="8807" max="8835" width="6.375" style="50" customWidth="1"/>
    <col min="8836" max="8836" width="8" style="50" customWidth="1"/>
    <col min="8837" max="8837" width="6.375" style="50" customWidth="1"/>
    <col min="8838" max="8839" width="6.625" style="50" customWidth="1"/>
    <col min="8840" max="8842" width="6.375" style="50" customWidth="1"/>
    <col min="8843" max="8877" width="10.875" style="50" customWidth="1"/>
    <col min="8878" max="8885" width="10.625" style="50" customWidth="1"/>
    <col min="8886" max="8888" width="8" style="50" customWidth="1"/>
    <col min="8889" max="8896" width="10.625" style="50" customWidth="1"/>
    <col min="8897" max="8899" width="8" style="50" customWidth="1"/>
    <col min="8900" max="8900" width="2.25" style="50" customWidth="1"/>
    <col min="8901" max="8901" width="12.125" style="50" customWidth="1"/>
    <col min="8902" max="8903" width="12.875" style="50" customWidth="1"/>
    <col min="8904" max="8904" width="9.625" style="50" customWidth="1"/>
    <col min="8905" max="8906" width="12.125" style="50" customWidth="1"/>
    <col min="8907" max="8907" width="22.375" style="50" customWidth="1"/>
    <col min="8908" max="8908" width="20.625" style="50" customWidth="1"/>
    <col min="8909" max="8909" width="9.625" style="50" customWidth="1"/>
    <col min="8910" max="8910" width="56.75" style="50" customWidth="1"/>
    <col min="8911" max="8911" width="7.75" style="50" customWidth="1"/>
    <col min="8912" max="8937" width="10" style="50"/>
    <col min="8938" max="8938" width="8" style="50" bestFit="1" customWidth="1"/>
    <col min="8939" max="8939" width="25.875" style="50" bestFit="1" customWidth="1"/>
    <col min="8940" max="8940" width="11.875" style="50" customWidth="1"/>
    <col min="8941" max="8941" width="1.25" style="50" customWidth="1"/>
    <col min="8942" max="8942" width="16.375" style="50" customWidth="1"/>
    <col min="8943" max="8943" width="0.75" style="50" customWidth="1"/>
    <col min="8944" max="8944" width="14.625" style="50" customWidth="1"/>
    <col min="8945" max="8945" width="0.875" style="50" customWidth="1"/>
    <col min="8946" max="8946" width="16.75" style="50" customWidth="1"/>
    <col min="8947" max="8947" width="1" style="50" customWidth="1"/>
    <col min="8948" max="8948" width="17.125" style="50" customWidth="1"/>
    <col min="8949" max="8949" width="1.5" style="50" customWidth="1"/>
    <col min="8950" max="8950" width="25.875" style="50" customWidth="1"/>
    <col min="8951" max="8951" width="0.875" style="50" customWidth="1"/>
    <col min="8952" max="8952" width="7.75" style="50" customWidth="1"/>
    <col min="8953" max="8953" width="0.875" style="50" customWidth="1"/>
    <col min="8954" max="8954" width="9.875" style="50" customWidth="1"/>
    <col min="8955" max="8955" width="12.75" style="50" customWidth="1"/>
    <col min="8956" max="8956" width="27" style="50" bestFit="1" customWidth="1"/>
    <col min="8957" max="8957" width="9.625" style="50" customWidth="1"/>
    <col min="8958" max="8958" width="8.75" style="50" customWidth="1"/>
    <col min="8959" max="8959" width="10.625" style="50" customWidth="1"/>
    <col min="8960" max="8960" width="8.75" style="50" customWidth="1"/>
    <col min="8961" max="8961" width="8.875" style="50" customWidth="1"/>
    <col min="8962" max="8963" width="8.75" style="50" customWidth="1"/>
    <col min="8964" max="8964" width="9.875" style="50" customWidth="1"/>
    <col min="8965" max="8968" width="6.375" style="50" customWidth="1"/>
    <col min="8969" max="8969" width="8.75" style="50" customWidth="1"/>
    <col min="8970" max="8970" width="9.25" style="50" customWidth="1"/>
    <col min="8971" max="8971" width="11.5" style="50" customWidth="1"/>
    <col min="8972" max="8972" width="10" style="50" customWidth="1"/>
    <col min="8973" max="8973" width="9.75" style="50" customWidth="1"/>
    <col min="8974" max="8974" width="9.25" style="50" customWidth="1"/>
    <col min="8975" max="8977" width="6.375" style="50" customWidth="1"/>
    <col min="8978" max="8978" width="6.625" style="50" customWidth="1"/>
    <col min="8979" max="8979" width="6.375" style="50" customWidth="1"/>
    <col min="8980" max="8980" width="10.25" style="50" customWidth="1"/>
    <col min="8981" max="8981" width="8.75" style="50" customWidth="1"/>
    <col min="8982" max="8982" width="8" style="50" customWidth="1"/>
    <col min="8983" max="8983" width="9.25" style="50" customWidth="1"/>
    <col min="8984" max="8984" width="8.75" style="50" customWidth="1"/>
    <col min="8985" max="8985" width="9.25" style="50" customWidth="1"/>
    <col min="8986" max="8986" width="8" style="50" customWidth="1"/>
    <col min="8987" max="8992" width="6.375" style="50" customWidth="1"/>
    <col min="8993" max="8993" width="8.25" style="50" customWidth="1"/>
    <col min="8994" max="8994" width="8.625" style="50" customWidth="1"/>
    <col min="8995" max="8995" width="8.875" style="50" customWidth="1"/>
    <col min="8996" max="9014" width="6.375" style="50" customWidth="1"/>
    <col min="9015" max="9015" width="8" style="50" customWidth="1"/>
    <col min="9016" max="9016" width="10.375" style="50" customWidth="1"/>
    <col min="9017" max="9026" width="6.375" style="50" customWidth="1"/>
    <col min="9027" max="9027" width="7" style="50" customWidth="1"/>
    <col min="9028" max="9048" width="6.375" style="50" customWidth="1"/>
    <col min="9049" max="9049" width="7" style="50" customWidth="1"/>
    <col min="9050" max="9060" width="6.375" style="50" customWidth="1"/>
    <col min="9061" max="9062" width="6.625" style="50" customWidth="1"/>
    <col min="9063" max="9091" width="6.375" style="50" customWidth="1"/>
    <col min="9092" max="9092" width="8" style="50" customWidth="1"/>
    <col min="9093" max="9093" width="6.375" style="50" customWidth="1"/>
    <col min="9094" max="9095" width="6.625" style="50" customWidth="1"/>
    <col min="9096" max="9098" width="6.375" style="50" customWidth="1"/>
    <col min="9099" max="9133" width="10.875" style="50" customWidth="1"/>
    <col min="9134" max="9141" width="10.625" style="50" customWidth="1"/>
    <col min="9142" max="9144" width="8" style="50" customWidth="1"/>
    <col min="9145" max="9152" width="10.625" style="50" customWidth="1"/>
    <col min="9153" max="9155" width="8" style="50" customWidth="1"/>
    <col min="9156" max="9156" width="2.25" style="50" customWidth="1"/>
    <col min="9157" max="9157" width="12.125" style="50" customWidth="1"/>
    <col min="9158" max="9159" width="12.875" style="50" customWidth="1"/>
    <col min="9160" max="9160" width="9.625" style="50" customWidth="1"/>
    <col min="9161" max="9162" width="12.125" style="50" customWidth="1"/>
    <col min="9163" max="9163" width="22.375" style="50" customWidth="1"/>
    <col min="9164" max="9164" width="20.625" style="50" customWidth="1"/>
    <col min="9165" max="9165" width="9.625" style="50" customWidth="1"/>
    <col min="9166" max="9166" width="56.75" style="50" customWidth="1"/>
    <col min="9167" max="9167" width="7.75" style="50" customWidth="1"/>
    <col min="9168" max="9193" width="10" style="50"/>
    <col min="9194" max="9194" width="8" style="50" bestFit="1" customWidth="1"/>
    <col min="9195" max="9195" width="25.875" style="50" bestFit="1" customWidth="1"/>
    <col min="9196" max="9196" width="11.875" style="50" customWidth="1"/>
    <col min="9197" max="9197" width="1.25" style="50" customWidth="1"/>
    <col min="9198" max="9198" width="16.375" style="50" customWidth="1"/>
    <col min="9199" max="9199" width="0.75" style="50" customWidth="1"/>
    <col min="9200" max="9200" width="14.625" style="50" customWidth="1"/>
    <col min="9201" max="9201" width="0.875" style="50" customWidth="1"/>
    <col min="9202" max="9202" width="16.75" style="50" customWidth="1"/>
    <col min="9203" max="9203" width="1" style="50" customWidth="1"/>
    <col min="9204" max="9204" width="17.125" style="50" customWidth="1"/>
    <col min="9205" max="9205" width="1.5" style="50" customWidth="1"/>
    <col min="9206" max="9206" width="25.875" style="50" customWidth="1"/>
    <col min="9207" max="9207" width="0.875" style="50" customWidth="1"/>
    <col min="9208" max="9208" width="7.75" style="50" customWidth="1"/>
    <col min="9209" max="9209" width="0.875" style="50" customWidth="1"/>
    <col min="9210" max="9210" width="9.875" style="50" customWidth="1"/>
    <col min="9211" max="9211" width="12.75" style="50" customWidth="1"/>
    <col min="9212" max="9212" width="27" style="50" bestFit="1" customWidth="1"/>
    <col min="9213" max="9213" width="9.625" style="50" customWidth="1"/>
    <col min="9214" max="9214" width="8.75" style="50" customWidth="1"/>
    <col min="9215" max="9215" width="10.625" style="50" customWidth="1"/>
    <col min="9216" max="9216" width="8.75" style="50" customWidth="1"/>
    <col min="9217" max="9217" width="8.875" style="50" customWidth="1"/>
    <col min="9218" max="9219" width="8.75" style="50" customWidth="1"/>
    <col min="9220" max="9220" width="9.875" style="50" customWidth="1"/>
    <col min="9221" max="9224" width="6.375" style="50" customWidth="1"/>
    <col min="9225" max="9225" width="8.75" style="50" customWidth="1"/>
    <col min="9226" max="9226" width="9.25" style="50" customWidth="1"/>
    <col min="9227" max="9227" width="11.5" style="50" customWidth="1"/>
    <col min="9228" max="9228" width="10" style="50" customWidth="1"/>
    <col min="9229" max="9229" width="9.75" style="50" customWidth="1"/>
    <col min="9230" max="9230" width="9.25" style="50" customWidth="1"/>
    <col min="9231" max="9233" width="6.375" style="50" customWidth="1"/>
    <col min="9234" max="9234" width="6.625" style="50" customWidth="1"/>
    <col min="9235" max="9235" width="6.375" style="50" customWidth="1"/>
    <col min="9236" max="9236" width="10.25" style="50" customWidth="1"/>
    <col min="9237" max="9237" width="8.75" style="50" customWidth="1"/>
    <col min="9238" max="9238" width="8" style="50" customWidth="1"/>
    <col min="9239" max="9239" width="9.25" style="50" customWidth="1"/>
    <col min="9240" max="9240" width="8.75" style="50" customWidth="1"/>
    <col min="9241" max="9241" width="9.25" style="50" customWidth="1"/>
    <col min="9242" max="9242" width="8" style="50" customWidth="1"/>
    <col min="9243" max="9248" width="6.375" style="50" customWidth="1"/>
    <col min="9249" max="9249" width="8.25" style="50" customWidth="1"/>
    <col min="9250" max="9250" width="8.625" style="50" customWidth="1"/>
    <col min="9251" max="9251" width="8.875" style="50" customWidth="1"/>
    <col min="9252" max="9270" width="6.375" style="50" customWidth="1"/>
    <col min="9271" max="9271" width="8" style="50" customWidth="1"/>
    <col min="9272" max="9272" width="10.375" style="50" customWidth="1"/>
    <col min="9273" max="9282" width="6.375" style="50" customWidth="1"/>
    <col min="9283" max="9283" width="7" style="50" customWidth="1"/>
    <col min="9284" max="9304" width="6.375" style="50" customWidth="1"/>
    <col min="9305" max="9305" width="7" style="50" customWidth="1"/>
    <col min="9306" max="9316" width="6.375" style="50" customWidth="1"/>
    <col min="9317" max="9318" width="6.625" style="50" customWidth="1"/>
    <col min="9319" max="9347" width="6.375" style="50" customWidth="1"/>
    <col min="9348" max="9348" width="8" style="50" customWidth="1"/>
    <col min="9349" max="9349" width="6.375" style="50" customWidth="1"/>
    <col min="9350" max="9351" width="6.625" style="50" customWidth="1"/>
    <col min="9352" max="9354" width="6.375" style="50" customWidth="1"/>
    <col min="9355" max="9389" width="10.875" style="50" customWidth="1"/>
    <col min="9390" max="9397" width="10.625" style="50" customWidth="1"/>
    <col min="9398" max="9400" width="8" style="50" customWidth="1"/>
    <col min="9401" max="9408" width="10.625" style="50" customWidth="1"/>
    <col min="9409" max="9411" width="8" style="50" customWidth="1"/>
    <col min="9412" max="9412" width="2.25" style="50" customWidth="1"/>
    <col min="9413" max="9413" width="12.125" style="50" customWidth="1"/>
    <col min="9414" max="9415" width="12.875" style="50" customWidth="1"/>
    <col min="9416" max="9416" width="9.625" style="50" customWidth="1"/>
    <col min="9417" max="9418" width="12.125" style="50" customWidth="1"/>
    <col min="9419" max="9419" width="22.375" style="50" customWidth="1"/>
    <col min="9420" max="9420" width="20.625" style="50" customWidth="1"/>
    <col min="9421" max="9421" width="9.625" style="50" customWidth="1"/>
    <col min="9422" max="9422" width="56.75" style="50" customWidth="1"/>
    <col min="9423" max="9423" width="7.75" style="50" customWidth="1"/>
    <col min="9424" max="9449" width="10" style="50"/>
    <col min="9450" max="9450" width="8" style="50" bestFit="1" customWidth="1"/>
    <col min="9451" max="9451" width="25.875" style="50" bestFit="1" customWidth="1"/>
    <col min="9452" max="9452" width="11.875" style="50" customWidth="1"/>
    <col min="9453" max="9453" width="1.25" style="50" customWidth="1"/>
    <col min="9454" max="9454" width="16.375" style="50" customWidth="1"/>
    <col min="9455" max="9455" width="0.75" style="50" customWidth="1"/>
    <col min="9456" max="9456" width="14.625" style="50" customWidth="1"/>
    <col min="9457" max="9457" width="0.875" style="50" customWidth="1"/>
    <col min="9458" max="9458" width="16.75" style="50" customWidth="1"/>
    <col min="9459" max="9459" width="1" style="50" customWidth="1"/>
    <col min="9460" max="9460" width="17.125" style="50" customWidth="1"/>
    <col min="9461" max="9461" width="1.5" style="50" customWidth="1"/>
    <col min="9462" max="9462" width="25.875" style="50" customWidth="1"/>
    <col min="9463" max="9463" width="0.875" style="50" customWidth="1"/>
    <col min="9464" max="9464" width="7.75" style="50" customWidth="1"/>
    <col min="9465" max="9465" width="0.875" style="50" customWidth="1"/>
    <col min="9466" max="9466" width="9.875" style="50" customWidth="1"/>
    <col min="9467" max="9467" width="12.75" style="50" customWidth="1"/>
    <col min="9468" max="9468" width="27" style="50" bestFit="1" customWidth="1"/>
    <col min="9469" max="9469" width="9.625" style="50" customWidth="1"/>
    <col min="9470" max="9470" width="8.75" style="50" customWidth="1"/>
    <col min="9471" max="9471" width="10.625" style="50" customWidth="1"/>
    <col min="9472" max="9472" width="8.75" style="50" customWidth="1"/>
    <col min="9473" max="9473" width="8.875" style="50" customWidth="1"/>
    <col min="9474" max="9475" width="8.75" style="50" customWidth="1"/>
    <col min="9476" max="9476" width="9.875" style="50" customWidth="1"/>
    <col min="9477" max="9480" width="6.375" style="50" customWidth="1"/>
    <col min="9481" max="9481" width="8.75" style="50" customWidth="1"/>
    <col min="9482" max="9482" width="9.25" style="50" customWidth="1"/>
    <col min="9483" max="9483" width="11.5" style="50" customWidth="1"/>
    <col min="9484" max="9484" width="10" style="50" customWidth="1"/>
    <col min="9485" max="9485" width="9.75" style="50" customWidth="1"/>
    <col min="9486" max="9486" width="9.25" style="50" customWidth="1"/>
    <col min="9487" max="9489" width="6.375" style="50" customWidth="1"/>
    <col min="9490" max="9490" width="6.625" style="50" customWidth="1"/>
    <col min="9491" max="9491" width="6.375" style="50" customWidth="1"/>
    <col min="9492" max="9492" width="10.25" style="50" customWidth="1"/>
    <col min="9493" max="9493" width="8.75" style="50" customWidth="1"/>
    <col min="9494" max="9494" width="8" style="50" customWidth="1"/>
    <col min="9495" max="9495" width="9.25" style="50" customWidth="1"/>
    <col min="9496" max="9496" width="8.75" style="50" customWidth="1"/>
    <col min="9497" max="9497" width="9.25" style="50" customWidth="1"/>
    <col min="9498" max="9498" width="8" style="50" customWidth="1"/>
    <col min="9499" max="9504" width="6.375" style="50" customWidth="1"/>
    <col min="9505" max="9505" width="8.25" style="50" customWidth="1"/>
    <col min="9506" max="9506" width="8.625" style="50" customWidth="1"/>
    <col min="9507" max="9507" width="8.875" style="50" customWidth="1"/>
    <col min="9508" max="9526" width="6.375" style="50" customWidth="1"/>
    <col min="9527" max="9527" width="8" style="50" customWidth="1"/>
    <col min="9528" max="9528" width="10.375" style="50" customWidth="1"/>
    <col min="9529" max="9538" width="6.375" style="50" customWidth="1"/>
    <col min="9539" max="9539" width="7" style="50" customWidth="1"/>
    <col min="9540" max="9560" width="6.375" style="50" customWidth="1"/>
    <col min="9561" max="9561" width="7" style="50" customWidth="1"/>
    <col min="9562" max="9572" width="6.375" style="50" customWidth="1"/>
    <col min="9573" max="9574" width="6.625" style="50" customWidth="1"/>
    <col min="9575" max="9603" width="6.375" style="50" customWidth="1"/>
    <col min="9604" max="9604" width="8" style="50" customWidth="1"/>
    <col min="9605" max="9605" width="6.375" style="50" customWidth="1"/>
    <col min="9606" max="9607" width="6.625" style="50" customWidth="1"/>
    <col min="9608" max="9610" width="6.375" style="50" customWidth="1"/>
    <col min="9611" max="9645" width="10.875" style="50" customWidth="1"/>
    <col min="9646" max="9653" width="10.625" style="50" customWidth="1"/>
    <col min="9654" max="9656" width="8" style="50" customWidth="1"/>
    <col min="9657" max="9664" width="10.625" style="50" customWidth="1"/>
    <col min="9665" max="9667" width="8" style="50" customWidth="1"/>
    <col min="9668" max="9668" width="2.25" style="50" customWidth="1"/>
    <col min="9669" max="9669" width="12.125" style="50" customWidth="1"/>
    <col min="9670" max="9671" width="12.875" style="50" customWidth="1"/>
    <col min="9672" max="9672" width="9.625" style="50" customWidth="1"/>
    <col min="9673" max="9674" width="12.125" style="50" customWidth="1"/>
    <col min="9675" max="9675" width="22.375" style="50" customWidth="1"/>
    <col min="9676" max="9676" width="20.625" style="50" customWidth="1"/>
    <col min="9677" max="9677" width="9.625" style="50" customWidth="1"/>
    <col min="9678" max="9678" width="56.75" style="50" customWidth="1"/>
    <col min="9679" max="9679" width="7.75" style="50" customWidth="1"/>
    <col min="9680" max="9705" width="10" style="50"/>
    <col min="9706" max="9706" width="8" style="50" bestFit="1" customWidth="1"/>
    <col min="9707" max="9707" width="25.875" style="50" bestFit="1" customWidth="1"/>
    <col min="9708" max="9708" width="11.875" style="50" customWidth="1"/>
    <col min="9709" max="9709" width="1.25" style="50" customWidth="1"/>
    <col min="9710" max="9710" width="16.375" style="50" customWidth="1"/>
    <col min="9711" max="9711" width="0.75" style="50" customWidth="1"/>
    <col min="9712" max="9712" width="14.625" style="50" customWidth="1"/>
    <col min="9713" max="9713" width="0.875" style="50" customWidth="1"/>
    <col min="9714" max="9714" width="16.75" style="50" customWidth="1"/>
    <col min="9715" max="9715" width="1" style="50" customWidth="1"/>
    <col min="9716" max="9716" width="17.125" style="50" customWidth="1"/>
    <col min="9717" max="9717" width="1.5" style="50" customWidth="1"/>
    <col min="9718" max="9718" width="25.875" style="50" customWidth="1"/>
    <col min="9719" max="9719" width="0.875" style="50" customWidth="1"/>
    <col min="9720" max="9720" width="7.75" style="50" customWidth="1"/>
    <col min="9721" max="9721" width="0.875" style="50" customWidth="1"/>
    <col min="9722" max="9722" width="9.875" style="50" customWidth="1"/>
    <col min="9723" max="9723" width="12.75" style="50" customWidth="1"/>
    <col min="9724" max="9724" width="27" style="50" bestFit="1" customWidth="1"/>
    <col min="9725" max="9725" width="9.625" style="50" customWidth="1"/>
    <col min="9726" max="9726" width="8.75" style="50" customWidth="1"/>
    <col min="9727" max="9727" width="10.625" style="50" customWidth="1"/>
    <col min="9728" max="9728" width="8.75" style="50" customWidth="1"/>
    <col min="9729" max="9729" width="8.875" style="50" customWidth="1"/>
    <col min="9730" max="9731" width="8.75" style="50" customWidth="1"/>
    <col min="9732" max="9732" width="9.875" style="50" customWidth="1"/>
    <col min="9733" max="9736" width="6.375" style="50" customWidth="1"/>
    <col min="9737" max="9737" width="8.75" style="50" customWidth="1"/>
    <col min="9738" max="9738" width="9.25" style="50" customWidth="1"/>
    <col min="9739" max="9739" width="11.5" style="50" customWidth="1"/>
    <col min="9740" max="9740" width="10" style="50" customWidth="1"/>
    <col min="9741" max="9741" width="9.75" style="50" customWidth="1"/>
    <col min="9742" max="9742" width="9.25" style="50" customWidth="1"/>
    <col min="9743" max="9745" width="6.375" style="50" customWidth="1"/>
    <col min="9746" max="9746" width="6.625" style="50" customWidth="1"/>
    <col min="9747" max="9747" width="6.375" style="50" customWidth="1"/>
    <col min="9748" max="9748" width="10.25" style="50" customWidth="1"/>
    <col min="9749" max="9749" width="8.75" style="50" customWidth="1"/>
    <col min="9750" max="9750" width="8" style="50" customWidth="1"/>
    <col min="9751" max="9751" width="9.25" style="50" customWidth="1"/>
    <col min="9752" max="9752" width="8.75" style="50" customWidth="1"/>
    <col min="9753" max="9753" width="9.25" style="50" customWidth="1"/>
    <col min="9754" max="9754" width="8" style="50" customWidth="1"/>
    <col min="9755" max="9760" width="6.375" style="50" customWidth="1"/>
    <col min="9761" max="9761" width="8.25" style="50" customWidth="1"/>
    <col min="9762" max="9762" width="8.625" style="50" customWidth="1"/>
    <col min="9763" max="9763" width="8.875" style="50" customWidth="1"/>
    <col min="9764" max="9782" width="6.375" style="50" customWidth="1"/>
    <col min="9783" max="9783" width="8" style="50" customWidth="1"/>
    <col min="9784" max="9784" width="10.375" style="50" customWidth="1"/>
    <col min="9785" max="9794" width="6.375" style="50" customWidth="1"/>
    <col min="9795" max="9795" width="7" style="50" customWidth="1"/>
    <col min="9796" max="9816" width="6.375" style="50" customWidth="1"/>
    <col min="9817" max="9817" width="7" style="50" customWidth="1"/>
    <col min="9818" max="9828" width="6.375" style="50" customWidth="1"/>
    <col min="9829" max="9830" width="6.625" style="50" customWidth="1"/>
    <col min="9831" max="9859" width="6.375" style="50" customWidth="1"/>
    <col min="9860" max="9860" width="8" style="50" customWidth="1"/>
    <col min="9861" max="9861" width="6.375" style="50" customWidth="1"/>
    <col min="9862" max="9863" width="6.625" style="50" customWidth="1"/>
    <col min="9864" max="9866" width="6.375" style="50" customWidth="1"/>
    <col min="9867" max="9901" width="10.875" style="50" customWidth="1"/>
    <col min="9902" max="9909" width="10.625" style="50" customWidth="1"/>
    <col min="9910" max="9912" width="8" style="50" customWidth="1"/>
    <col min="9913" max="9920" width="10.625" style="50" customWidth="1"/>
    <col min="9921" max="9923" width="8" style="50" customWidth="1"/>
    <col min="9924" max="9924" width="2.25" style="50" customWidth="1"/>
    <col min="9925" max="9925" width="12.125" style="50" customWidth="1"/>
    <col min="9926" max="9927" width="12.875" style="50" customWidth="1"/>
    <col min="9928" max="9928" width="9.625" style="50" customWidth="1"/>
    <col min="9929" max="9930" width="12.125" style="50" customWidth="1"/>
    <col min="9931" max="9931" width="22.375" style="50" customWidth="1"/>
    <col min="9932" max="9932" width="20.625" style="50" customWidth="1"/>
    <col min="9933" max="9933" width="9.625" style="50" customWidth="1"/>
    <col min="9934" max="9934" width="56.75" style="50" customWidth="1"/>
    <col min="9935" max="9935" width="7.75" style="50" customWidth="1"/>
    <col min="9936" max="9961" width="10" style="50"/>
    <col min="9962" max="9962" width="8" style="50" bestFit="1" customWidth="1"/>
    <col min="9963" max="9963" width="25.875" style="50" bestFit="1" customWidth="1"/>
    <col min="9964" max="9964" width="11.875" style="50" customWidth="1"/>
    <col min="9965" max="9965" width="1.25" style="50" customWidth="1"/>
    <col min="9966" max="9966" width="16.375" style="50" customWidth="1"/>
    <col min="9967" max="9967" width="0.75" style="50" customWidth="1"/>
    <col min="9968" max="9968" width="14.625" style="50" customWidth="1"/>
    <col min="9969" max="9969" width="0.875" style="50" customWidth="1"/>
    <col min="9970" max="9970" width="16.75" style="50" customWidth="1"/>
    <col min="9971" max="9971" width="1" style="50" customWidth="1"/>
    <col min="9972" max="9972" width="17.125" style="50" customWidth="1"/>
    <col min="9973" max="9973" width="1.5" style="50" customWidth="1"/>
    <col min="9974" max="9974" width="25.875" style="50" customWidth="1"/>
    <col min="9975" max="9975" width="0.875" style="50" customWidth="1"/>
    <col min="9976" max="9976" width="7.75" style="50" customWidth="1"/>
    <col min="9977" max="9977" width="0.875" style="50" customWidth="1"/>
    <col min="9978" max="9978" width="9.875" style="50" customWidth="1"/>
    <col min="9979" max="9979" width="12.75" style="50" customWidth="1"/>
    <col min="9980" max="9980" width="27" style="50" bestFit="1" customWidth="1"/>
    <col min="9981" max="9981" width="9.625" style="50" customWidth="1"/>
    <col min="9982" max="9982" width="8.75" style="50" customWidth="1"/>
    <col min="9983" max="9983" width="10.625" style="50" customWidth="1"/>
    <col min="9984" max="9984" width="8.75" style="50" customWidth="1"/>
    <col min="9985" max="9985" width="8.875" style="50" customWidth="1"/>
    <col min="9986" max="9987" width="8.75" style="50" customWidth="1"/>
    <col min="9988" max="9988" width="9.875" style="50" customWidth="1"/>
    <col min="9989" max="9992" width="6.375" style="50" customWidth="1"/>
    <col min="9993" max="9993" width="8.75" style="50" customWidth="1"/>
    <col min="9994" max="9994" width="9.25" style="50" customWidth="1"/>
    <col min="9995" max="9995" width="11.5" style="50" customWidth="1"/>
    <col min="9996" max="9996" width="10" style="50" customWidth="1"/>
    <col min="9997" max="9997" width="9.75" style="50" customWidth="1"/>
    <col min="9998" max="9998" width="9.25" style="50" customWidth="1"/>
    <col min="9999" max="10001" width="6.375" style="50" customWidth="1"/>
    <col min="10002" max="10002" width="6.625" style="50" customWidth="1"/>
    <col min="10003" max="10003" width="6.375" style="50" customWidth="1"/>
    <col min="10004" max="10004" width="10.25" style="50" customWidth="1"/>
    <col min="10005" max="10005" width="8.75" style="50" customWidth="1"/>
    <col min="10006" max="10006" width="8" style="50" customWidth="1"/>
    <col min="10007" max="10007" width="9.25" style="50" customWidth="1"/>
    <col min="10008" max="10008" width="8.75" style="50" customWidth="1"/>
    <col min="10009" max="10009" width="9.25" style="50" customWidth="1"/>
    <col min="10010" max="10010" width="8" style="50" customWidth="1"/>
    <col min="10011" max="10016" width="6.375" style="50" customWidth="1"/>
    <col min="10017" max="10017" width="8.25" style="50" customWidth="1"/>
    <col min="10018" max="10018" width="8.625" style="50" customWidth="1"/>
    <col min="10019" max="10019" width="8.875" style="50" customWidth="1"/>
    <col min="10020" max="10038" width="6.375" style="50" customWidth="1"/>
    <col min="10039" max="10039" width="8" style="50" customWidth="1"/>
    <col min="10040" max="10040" width="10.375" style="50" customWidth="1"/>
    <col min="10041" max="10050" width="6.375" style="50" customWidth="1"/>
    <col min="10051" max="10051" width="7" style="50" customWidth="1"/>
    <col min="10052" max="10072" width="6.375" style="50" customWidth="1"/>
    <col min="10073" max="10073" width="7" style="50" customWidth="1"/>
    <col min="10074" max="10084" width="6.375" style="50" customWidth="1"/>
    <col min="10085" max="10086" width="6.625" style="50" customWidth="1"/>
    <col min="10087" max="10115" width="6.375" style="50" customWidth="1"/>
    <col min="10116" max="10116" width="8" style="50" customWidth="1"/>
    <col min="10117" max="10117" width="6.375" style="50" customWidth="1"/>
    <col min="10118" max="10119" width="6.625" style="50" customWidth="1"/>
    <col min="10120" max="10122" width="6.375" style="50" customWidth="1"/>
    <col min="10123" max="10157" width="10.875" style="50" customWidth="1"/>
    <col min="10158" max="10165" width="10.625" style="50" customWidth="1"/>
    <col min="10166" max="10168" width="8" style="50" customWidth="1"/>
    <col min="10169" max="10176" width="10.625" style="50" customWidth="1"/>
    <col min="10177" max="10179" width="8" style="50" customWidth="1"/>
    <col min="10180" max="10180" width="2.25" style="50" customWidth="1"/>
    <col min="10181" max="10181" width="12.125" style="50" customWidth="1"/>
    <col min="10182" max="10183" width="12.875" style="50" customWidth="1"/>
    <col min="10184" max="10184" width="9.625" style="50" customWidth="1"/>
    <col min="10185" max="10186" width="12.125" style="50" customWidth="1"/>
    <col min="10187" max="10187" width="22.375" style="50" customWidth="1"/>
    <col min="10188" max="10188" width="20.625" style="50" customWidth="1"/>
    <col min="10189" max="10189" width="9.625" style="50" customWidth="1"/>
    <col min="10190" max="10190" width="56.75" style="50" customWidth="1"/>
    <col min="10191" max="10191" width="7.75" style="50" customWidth="1"/>
    <col min="10192" max="10217" width="10" style="50"/>
    <col min="10218" max="10218" width="8" style="50" bestFit="1" customWidth="1"/>
    <col min="10219" max="10219" width="25.875" style="50" bestFit="1" customWidth="1"/>
    <col min="10220" max="10220" width="11.875" style="50" customWidth="1"/>
    <col min="10221" max="10221" width="1.25" style="50" customWidth="1"/>
    <col min="10222" max="10222" width="16.375" style="50" customWidth="1"/>
    <col min="10223" max="10223" width="0.75" style="50" customWidth="1"/>
    <col min="10224" max="10224" width="14.625" style="50" customWidth="1"/>
    <col min="10225" max="10225" width="0.875" style="50" customWidth="1"/>
    <col min="10226" max="10226" width="16.75" style="50" customWidth="1"/>
    <col min="10227" max="10227" width="1" style="50" customWidth="1"/>
    <col min="10228" max="10228" width="17.125" style="50" customWidth="1"/>
    <col min="10229" max="10229" width="1.5" style="50" customWidth="1"/>
    <col min="10230" max="10230" width="25.875" style="50" customWidth="1"/>
    <col min="10231" max="10231" width="0.875" style="50" customWidth="1"/>
    <col min="10232" max="10232" width="7.75" style="50" customWidth="1"/>
    <col min="10233" max="10233" width="0.875" style="50" customWidth="1"/>
    <col min="10234" max="10234" width="9.875" style="50" customWidth="1"/>
    <col min="10235" max="10235" width="12.75" style="50" customWidth="1"/>
    <col min="10236" max="10236" width="27" style="50" bestFit="1" customWidth="1"/>
    <col min="10237" max="10237" width="9.625" style="50" customWidth="1"/>
    <col min="10238" max="10238" width="8.75" style="50" customWidth="1"/>
    <col min="10239" max="10239" width="10.625" style="50" customWidth="1"/>
    <col min="10240" max="10240" width="8.75" style="50" customWidth="1"/>
    <col min="10241" max="10241" width="8.875" style="50" customWidth="1"/>
    <col min="10242" max="10243" width="8.75" style="50" customWidth="1"/>
    <col min="10244" max="10244" width="9.875" style="50" customWidth="1"/>
    <col min="10245" max="10248" width="6.375" style="50" customWidth="1"/>
    <col min="10249" max="10249" width="8.75" style="50" customWidth="1"/>
    <col min="10250" max="10250" width="9.25" style="50" customWidth="1"/>
    <col min="10251" max="10251" width="11.5" style="50" customWidth="1"/>
    <col min="10252" max="10252" width="10" style="50" customWidth="1"/>
    <col min="10253" max="10253" width="9.75" style="50" customWidth="1"/>
    <col min="10254" max="10254" width="9.25" style="50" customWidth="1"/>
    <col min="10255" max="10257" width="6.375" style="50" customWidth="1"/>
    <col min="10258" max="10258" width="6.625" style="50" customWidth="1"/>
    <col min="10259" max="10259" width="6.375" style="50" customWidth="1"/>
    <col min="10260" max="10260" width="10.25" style="50" customWidth="1"/>
    <col min="10261" max="10261" width="8.75" style="50" customWidth="1"/>
    <col min="10262" max="10262" width="8" style="50" customWidth="1"/>
    <col min="10263" max="10263" width="9.25" style="50" customWidth="1"/>
    <col min="10264" max="10264" width="8.75" style="50" customWidth="1"/>
    <col min="10265" max="10265" width="9.25" style="50" customWidth="1"/>
    <col min="10266" max="10266" width="8" style="50" customWidth="1"/>
    <col min="10267" max="10272" width="6.375" style="50" customWidth="1"/>
    <col min="10273" max="10273" width="8.25" style="50" customWidth="1"/>
    <col min="10274" max="10274" width="8.625" style="50" customWidth="1"/>
    <col min="10275" max="10275" width="8.875" style="50" customWidth="1"/>
    <col min="10276" max="10294" width="6.375" style="50" customWidth="1"/>
    <col min="10295" max="10295" width="8" style="50" customWidth="1"/>
    <col min="10296" max="10296" width="10.375" style="50" customWidth="1"/>
    <col min="10297" max="10306" width="6.375" style="50" customWidth="1"/>
    <col min="10307" max="10307" width="7" style="50" customWidth="1"/>
    <col min="10308" max="10328" width="6.375" style="50" customWidth="1"/>
    <col min="10329" max="10329" width="7" style="50" customWidth="1"/>
    <col min="10330" max="10340" width="6.375" style="50" customWidth="1"/>
    <col min="10341" max="10342" width="6.625" style="50" customWidth="1"/>
    <col min="10343" max="10371" width="6.375" style="50" customWidth="1"/>
    <col min="10372" max="10372" width="8" style="50" customWidth="1"/>
    <col min="10373" max="10373" width="6.375" style="50" customWidth="1"/>
    <col min="10374" max="10375" width="6.625" style="50" customWidth="1"/>
    <col min="10376" max="10378" width="6.375" style="50" customWidth="1"/>
    <col min="10379" max="10413" width="10.875" style="50" customWidth="1"/>
    <col min="10414" max="10421" width="10.625" style="50" customWidth="1"/>
    <col min="10422" max="10424" width="8" style="50" customWidth="1"/>
    <col min="10425" max="10432" width="10.625" style="50" customWidth="1"/>
    <col min="10433" max="10435" width="8" style="50" customWidth="1"/>
    <col min="10436" max="10436" width="2.25" style="50" customWidth="1"/>
    <col min="10437" max="10437" width="12.125" style="50" customWidth="1"/>
    <col min="10438" max="10439" width="12.875" style="50" customWidth="1"/>
    <col min="10440" max="10440" width="9.625" style="50" customWidth="1"/>
    <col min="10441" max="10442" width="12.125" style="50" customWidth="1"/>
    <col min="10443" max="10443" width="22.375" style="50" customWidth="1"/>
    <col min="10444" max="10444" width="20.625" style="50" customWidth="1"/>
    <col min="10445" max="10445" width="9.625" style="50" customWidth="1"/>
    <col min="10446" max="10446" width="56.75" style="50" customWidth="1"/>
    <col min="10447" max="10447" width="7.75" style="50" customWidth="1"/>
    <col min="10448" max="10473" width="10" style="50"/>
    <col min="10474" max="10474" width="8" style="50" bestFit="1" customWidth="1"/>
    <col min="10475" max="10475" width="25.875" style="50" bestFit="1" customWidth="1"/>
    <col min="10476" max="10476" width="11.875" style="50" customWidth="1"/>
    <col min="10477" max="10477" width="1.25" style="50" customWidth="1"/>
    <col min="10478" max="10478" width="16.375" style="50" customWidth="1"/>
    <col min="10479" max="10479" width="0.75" style="50" customWidth="1"/>
    <col min="10480" max="10480" width="14.625" style="50" customWidth="1"/>
    <col min="10481" max="10481" width="0.875" style="50" customWidth="1"/>
    <col min="10482" max="10482" width="16.75" style="50" customWidth="1"/>
    <col min="10483" max="10483" width="1" style="50" customWidth="1"/>
    <col min="10484" max="10484" width="17.125" style="50" customWidth="1"/>
    <col min="10485" max="10485" width="1.5" style="50" customWidth="1"/>
    <col min="10486" max="10486" width="25.875" style="50" customWidth="1"/>
    <col min="10487" max="10487" width="0.875" style="50" customWidth="1"/>
    <col min="10488" max="10488" width="7.75" style="50" customWidth="1"/>
    <col min="10489" max="10489" width="0.875" style="50" customWidth="1"/>
    <col min="10490" max="10490" width="9.875" style="50" customWidth="1"/>
    <col min="10491" max="10491" width="12.75" style="50" customWidth="1"/>
    <col min="10492" max="10492" width="27" style="50" bestFit="1" customWidth="1"/>
    <col min="10493" max="10493" width="9.625" style="50" customWidth="1"/>
    <col min="10494" max="10494" width="8.75" style="50" customWidth="1"/>
    <col min="10495" max="10495" width="10.625" style="50" customWidth="1"/>
    <col min="10496" max="10496" width="8.75" style="50" customWidth="1"/>
    <col min="10497" max="10497" width="8.875" style="50" customWidth="1"/>
    <col min="10498" max="10499" width="8.75" style="50" customWidth="1"/>
    <col min="10500" max="10500" width="9.875" style="50" customWidth="1"/>
    <col min="10501" max="10504" width="6.375" style="50" customWidth="1"/>
    <col min="10505" max="10505" width="8.75" style="50" customWidth="1"/>
    <col min="10506" max="10506" width="9.25" style="50" customWidth="1"/>
    <col min="10507" max="10507" width="11.5" style="50" customWidth="1"/>
    <col min="10508" max="10508" width="10" style="50" customWidth="1"/>
    <col min="10509" max="10509" width="9.75" style="50" customWidth="1"/>
    <col min="10510" max="10510" width="9.25" style="50" customWidth="1"/>
    <col min="10511" max="10513" width="6.375" style="50" customWidth="1"/>
    <col min="10514" max="10514" width="6.625" style="50" customWidth="1"/>
    <col min="10515" max="10515" width="6.375" style="50" customWidth="1"/>
    <col min="10516" max="10516" width="10.25" style="50" customWidth="1"/>
    <col min="10517" max="10517" width="8.75" style="50" customWidth="1"/>
    <col min="10518" max="10518" width="8" style="50" customWidth="1"/>
    <col min="10519" max="10519" width="9.25" style="50" customWidth="1"/>
    <col min="10520" max="10520" width="8.75" style="50" customWidth="1"/>
    <col min="10521" max="10521" width="9.25" style="50" customWidth="1"/>
    <col min="10522" max="10522" width="8" style="50" customWidth="1"/>
    <col min="10523" max="10528" width="6.375" style="50" customWidth="1"/>
    <col min="10529" max="10529" width="8.25" style="50" customWidth="1"/>
    <col min="10530" max="10530" width="8.625" style="50" customWidth="1"/>
    <col min="10531" max="10531" width="8.875" style="50" customWidth="1"/>
    <col min="10532" max="10550" width="6.375" style="50" customWidth="1"/>
    <col min="10551" max="10551" width="8" style="50" customWidth="1"/>
    <col min="10552" max="10552" width="10.375" style="50" customWidth="1"/>
    <col min="10553" max="10562" width="6.375" style="50" customWidth="1"/>
    <col min="10563" max="10563" width="7" style="50" customWidth="1"/>
    <col min="10564" max="10584" width="6.375" style="50" customWidth="1"/>
    <col min="10585" max="10585" width="7" style="50" customWidth="1"/>
    <col min="10586" max="10596" width="6.375" style="50" customWidth="1"/>
    <col min="10597" max="10598" width="6.625" style="50" customWidth="1"/>
    <col min="10599" max="10627" width="6.375" style="50" customWidth="1"/>
    <col min="10628" max="10628" width="8" style="50" customWidth="1"/>
    <col min="10629" max="10629" width="6.375" style="50" customWidth="1"/>
    <col min="10630" max="10631" width="6.625" style="50" customWidth="1"/>
    <col min="10632" max="10634" width="6.375" style="50" customWidth="1"/>
    <col min="10635" max="10669" width="10.875" style="50" customWidth="1"/>
    <col min="10670" max="10677" width="10.625" style="50" customWidth="1"/>
    <col min="10678" max="10680" width="8" style="50" customWidth="1"/>
    <col min="10681" max="10688" width="10.625" style="50" customWidth="1"/>
    <col min="10689" max="10691" width="8" style="50" customWidth="1"/>
    <col min="10692" max="10692" width="2.25" style="50" customWidth="1"/>
    <col min="10693" max="10693" width="12.125" style="50" customWidth="1"/>
    <col min="10694" max="10695" width="12.875" style="50" customWidth="1"/>
    <col min="10696" max="10696" width="9.625" style="50" customWidth="1"/>
    <col min="10697" max="10698" width="12.125" style="50" customWidth="1"/>
    <col min="10699" max="10699" width="22.375" style="50" customWidth="1"/>
    <col min="10700" max="10700" width="20.625" style="50" customWidth="1"/>
    <col min="10701" max="10701" width="9.625" style="50" customWidth="1"/>
    <col min="10702" max="10702" width="56.75" style="50" customWidth="1"/>
    <col min="10703" max="10703" width="7.75" style="50" customWidth="1"/>
    <col min="10704" max="10729" width="10" style="50"/>
    <col min="10730" max="10730" width="8" style="50" bestFit="1" customWidth="1"/>
    <col min="10731" max="10731" width="25.875" style="50" bestFit="1" customWidth="1"/>
    <col min="10732" max="10732" width="11.875" style="50" customWidth="1"/>
    <col min="10733" max="10733" width="1.25" style="50" customWidth="1"/>
    <col min="10734" max="10734" width="16.375" style="50" customWidth="1"/>
    <col min="10735" max="10735" width="0.75" style="50" customWidth="1"/>
    <col min="10736" max="10736" width="14.625" style="50" customWidth="1"/>
    <col min="10737" max="10737" width="0.875" style="50" customWidth="1"/>
    <col min="10738" max="10738" width="16.75" style="50" customWidth="1"/>
    <col min="10739" max="10739" width="1" style="50" customWidth="1"/>
    <col min="10740" max="10740" width="17.125" style="50" customWidth="1"/>
    <col min="10741" max="10741" width="1.5" style="50" customWidth="1"/>
    <col min="10742" max="10742" width="25.875" style="50" customWidth="1"/>
    <col min="10743" max="10743" width="0.875" style="50" customWidth="1"/>
    <col min="10744" max="10744" width="7.75" style="50" customWidth="1"/>
    <col min="10745" max="10745" width="0.875" style="50" customWidth="1"/>
    <col min="10746" max="10746" width="9.875" style="50" customWidth="1"/>
    <col min="10747" max="10747" width="12.75" style="50" customWidth="1"/>
    <col min="10748" max="10748" width="27" style="50" bestFit="1" customWidth="1"/>
    <col min="10749" max="10749" width="9.625" style="50" customWidth="1"/>
    <col min="10750" max="10750" width="8.75" style="50" customWidth="1"/>
    <col min="10751" max="10751" width="10.625" style="50" customWidth="1"/>
    <col min="10752" max="10752" width="8.75" style="50" customWidth="1"/>
    <col min="10753" max="10753" width="8.875" style="50" customWidth="1"/>
    <col min="10754" max="10755" width="8.75" style="50" customWidth="1"/>
    <col min="10756" max="10756" width="9.875" style="50" customWidth="1"/>
    <col min="10757" max="10760" width="6.375" style="50" customWidth="1"/>
    <col min="10761" max="10761" width="8.75" style="50" customWidth="1"/>
    <col min="10762" max="10762" width="9.25" style="50" customWidth="1"/>
    <col min="10763" max="10763" width="11.5" style="50" customWidth="1"/>
    <col min="10764" max="10764" width="10" style="50" customWidth="1"/>
    <col min="10765" max="10765" width="9.75" style="50" customWidth="1"/>
    <col min="10766" max="10766" width="9.25" style="50" customWidth="1"/>
    <col min="10767" max="10769" width="6.375" style="50" customWidth="1"/>
    <col min="10770" max="10770" width="6.625" style="50" customWidth="1"/>
    <col min="10771" max="10771" width="6.375" style="50" customWidth="1"/>
    <col min="10772" max="10772" width="10.25" style="50" customWidth="1"/>
    <col min="10773" max="10773" width="8.75" style="50" customWidth="1"/>
    <col min="10774" max="10774" width="8" style="50" customWidth="1"/>
    <col min="10775" max="10775" width="9.25" style="50" customWidth="1"/>
    <col min="10776" max="10776" width="8.75" style="50" customWidth="1"/>
    <col min="10777" max="10777" width="9.25" style="50" customWidth="1"/>
    <col min="10778" max="10778" width="8" style="50" customWidth="1"/>
    <col min="10779" max="10784" width="6.375" style="50" customWidth="1"/>
    <col min="10785" max="10785" width="8.25" style="50" customWidth="1"/>
    <col min="10786" max="10786" width="8.625" style="50" customWidth="1"/>
    <col min="10787" max="10787" width="8.875" style="50" customWidth="1"/>
    <col min="10788" max="10806" width="6.375" style="50" customWidth="1"/>
    <col min="10807" max="10807" width="8" style="50" customWidth="1"/>
    <col min="10808" max="10808" width="10.375" style="50" customWidth="1"/>
    <col min="10809" max="10818" width="6.375" style="50" customWidth="1"/>
    <col min="10819" max="10819" width="7" style="50" customWidth="1"/>
    <col min="10820" max="10840" width="6.375" style="50" customWidth="1"/>
    <col min="10841" max="10841" width="7" style="50" customWidth="1"/>
    <col min="10842" max="10852" width="6.375" style="50" customWidth="1"/>
    <col min="10853" max="10854" width="6.625" style="50" customWidth="1"/>
    <col min="10855" max="10883" width="6.375" style="50" customWidth="1"/>
    <col min="10884" max="10884" width="8" style="50" customWidth="1"/>
    <col min="10885" max="10885" width="6.375" style="50" customWidth="1"/>
    <col min="10886" max="10887" width="6.625" style="50" customWidth="1"/>
    <col min="10888" max="10890" width="6.375" style="50" customWidth="1"/>
    <col min="10891" max="10925" width="10.875" style="50" customWidth="1"/>
    <col min="10926" max="10933" width="10.625" style="50" customWidth="1"/>
    <col min="10934" max="10936" width="8" style="50" customWidth="1"/>
    <col min="10937" max="10944" width="10.625" style="50" customWidth="1"/>
    <col min="10945" max="10947" width="8" style="50" customWidth="1"/>
    <col min="10948" max="10948" width="2.25" style="50" customWidth="1"/>
    <col min="10949" max="10949" width="12.125" style="50" customWidth="1"/>
    <col min="10950" max="10951" width="12.875" style="50" customWidth="1"/>
    <col min="10952" max="10952" width="9.625" style="50" customWidth="1"/>
    <col min="10953" max="10954" width="12.125" style="50" customWidth="1"/>
    <col min="10955" max="10955" width="22.375" style="50" customWidth="1"/>
    <col min="10956" max="10956" width="20.625" style="50" customWidth="1"/>
    <col min="10957" max="10957" width="9.625" style="50" customWidth="1"/>
    <col min="10958" max="10958" width="56.75" style="50" customWidth="1"/>
    <col min="10959" max="10959" width="7.75" style="50" customWidth="1"/>
    <col min="10960" max="10985" width="10" style="50"/>
    <col min="10986" max="10986" width="8" style="50" bestFit="1" customWidth="1"/>
    <col min="10987" max="10987" width="25.875" style="50" bestFit="1" customWidth="1"/>
    <col min="10988" max="10988" width="11.875" style="50" customWidth="1"/>
    <col min="10989" max="10989" width="1.25" style="50" customWidth="1"/>
    <col min="10990" max="10990" width="16.375" style="50" customWidth="1"/>
    <col min="10991" max="10991" width="0.75" style="50" customWidth="1"/>
    <col min="10992" max="10992" width="14.625" style="50" customWidth="1"/>
    <col min="10993" max="10993" width="0.875" style="50" customWidth="1"/>
    <col min="10994" max="10994" width="16.75" style="50" customWidth="1"/>
    <col min="10995" max="10995" width="1" style="50" customWidth="1"/>
    <col min="10996" max="10996" width="17.125" style="50" customWidth="1"/>
    <col min="10997" max="10997" width="1.5" style="50" customWidth="1"/>
    <col min="10998" max="10998" width="25.875" style="50" customWidth="1"/>
    <col min="10999" max="10999" width="0.875" style="50" customWidth="1"/>
    <col min="11000" max="11000" width="7.75" style="50" customWidth="1"/>
    <col min="11001" max="11001" width="0.875" style="50" customWidth="1"/>
    <col min="11002" max="11002" width="9.875" style="50" customWidth="1"/>
    <col min="11003" max="11003" width="12.75" style="50" customWidth="1"/>
    <col min="11004" max="11004" width="27" style="50" bestFit="1" customWidth="1"/>
    <col min="11005" max="11005" width="9.625" style="50" customWidth="1"/>
    <col min="11006" max="11006" width="8.75" style="50" customWidth="1"/>
    <col min="11007" max="11007" width="10.625" style="50" customWidth="1"/>
    <col min="11008" max="11008" width="8.75" style="50" customWidth="1"/>
    <col min="11009" max="11009" width="8.875" style="50" customWidth="1"/>
    <col min="11010" max="11011" width="8.75" style="50" customWidth="1"/>
    <col min="11012" max="11012" width="9.875" style="50" customWidth="1"/>
    <col min="11013" max="11016" width="6.375" style="50" customWidth="1"/>
    <col min="11017" max="11017" width="8.75" style="50" customWidth="1"/>
    <col min="11018" max="11018" width="9.25" style="50" customWidth="1"/>
    <col min="11019" max="11019" width="11.5" style="50" customWidth="1"/>
    <col min="11020" max="11020" width="10" style="50" customWidth="1"/>
    <col min="11021" max="11021" width="9.75" style="50" customWidth="1"/>
    <col min="11022" max="11022" width="9.25" style="50" customWidth="1"/>
    <col min="11023" max="11025" width="6.375" style="50" customWidth="1"/>
    <col min="11026" max="11026" width="6.625" style="50" customWidth="1"/>
    <col min="11027" max="11027" width="6.375" style="50" customWidth="1"/>
    <col min="11028" max="11028" width="10.25" style="50" customWidth="1"/>
    <col min="11029" max="11029" width="8.75" style="50" customWidth="1"/>
    <col min="11030" max="11030" width="8" style="50" customWidth="1"/>
    <col min="11031" max="11031" width="9.25" style="50" customWidth="1"/>
    <col min="11032" max="11032" width="8.75" style="50" customWidth="1"/>
    <col min="11033" max="11033" width="9.25" style="50" customWidth="1"/>
    <col min="11034" max="11034" width="8" style="50" customWidth="1"/>
    <col min="11035" max="11040" width="6.375" style="50" customWidth="1"/>
    <col min="11041" max="11041" width="8.25" style="50" customWidth="1"/>
    <col min="11042" max="11042" width="8.625" style="50" customWidth="1"/>
    <col min="11043" max="11043" width="8.875" style="50" customWidth="1"/>
    <col min="11044" max="11062" width="6.375" style="50" customWidth="1"/>
    <col min="11063" max="11063" width="8" style="50" customWidth="1"/>
    <col min="11064" max="11064" width="10.375" style="50" customWidth="1"/>
    <col min="11065" max="11074" width="6.375" style="50" customWidth="1"/>
    <col min="11075" max="11075" width="7" style="50" customWidth="1"/>
    <col min="11076" max="11096" width="6.375" style="50" customWidth="1"/>
    <col min="11097" max="11097" width="7" style="50" customWidth="1"/>
    <col min="11098" max="11108" width="6.375" style="50" customWidth="1"/>
    <col min="11109" max="11110" width="6.625" style="50" customWidth="1"/>
    <col min="11111" max="11139" width="6.375" style="50" customWidth="1"/>
    <col min="11140" max="11140" width="8" style="50" customWidth="1"/>
    <col min="11141" max="11141" width="6.375" style="50" customWidth="1"/>
    <col min="11142" max="11143" width="6.625" style="50" customWidth="1"/>
    <col min="11144" max="11146" width="6.375" style="50" customWidth="1"/>
    <col min="11147" max="11181" width="10.875" style="50" customWidth="1"/>
    <col min="11182" max="11189" width="10.625" style="50" customWidth="1"/>
    <col min="11190" max="11192" width="8" style="50" customWidth="1"/>
    <col min="11193" max="11200" width="10.625" style="50" customWidth="1"/>
    <col min="11201" max="11203" width="8" style="50" customWidth="1"/>
    <col min="11204" max="11204" width="2.25" style="50" customWidth="1"/>
    <col min="11205" max="11205" width="12.125" style="50" customWidth="1"/>
    <col min="11206" max="11207" width="12.875" style="50" customWidth="1"/>
    <col min="11208" max="11208" width="9.625" style="50" customWidth="1"/>
    <col min="11209" max="11210" width="12.125" style="50" customWidth="1"/>
    <col min="11211" max="11211" width="22.375" style="50" customWidth="1"/>
    <col min="11212" max="11212" width="20.625" style="50" customWidth="1"/>
    <col min="11213" max="11213" width="9.625" style="50" customWidth="1"/>
    <col min="11214" max="11214" width="56.75" style="50" customWidth="1"/>
    <col min="11215" max="11215" width="7.75" style="50" customWidth="1"/>
    <col min="11216" max="11241" width="10" style="50"/>
    <col min="11242" max="11242" width="8" style="50" bestFit="1" customWidth="1"/>
    <col min="11243" max="11243" width="25.875" style="50" bestFit="1" customWidth="1"/>
    <col min="11244" max="11244" width="11.875" style="50" customWidth="1"/>
    <col min="11245" max="11245" width="1.25" style="50" customWidth="1"/>
    <col min="11246" max="11246" width="16.375" style="50" customWidth="1"/>
    <col min="11247" max="11247" width="0.75" style="50" customWidth="1"/>
    <col min="11248" max="11248" width="14.625" style="50" customWidth="1"/>
    <col min="11249" max="11249" width="0.875" style="50" customWidth="1"/>
    <col min="11250" max="11250" width="16.75" style="50" customWidth="1"/>
    <col min="11251" max="11251" width="1" style="50" customWidth="1"/>
    <col min="11252" max="11252" width="17.125" style="50" customWidth="1"/>
    <col min="11253" max="11253" width="1.5" style="50" customWidth="1"/>
    <col min="11254" max="11254" width="25.875" style="50" customWidth="1"/>
    <col min="11255" max="11255" width="0.875" style="50" customWidth="1"/>
    <col min="11256" max="11256" width="7.75" style="50" customWidth="1"/>
    <col min="11257" max="11257" width="0.875" style="50" customWidth="1"/>
    <col min="11258" max="11258" width="9.875" style="50" customWidth="1"/>
    <col min="11259" max="11259" width="12.75" style="50" customWidth="1"/>
    <col min="11260" max="11260" width="27" style="50" bestFit="1" customWidth="1"/>
    <col min="11261" max="11261" width="9.625" style="50" customWidth="1"/>
    <col min="11262" max="11262" width="8.75" style="50" customWidth="1"/>
    <col min="11263" max="11263" width="10.625" style="50" customWidth="1"/>
    <col min="11264" max="11264" width="8.75" style="50" customWidth="1"/>
    <col min="11265" max="11265" width="8.875" style="50" customWidth="1"/>
    <col min="11266" max="11267" width="8.75" style="50" customWidth="1"/>
    <col min="11268" max="11268" width="9.875" style="50" customWidth="1"/>
    <col min="11269" max="11272" width="6.375" style="50" customWidth="1"/>
    <col min="11273" max="11273" width="8.75" style="50" customWidth="1"/>
    <col min="11274" max="11274" width="9.25" style="50" customWidth="1"/>
    <col min="11275" max="11275" width="11.5" style="50" customWidth="1"/>
    <col min="11276" max="11276" width="10" style="50" customWidth="1"/>
    <col min="11277" max="11277" width="9.75" style="50" customWidth="1"/>
    <col min="11278" max="11278" width="9.25" style="50" customWidth="1"/>
    <col min="11279" max="11281" width="6.375" style="50" customWidth="1"/>
    <col min="11282" max="11282" width="6.625" style="50" customWidth="1"/>
    <col min="11283" max="11283" width="6.375" style="50" customWidth="1"/>
    <col min="11284" max="11284" width="10.25" style="50" customWidth="1"/>
    <col min="11285" max="11285" width="8.75" style="50" customWidth="1"/>
    <col min="11286" max="11286" width="8" style="50" customWidth="1"/>
    <col min="11287" max="11287" width="9.25" style="50" customWidth="1"/>
    <col min="11288" max="11288" width="8.75" style="50" customWidth="1"/>
    <col min="11289" max="11289" width="9.25" style="50" customWidth="1"/>
    <col min="11290" max="11290" width="8" style="50" customWidth="1"/>
    <col min="11291" max="11296" width="6.375" style="50" customWidth="1"/>
    <col min="11297" max="11297" width="8.25" style="50" customWidth="1"/>
    <col min="11298" max="11298" width="8.625" style="50" customWidth="1"/>
    <col min="11299" max="11299" width="8.875" style="50" customWidth="1"/>
    <col min="11300" max="11318" width="6.375" style="50" customWidth="1"/>
    <col min="11319" max="11319" width="8" style="50" customWidth="1"/>
    <col min="11320" max="11320" width="10.375" style="50" customWidth="1"/>
    <col min="11321" max="11330" width="6.375" style="50" customWidth="1"/>
    <col min="11331" max="11331" width="7" style="50" customWidth="1"/>
    <col min="11332" max="11352" width="6.375" style="50" customWidth="1"/>
    <col min="11353" max="11353" width="7" style="50" customWidth="1"/>
    <col min="11354" max="11364" width="6.375" style="50" customWidth="1"/>
    <col min="11365" max="11366" width="6.625" style="50" customWidth="1"/>
    <col min="11367" max="11395" width="6.375" style="50" customWidth="1"/>
    <col min="11396" max="11396" width="8" style="50" customWidth="1"/>
    <col min="11397" max="11397" width="6.375" style="50" customWidth="1"/>
    <col min="11398" max="11399" width="6.625" style="50" customWidth="1"/>
    <col min="11400" max="11402" width="6.375" style="50" customWidth="1"/>
    <col min="11403" max="11437" width="10.875" style="50" customWidth="1"/>
    <col min="11438" max="11445" width="10.625" style="50" customWidth="1"/>
    <col min="11446" max="11448" width="8" style="50" customWidth="1"/>
    <col min="11449" max="11456" width="10.625" style="50" customWidth="1"/>
    <col min="11457" max="11459" width="8" style="50" customWidth="1"/>
    <col min="11460" max="11460" width="2.25" style="50" customWidth="1"/>
    <col min="11461" max="11461" width="12.125" style="50" customWidth="1"/>
    <col min="11462" max="11463" width="12.875" style="50" customWidth="1"/>
    <col min="11464" max="11464" width="9.625" style="50" customWidth="1"/>
    <col min="11465" max="11466" width="12.125" style="50" customWidth="1"/>
    <col min="11467" max="11467" width="22.375" style="50" customWidth="1"/>
    <col min="11468" max="11468" width="20.625" style="50" customWidth="1"/>
    <col min="11469" max="11469" width="9.625" style="50" customWidth="1"/>
    <col min="11470" max="11470" width="56.75" style="50" customWidth="1"/>
    <col min="11471" max="11471" width="7.75" style="50" customWidth="1"/>
    <col min="11472" max="11497" width="10" style="50"/>
    <col min="11498" max="11498" width="8" style="50" bestFit="1" customWidth="1"/>
    <col min="11499" max="11499" width="25.875" style="50" bestFit="1" customWidth="1"/>
    <col min="11500" max="11500" width="11.875" style="50" customWidth="1"/>
    <col min="11501" max="11501" width="1.25" style="50" customWidth="1"/>
    <col min="11502" max="11502" width="16.375" style="50" customWidth="1"/>
    <col min="11503" max="11503" width="0.75" style="50" customWidth="1"/>
    <col min="11504" max="11504" width="14.625" style="50" customWidth="1"/>
    <col min="11505" max="11505" width="0.875" style="50" customWidth="1"/>
    <col min="11506" max="11506" width="16.75" style="50" customWidth="1"/>
    <col min="11507" max="11507" width="1" style="50" customWidth="1"/>
    <col min="11508" max="11508" width="17.125" style="50" customWidth="1"/>
    <col min="11509" max="11509" width="1.5" style="50" customWidth="1"/>
    <col min="11510" max="11510" width="25.875" style="50" customWidth="1"/>
    <col min="11511" max="11511" width="0.875" style="50" customWidth="1"/>
    <col min="11512" max="11512" width="7.75" style="50" customWidth="1"/>
    <col min="11513" max="11513" width="0.875" style="50" customWidth="1"/>
    <col min="11514" max="11514" width="9.875" style="50" customWidth="1"/>
    <col min="11515" max="11515" width="12.75" style="50" customWidth="1"/>
    <col min="11516" max="11516" width="27" style="50" bestFit="1" customWidth="1"/>
    <col min="11517" max="11517" width="9.625" style="50" customWidth="1"/>
    <col min="11518" max="11518" width="8.75" style="50" customWidth="1"/>
    <col min="11519" max="11519" width="10.625" style="50" customWidth="1"/>
    <col min="11520" max="11520" width="8.75" style="50" customWidth="1"/>
    <col min="11521" max="11521" width="8.875" style="50" customWidth="1"/>
    <col min="11522" max="11523" width="8.75" style="50" customWidth="1"/>
    <col min="11524" max="11524" width="9.875" style="50" customWidth="1"/>
    <col min="11525" max="11528" width="6.375" style="50" customWidth="1"/>
    <col min="11529" max="11529" width="8.75" style="50" customWidth="1"/>
    <col min="11530" max="11530" width="9.25" style="50" customWidth="1"/>
    <col min="11531" max="11531" width="11.5" style="50" customWidth="1"/>
    <col min="11532" max="11532" width="10" style="50" customWidth="1"/>
    <col min="11533" max="11533" width="9.75" style="50" customWidth="1"/>
    <col min="11534" max="11534" width="9.25" style="50" customWidth="1"/>
    <col min="11535" max="11537" width="6.375" style="50" customWidth="1"/>
    <col min="11538" max="11538" width="6.625" style="50" customWidth="1"/>
    <col min="11539" max="11539" width="6.375" style="50" customWidth="1"/>
    <col min="11540" max="11540" width="10.25" style="50" customWidth="1"/>
    <col min="11541" max="11541" width="8.75" style="50" customWidth="1"/>
    <col min="11542" max="11542" width="8" style="50" customWidth="1"/>
    <col min="11543" max="11543" width="9.25" style="50" customWidth="1"/>
    <col min="11544" max="11544" width="8.75" style="50" customWidth="1"/>
    <col min="11545" max="11545" width="9.25" style="50" customWidth="1"/>
    <col min="11546" max="11546" width="8" style="50" customWidth="1"/>
    <col min="11547" max="11552" width="6.375" style="50" customWidth="1"/>
    <col min="11553" max="11553" width="8.25" style="50" customWidth="1"/>
    <col min="11554" max="11554" width="8.625" style="50" customWidth="1"/>
    <col min="11555" max="11555" width="8.875" style="50" customWidth="1"/>
    <col min="11556" max="11574" width="6.375" style="50" customWidth="1"/>
    <col min="11575" max="11575" width="8" style="50" customWidth="1"/>
    <col min="11576" max="11576" width="10.375" style="50" customWidth="1"/>
    <col min="11577" max="11586" width="6.375" style="50" customWidth="1"/>
    <col min="11587" max="11587" width="7" style="50" customWidth="1"/>
    <col min="11588" max="11608" width="6.375" style="50" customWidth="1"/>
    <col min="11609" max="11609" width="7" style="50" customWidth="1"/>
    <col min="11610" max="11620" width="6.375" style="50" customWidth="1"/>
    <col min="11621" max="11622" width="6.625" style="50" customWidth="1"/>
    <col min="11623" max="11651" width="6.375" style="50" customWidth="1"/>
    <col min="11652" max="11652" width="8" style="50" customWidth="1"/>
    <col min="11653" max="11653" width="6.375" style="50" customWidth="1"/>
    <col min="11654" max="11655" width="6.625" style="50" customWidth="1"/>
    <col min="11656" max="11658" width="6.375" style="50" customWidth="1"/>
    <col min="11659" max="11693" width="10.875" style="50" customWidth="1"/>
    <col min="11694" max="11701" width="10.625" style="50" customWidth="1"/>
    <col min="11702" max="11704" width="8" style="50" customWidth="1"/>
    <col min="11705" max="11712" width="10.625" style="50" customWidth="1"/>
    <col min="11713" max="11715" width="8" style="50" customWidth="1"/>
    <col min="11716" max="11716" width="2.25" style="50" customWidth="1"/>
    <col min="11717" max="11717" width="12.125" style="50" customWidth="1"/>
    <col min="11718" max="11719" width="12.875" style="50" customWidth="1"/>
    <col min="11720" max="11720" width="9.625" style="50" customWidth="1"/>
    <col min="11721" max="11722" width="12.125" style="50" customWidth="1"/>
    <col min="11723" max="11723" width="22.375" style="50" customWidth="1"/>
    <col min="11724" max="11724" width="20.625" style="50" customWidth="1"/>
    <col min="11725" max="11725" width="9.625" style="50" customWidth="1"/>
    <col min="11726" max="11726" width="56.75" style="50" customWidth="1"/>
    <col min="11727" max="11727" width="7.75" style="50" customWidth="1"/>
    <col min="11728" max="11753" width="10" style="50"/>
    <col min="11754" max="11754" width="8" style="50" bestFit="1" customWidth="1"/>
    <col min="11755" max="11755" width="25.875" style="50" bestFit="1" customWidth="1"/>
    <col min="11756" max="11756" width="11.875" style="50" customWidth="1"/>
    <col min="11757" max="11757" width="1.25" style="50" customWidth="1"/>
    <col min="11758" max="11758" width="16.375" style="50" customWidth="1"/>
    <col min="11759" max="11759" width="0.75" style="50" customWidth="1"/>
    <col min="11760" max="11760" width="14.625" style="50" customWidth="1"/>
    <col min="11761" max="11761" width="0.875" style="50" customWidth="1"/>
    <col min="11762" max="11762" width="16.75" style="50" customWidth="1"/>
    <col min="11763" max="11763" width="1" style="50" customWidth="1"/>
    <col min="11764" max="11764" width="17.125" style="50" customWidth="1"/>
    <col min="11765" max="11765" width="1.5" style="50" customWidth="1"/>
    <col min="11766" max="11766" width="25.875" style="50" customWidth="1"/>
    <col min="11767" max="11767" width="0.875" style="50" customWidth="1"/>
    <col min="11768" max="11768" width="7.75" style="50" customWidth="1"/>
    <col min="11769" max="11769" width="0.875" style="50" customWidth="1"/>
    <col min="11770" max="11770" width="9.875" style="50" customWidth="1"/>
    <col min="11771" max="11771" width="12.75" style="50" customWidth="1"/>
    <col min="11772" max="11772" width="27" style="50" bestFit="1" customWidth="1"/>
    <col min="11773" max="11773" width="9.625" style="50" customWidth="1"/>
    <col min="11774" max="11774" width="8.75" style="50" customWidth="1"/>
    <col min="11775" max="11775" width="10.625" style="50" customWidth="1"/>
    <col min="11776" max="11776" width="8.75" style="50" customWidth="1"/>
    <col min="11777" max="11777" width="8.875" style="50" customWidth="1"/>
    <col min="11778" max="11779" width="8.75" style="50" customWidth="1"/>
    <col min="11780" max="11780" width="9.875" style="50" customWidth="1"/>
    <col min="11781" max="11784" width="6.375" style="50" customWidth="1"/>
    <col min="11785" max="11785" width="8.75" style="50" customWidth="1"/>
    <col min="11786" max="11786" width="9.25" style="50" customWidth="1"/>
    <col min="11787" max="11787" width="11.5" style="50" customWidth="1"/>
    <col min="11788" max="11788" width="10" style="50" customWidth="1"/>
    <col min="11789" max="11789" width="9.75" style="50" customWidth="1"/>
    <col min="11790" max="11790" width="9.25" style="50" customWidth="1"/>
    <col min="11791" max="11793" width="6.375" style="50" customWidth="1"/>
    <col min="11794" max="11794" width="6.625" style="50" customWidth="1"/>
    <col min="11795" max="11795" width="6.375" style="50" customWidth="1"/>
    <col min="11796" max="11796" width="10.25" style="50" customWidth="1"/>
    <col min="11797" max="11797" width="8.75" style="50" customWidth="1"/>
    <col min="11798" max="11798" width="8" style="50" customWidth="1"/>
    <col min="11799" max="11799" width="9.25" style="50" customWidth="1"/>
    <col min="11800" max="11800" width="8.75" style="50" customWidth="1"/>
    <col min="11801" max="11801" width="9.25" style="50" customWidth="1"/>
    <col min="11802" max="11802" width="8" style="50" customWidth="1"/>
    <col min="11803" max="11808" width="6.375" style="50" customWidth="1"/>
    <col min="11809" max="11809" width="8.25" style="50" customWidth="1"/>
    <col min="11810" max="11810" width="8.625" style="50" customWidth="1"/>
    <col min="11811" max="11811" width="8.875" style="50" customWidth="1"/>
    <col min="11812" max="11830" width="6.375" style="50" customWidth="1"/>
    <col min="11831" max="11831" width="8" style="50" customWidth="1"/>
    <col min="11832" max="11832" width="10.375" style="50" customWidth="1"/>
    <col min="11833" max="11842" width="6.375" style="50" customWidth="1"/>
    <col min="11843" max="11843" width="7" style="50" customWidth="1"/>
    <col min="11844" max="11864" width="6.375" style="50" customWidth="1"/>
    <col min="11865" max="11865" width="7" style="50" customWidth="1"/>
    <col min="11866" max="11876" width="6.375" style="50" customWidth="1"/>
    <col min="11877" max="11878" width="6.625" style="50" customWidth="1"/>
    <col min="11879" max="11907" width="6.375" style="50" customWidth="1"/>
    <col min="11908" max="11908" width="8" style="50" customWidth="1"/>
    <col min="11909" max="11909" width="6.375" style="50" customWidth="1"/>
    <col min="11910" max="11911" width="6.625" style="50" customWidth="1"/>
    <col min="11912" max="11914" width="6.375" style="50" customWidth="1"/>
    <col min="11915" max="11949" width="10.875" style="50" customWidth="1"/>
    <col min="11950" max="11957" width="10.625" style="50" customWidth="1"/>
    <col min="11958" max="11960" width="8" style="50" customWidth="1"/>
    <col min="11961" max="11968" width="10.625" style="50" customWidth="1"/>
    <col min="11969" max="11971" width="8" style="50" customWidth="1"/>
    <col min="11972" max="11972" width="2.25" style="50" customWidth="1"/>
    <col min="11973" max="11973" width="12.125" style="50" customWidth="1"/>
    <col min="11974" max="11975" width="12.875" style="50" customWidth="1"/>
    <col min="11976" max="11976" width="9.625" style="50" customWidth="1"/>
    <col min="11977" max="11978" width="12.125" style="50" customWidth="1"/>
    <col min="11979" max="11979" width="22.375" style="50" customWidth="1"/>
    <col min="11980" max="11980" width="20.625" style="50" customWidth="1"/>
    <col min="11981" max="11981" width="9.625" style="50" customWidth="1"/>
    <col min="11982" max="11982" width="56.75" style="50" customWidth="1"/>
    <col min="11983" max="11983" width="7.75" style="50" customWidth="1"/>
    <col min="11984" max="12009" width="10" style="50"/>
    <col min="12010" max="12010" width="8" style="50" bestFit="1" customWidth="1"/>
    <col min="12011" max="12011" width="25.875" style="50" bestFit="1" customWidth="1"/>
    <col min="12012" max="12012" width="11.875" style="50" customWidth="1"/>
    <col min="12013" max="12013" width="1.25" style="50" customWidth="1"/>
    <col min="12014" max="12014" width="16.375" style="50" customWidth="1"/>
    <col min="12015" max="12015" width="0.75" style="50" customWidth="1"/>
    <col min="12016" max="12016" width="14.625" style="50" customWidth="1"/>
    <col min="12017" max="12017" width="0.875" style="50" customWidth="1"/>
    <col min="12018" max="12018" width="16.75" style="50" customWidth="1"/>
    <col min="12019" max="12019" width="1" style="50" customWidth="1"/>
    <col min="12020" max="12020" width="17.125" style="50" customWidth="1"/>
    <col min="12021" max="12021" width="1.5" style="50" customWidth="1"/>
    <col min="12022" max="12022" width="25.875" style="50" customWidth="1"/>
    <col min="12023" max="12023" width="0.875" style="50" customWidth="1"/>
    <col min="12024" max="12024" width="7.75" style="50" customWidth="1"/>
    <col min="12025" max="12025" width="0.875" style="50" customWidth="1"/>
    <col min="12026" max="12026" width="9.875" style="50" customWidth="1"/>
    <col min="12027" max="12027" width="12.75" style="50" customWidth="1"/>
    <col min="12028" max="12028" width="27" style="50" bestFit="1" customWidth="1"/>
    <col min="12029" max="12029" width="9.625" style="50" customWidth="1"/>
    <col min="12030" max="12030" width="8.75" style="50" customWidth="1"/>
    <col min="12031" max="12031" width="10.625" style="50" customWidth="1"/>
    <col min="12032" max="12032" width="8.75" style="50" customWidth="1"/>
    <col min="12033" max="12033" width="8.875" style="50" customWidth="1"/>
    <col min="12034" max="12035" width="8.75" style="50" customWidth="1"/>
    <col min="12036" max="12036" width="9.875" style="50" customWidth="1"/>
    <col min="12037" max="12040" width="6.375" style="50" customWidth="1"/>
    <col min="12041" max="12041" width="8.75" style="50" customWidth="1"/>
    <col min="12042" max="12042" width="9.25" style="50" customWidth="1"/>
    <col min="12043" max="12043" width="11.5" style="50" customWidth="1"/>
    <col min="12044" max="12044" width="10" style="50" customWidth="1"/>
    <col min="12045" max="12045" width="9.75" style="50" customWidth="1"/>
    <col min="12046" max="12046" width="9.25" style="50" customWidth="1"/>
    <col min="12047" max="12049" width="6.375" style="50" customWidth="1"/>
    <col min="12050" max="12050" width="6.625" style="50" customWidth="1"/>
    <col min="12051" max="12051" width="6.375" style="50" customWidth="1"/>
    <col min="12052" max="12052" width="10.25" style="50" customWidth="1"/>
    <col min="12053" max="12053" width="8.75" style="50" customWidth="1"/>
    <col min="12054" max="12054" width="8" style="50" customWidth="1"/>
    <col min="12055" max="12055" width="9.25" style="50" customWidth="1"/>
    <col min="12056" max="12056" width="8.75" style="50" customWidth="1"/>
    <col min="12057" max="12057" width="9.25" style="50" customWidth="1"/>
    <col min="12058" max="12058" width="8" style="50" customWidth="1"/>
    <col min="12059" max="12064" width="6.375" style="50" customWidth="1"/>
    <col min="12065" max="12065" width="8.25" style="50" customWidth="1"/>
    <col min="12066" max="12066" width="8.625" style="50" customWidth="1"/>
    <col min="12067" max="12067" width="8.875" style="50" customWidth="1"/>
    <col min="12068" max="12086" width="6.375" style="50" customWidth="1"/>
    <col min="12087" max="12087" width="8" style="50" customWidth="1"/>
    <col min="12088" max="12088" width="10.375" style="50" customWidth="1"/>
    <col min="12089" max="12098" width="6.375" style="50" customWidth="1"/>
    <col min="12099" max="12099" width="7" style="50" customWidth="1"/>
    <col min="12100" max="12120" width="6.375" style="50" customWidth="1"/>
    <col min="12121" max="12121" width="7" style="50" customWidth="1"/>
    <col min="12122" max="12132" width="6.375" style="50" customWidth="1"/>
    <col min="12133" max="12134" width="6.625" style="50" customWidth="1"/>
    <col min="12135" max="12163" width="6.375" style="50" customWidth="1"/>
    <col min="12164" max="12164" width="8" style="50" customWidth="1"/>
    <col min="12165" max="12165" width="6.375" style="50" customWidth="1"/>
    <col min="12166" max="12167" width="6.625" style="50" customWidth="1"/>
    <col min="12168" max="12170" width="6.375" style="50" customWidth="1"/>
    <col min="12171" max="12205" width="10.875" style="50" customWidth="1"/>
    <col min="12206" max="12213" width="10.625" style="50" customWidth="1"/>
    <col min="12214" max="12216" width="8" style="50" customWidth="1"/>
    <col min="12217" max="12224" width="10.625" style="50" customWidth="1"/>
    <col min="12225" max="12227" width="8" style="50" customWidth="1"/>
    <col min="12228" max="12228" width="2.25" style="50" customWidth="1"/>
    <col min="12229" max="12229" width="12.125" style="50" customWidth="1"/>
    <col min="12230" max="12231" width="12.875" style="50" customWidth="1"/>
    <col min="12232" max="12232" width="9.625" style="50" customWidth="1"/>
    <col min="12233" max="12234" width="12.125" style="50" customWidth="1"/>
    <col min="12235" max="12235" width="22.375" style="50" customWidth="1"/>
    <col min="12236" max="12236" width="20.625" style="50" customWidth="1"/>
    <col min="12237" max="12237" width="9.625" style="50" customWidth="1"/>
    <col min="12238" max="12238" width="56.75" style="50" customWidth="1"/>
    <col min="12239" max="12239" width="7.75" style="50" customWidth="1"/>
    <col min="12240" max="12265" width="10" style="50"/>
    <col min="12266" max="12266" width="8" style="50" bestFit="1" customWidth="1"/>
    <col min="12267" max="12267" width="25.875" style="50" bestFit="1" customWidth="1"/>
    <col min="12268" max="12268" width="11.875" style="50" customWidth="1"/>
    <col min="12269" max="12269" width="1.25" style="50" customWidth="1"/>
    <col min="12270" max="12270" width="16.375" style="50" customWidth="1"/>
    <col min="12271" max="12271" width="0.75" style="50" customWidth="1"/>
    <col min="12272" max="12272" width="14.625" style="50" customWidth="1"/>
    <col min="12273" max="12273" width="0.875" style="50" customWidth="1"/>
    <col min="12274" max="12274" width="16.75" style="50" customWidth="1"/>
    <col min="12275" max="12275" width="1" style="50" customWidth="1"/>
    <col min="12276" max="12276" width="17.125" style="50" customWidth="1"/>
    <col min="12277" max="12277" width="1.5" style="50" customWidth="1"/>
    <col min="12278" max="12278" width="25.875" style="50" customWidth="1"/>
    <col min="12279" max="12279" width="0.875" style="50" customWidth="1"/>
    <col min="12280" max="12280" width="7.75" style="50" customWidth="1"/>
    <col min="12281" max="12281" width="0.875" style="50" customWidth="1"/>
    <col min="12282" max="12282" width="9.875" style="50" customWidth="1"/>
    <col min="12283" max="12283" width="12.75" style="50" customWidth="1"/>
    <col min="12284" max="12284" width="27" style="50" bestFit="1" customWidth="1"/>
    <col min="12285" max="12285" width="9.625" style="50" customWidth="1"/>
    <col min="12286" max="12286" width="8.75" style="50" customWidth="1"/>
    <col min="12287" max="12287" width="10.625" style="50" customWidth="1"/>
    <col min="12288" max="12288" width="8.75" style="50" customWidth="1"/>
    <col min="12289" max="12289" width="8.875" style="50" customWidth="1"/>
    <col min="12290" max="12291" width="8.75" style="50" customWidth="1"/>
    <col min="12292" max="12292" width="9.875" style="50" customWidth="1"/>
    <col min="12293" max="12296" width="6.375" style="50" customWidth="1"/>
    <col min="12297" max="12297" width="8.75" style="50" customWidth="1"/>
    <col min="12298" max="12298" width="9.25" style="50" customWidth="1"/>
    <col min="12299" max="12299" width="11.5" style="50" customWidth="1"/>
    <col min="12300" max="12300" width="10" style="50" customWidth="1"/>
    <col min="12301" max="12301" width="9.75" style="50" customWidth="1"/>
    <col min="12302" max="12302" width="9.25" style="50" customWidth="1"/>
    <col min="12303" max="12305" width="6.375" style="50" customWidth="1"/>
    <col min="12306" max="12306" width="6.625" style="50" customWidth="1"/>
    <col min="12307" max="12307" width="6.375" style="50" customWidth="1"/>
    <col min="12308" max="12308" width="10.25" style="50" customWidth="1"/>
    <col min="12309" max="12309" width="8.75" style="50" customWidth="1"/>
    <col min="12310" max="12310" width="8" style="50" customWidth="1"/>
    <col min="12311" max="12311" width="9.25" style="50" customWidth="1"/>
    <col min="12312" max="12312" width="8.75" style="50" customWidth="1"/>
    <col min="12313" max="12313" width="9.25" style="50" customWidth="1"/>
    <col min="12314" max="12314" width="8" style="50" customWidth="1"/>
    <col min="12315" max="12320" width="6.375" style="50" customWidth="1"/>
    <col min="12321" max="12321" width="8.25" style="50" customWidth="1"/>
    <col min="12322" max="12322" width="8.625" style="50" customWidth="1"/>
    <col min="12323" max="12323" width="8.875" style="50" customWidth="1"/>
    <col min="12324" max="12342" width="6.375" style="50" customWidth="1"/>
    <col min="12343" max="12343" width="8" style="50" customWidth="1"/>
    <col min="12344" max="12344" width="10.375" style="50" customWidth="1"/>
    <col min="12345" max="12354" width="6.375" style="50" customWidth="1"/>
    <col min="12355" max="12355" width="7" style="50" customWidth="1"/>
    <col min="12356" max="12376" width="6.375" style="50" customWidth="1"/>
    <col min="12377" max="12377" width="7" style="50" customWidth="1"/>
    <col min="12378" max="12388" width="6.375" style="50" customWidth="1"/>
    <col min="12389" max="12390" width="6.625" style="50" customWidth="1"/>
    <col min="12391" max="12419" width="6.375" style="50" customWidth="1"/>
    <col min="12420" max="12420" width="8" style="50" customWidth="1"/>
    <col min="12421" max="12421" width="6.375" style="50" customWidth="1"/>
    <col min="12422" max="12423" width="6.625" style="50" customWidth="1"/>
    <col min="12424" max="12426" width="6.375" style="50" customWidth="1"/>
    <col min="12427" max="12461" width="10.875" style="50" customWidth="1"/>
    <col min="12462" max="12469" width="10.625" style="50" customWidth="1"/>
    <col min="12470" max="12472" width="8" style="50" customWidth="1"/>
    <col min="12473" max="12480" width="10.625" style="50" customWidth="1"/>
    <col min="12481" max="12483" width="8" style="50" customWidth="1"/>
    <col min="12484" max="12484" width="2.25" style="50" customWidth="1"/>
    <col min="12485" max="12485" width="12.125" style="50" customWidth="1"/>
    <col min="12486" max="12487" width="12.875" style="50" customWidth="1"/>
    <col min="12488" max="12488" width="9.625" style="50" customWidth="1"/>
    <col min="12489" max="12490" width="12.125" style="50" customWidth="1"/>
    <col min="12491" max="12491" width="22.375" style="50" customWidth="1"/>
    <col min="12492" max="12492" width="20.625" style="50" customWidth="1"/>
    <col min="12493" max="12493" width="9.625" style="50" customWidth="1"/>
    <col min="12494" max="12494" width="56.75" style="50" customWidth="1"/>
    <col min="12495" max="12495" width="7.75" style="50" customWidth="1"/>
    <col min="12496" max="12521" width="10" style="50"/>
    <col min="12522" max="12522" width="8" style="50" bestFit="1" customWidth="1"/>
    <col min="12523" max="12523" width="25.875" style="50" bestFit="1" customWidth="1"/>
    <col min="12524" max="12524" width="11.875" style="50" customWidth="1"/>
    <col min="12525" max="12525" width="1.25" style="50" customWidth="1"/>
    <col min="12526" max="12526" width="16.375" style="50" customWidth="1"/>
    <col min="12527" max="12527" width="0.75" style="50" customWidth="1"/>
    <col min="12528" max="12528" width="14.625" style="50" customWidth="1"/>
    <col min="12529" max="12529" width="0.875" style="50" customWidth="1"/>
    <col min="12530" max="12530" width="16.75" style="50" customWidth="1"/>
    <col min="12531" max="12531" width="1" style="50" customWidth="1"/>
    <col min="12532" max="12532" width="17.125" style="50" customWidth="1"/>
    <col min="12533" max="12533" width="1.5" style="50" customWidth="1"/>
    <col min="12534" max="12534" width="25.875" style="50" customWidth="1"/>
    <col min="12535" max="12535" width="0.875" style="50" customWidth="1"/>
    <col min="12536" max="12536" width="7.75" style="50" customWidth="1"/>
    <col min="12537" max="12537" width="0.875" style="50" customWidth="1"/>
    <col min="12538" max="12538" width="9.875" style="50" customWidth="1"/>
    <col min="12539" max="12539" width="12.75" style="50" customWidth="1"/>
    <col min="12540" max="12540" width="27" style="50" bestFit="1" customWidth="1"/>
    <col min="12541" max="12541" width="9.625" style="50" customWidth="1"/>
    <col min="12542" max="12542" width="8.75" style="50" customWidth="1"/>
    <col min="12543" max="12543" width="10.625" style="50" customWidth="1"/>
    <col min="12544" max="12544" width="8.75" style="50" customWidth="1"/>
    <col min="12545" max="12545" width="8.875" style="50" customWidth="1"/>
    <col min="12546" max="12547" width="8.75" style="50" customWidth="1"/>
    <col min="12548" max="12548" width="9.875" style="50" customWidth="1"/>
    <col min="12549" max="12552" width="6.375" style="50" customWidth="1"/>
    <col min="12553" max="12553" width="8.75" style="50" customWidth="1"/>
    <col min="12554" max="12554" width="9.25" style="50" customWidth="1"/>
    <col min="12555" max="12555" width="11.5" style="50" customWidth="1"/>
    <col min="12556" max="12556" width="10" style="50" customWidth="1"/>
    <col min="12557" max="12557" width="9.75" style="50" customWidth="1"/>
    <col min="12558" max="12558" width="9.25" style="50" customWidth="1"/>
    <col min="12559" max="12561" width="6.375" style="50" customWidth="1"/>
    <col min="12562" max="12562" width="6.625" style="50" customWidth="1"/>
    <col min="12563" max="12563" width="6.375" style="50" customWidth="1"/>
    <col min="12564" max="12564" width="10.25" style="50" customWidth="1"/>
    <col min="12565" max="12565" width="8.75" style="50" customWidth="1"/>
    <col min="12566" max="12566" width="8" style="50" customWidth="1"/>
    <col min="12567" max="12567" width="9.25" style="50" customWidth="1"/>
    <col min="12568" max="12568" width="8.75" style="50" customWidth="1"/>
    <col min="12569" max="12569" width="9.25" style="50" customWidth="1"/>
    <col min="12570" max="12570" width="8" style="50" customWidth="1"/>
    <col min="12571" max="12576" width="6.375" style="50" customWidth="1"/>
    <col min="12577" max="12577" width="8.25" style="50" customWidth="1"/>
    <col min="12578" max="12578" width="8.625" style="50" customWidth="1"/>
    <col min="12579" max="12579" width="8.875" style="50" customWidth="1"/>
    <col min="12580" max="12598" width="6.375" style="50" customWidth="1"/>
    <col min="12599" max="12599" width="8" style="50" customWidth="1"/>
    <col min="12600" max="12600" width="10.375" style="50" customWidth="1"/>
    <col min="12601" max="12610" width="6.375" style="50" customWidth="1"/>
    <col min="12611" max="12611" width="7" style="50" customWidth="1"/>
    <col min="12612" max="12632" width="6.375" style="50" customWidth="1"/>
    <col min="12633" max="12633" width="7" style="50" customWidth="1"/>
    <col min="12634" max="12644" width="6.375" style="50" customWidth="1"/>
    <col min="12645" max="12646" width="6.625" style="50" customWidth="1"/>
    <col min="12647" max="12675" width="6.375" style="50" customWidth="1"/>
    <col min="12676" max="12676" width="8" style="50" customWidth="1"/>
    <col min="12677" max="12677" width="6.375" style="50" customWidth="1"/>
    <col min="12678" max="12679" width="6.625" style="50" customWidth="1"/>
    <col min="12680" max="12682" width="6.375" style="50" customWidth="1"/>
    <col min="12683" max="12717" width="10.875" style="50" customWidth="1"/>
    <col min="12718" max="12725" width="10.625" style="50" customWidth="1"/>
    <col min="12726" max="12728" width="8" style="50" customWidth="1"/>
    <col min="12729" max="12736" width="10.625" style="50" customWidth="1"/>
    <col min="12737" max="12739" width="8" style="50" customWidth="1"/>
    <col min="12740" max="12740" width="2.25" style="50" customWidth="1"/>
    <col min="12741" max="12741" width="12.125" style="50" customWidth="1"/>
    <col min="12742" max="12743" width="12.875" style="50" customWidth="1"/>
    <col min="12744" max="12744" width="9.625" style="50" customWidth="1"/>
    <col min="12745" max="12746" width="12.125" style="50" customWidth="1"/>
    <col min="12747" max="12747" width="22.375" style="50" customWidth="1"/>
    <col min="12748" max="12748" width="20.625" style="50" customWidth="1"/>
    <col min="12749" max="12749" width="9.625" style="50" customWidth="1"/>
    <col min="12750" max="12750" width="56.75" style="50" customWidth="1"/>
    <col min="12751" max="12751" width="7.75" style="50" customWidth="1"/>
    <col min="12752" max="12777" width="10" style="50"/>
    <col min="12778" max="12778" width="8" style="50" bestFit="1" customWidth="1"/>
    <col min="12779" max="12779" width="25.875" style="50" bestFit="1" customWidth="1"/>
    <col min="12780" max="12780" width="11.875" style="50" customWidth="1"/>
    <col min="12781" max="12781" width="1.25" style="50" customWidth="1"/>
    <col min="12782" max="12782" width="16.375" style="50" customWidth="1"/>
    <col min="12783" max="12783" width="0.75" style="50" customWidth="1"/>
    <col min="12784" max="12784" width="14.625" style="50" customWidth="1"/>
    <col min="12785" max="12785" width="0.875" style="50" customWidth="1"/>
    <col min="12786" max="12786" width="16.75" style="50" customWidth="1"/>
    <col min="12787" max="12787" width="1" style="50" customWidth="1"/>
    <col min="12788" max="12788" width="17.125" style="50" customWidth="1"/>
    <col min="12789" max="12789" width="1.5" style="50" customWidth="1"/>
    <col min="12790" max="12790" width="25.875" style="50" customWidth="1"/>
    <col min="12791" max="12791" width="0.875" style="50" customWidth="1"/>
    <col min="12792" max="12792" width="7.75" style="50" customWidth="1"/>
    <col min="12793" max="12793" width="0.875" style="50" customWidth="1"/>
    <col min="12794" max="12794" width="9.875" style="50" customWidth="1"/>
    <col min="12795" max="12795" width="12.75" style="50" customWidth="1"/>
    <col min="12796" max="12796" width="27" style="50" bestFit="1" customWidth="1"/>
    <col min="12797" max="12797" width="9.625" style="50" customWidth="1"/>
    <col min="12798" max="12798" width="8.75" style="50" customWidth="1"/>
    <col min="12799" max="12799" width="10.625" style="50" customWidth="1"/>
    <col min="12800" max="12800" width="8.75" style="50" customWidth="1"/>
    <col min="12801" max="12801" width="8.875" style="50" customWidth="1"/>
    <col min="12802" max="12803" width="8.75" style="50" customWidth="1"/>
    <col min="12804" max="12804" width="9.875" style="50" customWidth="1"/>
    <col min="12805" max="12808" width="6.375" style="50" customWidth="1"/>
    <col min="12809" max="12809" width="8.75" style="50" customWidth="1"/>
    <col min="12810" max="12810" width="9.25" style="50" customWidth="1"/>
    <col min="12811" max="12811" width="11.5" style="50" customWidth="1"/>
    <col min="12812" max="12812" width="10" style="50" customWidth="1"/>
    <col min="12813" max="12813" width="9.75" style="50" customWidth="1"/>
    <col min="12814" max="12814" width="9.25" style="50" customWidth="1"/>
    <col min="12815" max="12817" width="6.375" style="50" customWidth="1"/>
    <col min="12818" max="12818" width="6.625" style="50" customWidth="1"/>
    <col min="12819" max="12819" width="6.375" style="50" customWidth="1"/>
    <col min="12820" max="12820" width="10.25" style="50" customWidth="1"/>
    <col min="12821" max="12821" width="8.75" style="50" customWidth="1"/>
    <col min="12822" max="12822" width="8" style="50" customWidth="1"/>
    <col min="12823" max="12823" width="9.25" style="50" customWidth="1"/>
    <col min="12824" max="12824" width="8.75" style="50" customWidth="1"/>
    <col min="12825" max="12825" width="9.25" style="50" customWidth="1"/>
    <col min="12826" max="12826" width="8" style="50" customWidth="1"/>
    <col min="12827" max="12832" width="6.375" style="50" customWidth="1"/>
    <col min="12833" max="12833" width="8.25" style="50" customWidth="1"/>
    <col min="12834" max="12834" width="8.625" style="50" customWidth="1"/>
    <col min="12835" max="12835" width="8.875" style="50" customWidth="1"/>
    <col min="12836" max="12854" width="6.375" style="50" customWidth="1"/>
    <col min="12855" max="12855" width="8" style="50" customWidth="1"/>
    <col min="12856" max="12856" width="10.375" style="50" customWidth="1"/>
    <col min="12857" max="12866" width="6.375" style="50" customWidth="1"/>
    <col min="12867" max="12867" width="7" style="50" customWidth="1"/>
    <col min="12868" max="12888" width="6.375" style="50" customWidth="1"/>
    <col min="12889" max="12889" width="7" style="50" customWidth="1"/>
    <col min="12890" max="12900" width="6.375" style="50" customWidth="1"/>
    <col min="12901" max="12902" width="6.625" style="50" customWidth="1"/>
    <col min="12903" max="12931" width="6.375" style="50" customWidth="1"/>
    <col min="12932" max="12932" width="8" style="50" customWidth="1"/>
    <col min="12933" max="12933" width="6.375" style="50" customWidth="1"/>
    <col min="12934" max="12935" width="6.625" style="50" customWidth="1"/>
    <col min="12936" max="12938" width="6.375" style="50" customWidth="1"/>
    <col min="12939" max="12973" width="10.875" style="50" customWidth="1"/>
    <col min="12974" max="12981" width="10.625" style="50" customWidth="1"/>
    <col min="12982" max="12984" width="8" style="50" customWidth="1"/>
    <col min="12985" max="12992" width="10.625" style="50" customWidth="1"/>
    <col min="12993" max="12995" width="8" style="50" customWidth="1"/>
    <col min="12996" max="12996" width="2.25" style="50" customWidth="1"/>
    <col min="12997" max="12997" width="12.125" style="50" customWidth="1"/>
    <col min="12998" max="12999" width="12.875" style="50" customWidth="1"/>
    <col min="13000" max="13000" width="9.625" style="50" customWidth="1"/>
    <col min="13001" max="13002" width="12.125" style="50" customWidth="1"/>
    <col min="13003" max="13003" width="22.375" style="50" customWidth="1"/>
    <col min="13004" max="13004" width="20.625" style="50" customWidth="1"/>
    <col min="13005" max="13005" width="9.625" style="50" customWidth="1"/>
    <col min="13006" max="13006" width="56.75" style="50" customWidth="1"/>
    <col min="13007" max="13007" width="7.75" style="50" customWidth="1"/>
    <col min="13008" max="13033" width="10" style="50"/>
    <col min="13034" max="13034" width="8" style="50" bestFit="1" customWidth="1"/>
    <col min="13035" max="13035" width="25.875" style="50" bestFit="1" customWidth="1"/>
    <col min="13036" max="13036" width="11.875" style="50" customWidth="1"/>
    <col min="13037" max="13037" width="1.25" style="50" customWidth="1"/>
    <col min="13038" max="13038" width="16.375" style="50" customWidth="1"/>
    <col min="13039" max="13039" width="0.75" style="50" customWidth="1"/>
    <col min="13040" max="13040" width="14.625" style="50" customWidth="1"/>
    <col min="13041" max="13041" width="0.875" style="50" customWidth="1"/>
    <col min="13042" max="13042" width="16.75" style="50" customWidth="1"/>
    <col min="13043" max="13043" width="1" style="50" customWidth="1"/>
    <col min="13044" max="13044" width="17.125" style="50" customWidth="1"/>
    <col min="13045" max="13045" width="1.5" style="50" customWidth="1"/>
    <col min="13046" max="13046" width="25.875" style="50" customWidth="1"/>
    <col min="13047" max="13047" width="0.875" style="50" customWidth="1"/>
    <col min="13048" max="13048" width="7.75" style="50" customWidth="1"/>
    <col min="13049" max="13049" width="0.875" style="50" customWidth="1"/>
    <col min="13050" max="13050" width="9.875" style="50" customWidth="1"/>
    <col min="13051" max="13051" width="12.75" style="50" customWidth="1"/>
    <col min="13052" max="13052" width="27" style="50" bestFit="1" customWidth="1"/>
    <col min="13053" max="13053" width="9.625" style="50" customWidth="1"/>
    <col min="13054" max="13054" width="8.75" style="50" customWidth="1"/>
    <col min="13055" max="13055" width="10.625" style="50" customWidth="1"/>
    <col min="13056" max="13056" width="8.75" style="50" customWidth="1"/>
    <col min="13057" max="13057" width="8.875" style="50" customWidth="1"/>
    <col min="13058" max="13059" width="8.75" style="50" customWidth="1"/>
    <col min="13060" max="13060" width="9.875" style="50" customWidth="1"/>
    <col min="13061" max="13064" width="6.375" style="50" customWidth="1"/>
    <col min="13065" max="13065" width="8.75" style="50" customWidth="1"/>
    <col min="13066" max="13066" width="9.25" style="50" customWidth="1"/>
    <col min="13067" max="13067" width="11.5" style="50" customWidth="1"/>
    <col min="13068" max="13068" width="10" style="50" customWidth="1"/>
    <col min="13069" max="13069" width="9.75" style="50" customWidth="1"/>
    <col min="13070" max="13070" width="9.25" style="50" customWidth="1"/>
    <col min="13071" max="13073" width="6.375" style="50" customWidth="1"/>
    <col min="13074" max="13074" width="6.625" style="50" customWidth="1"/>
    <col min="13075" max="13075" width="6.375" style="50" customWidth="1"/>
    <col min="13076" max="13076" width="10.25" style="50" customWidth="1"/>
    <col min="13077" max="13077" width="8.75" style="50" customWidth="1"/>
    <col min="13078" max="13078" width="8" style="50" customWidth="1"/>
    <col min="13079" max="13079" width="9.25" style="50" customWidth="1"/>
    <col min="13080" max="13080" width="8.75" style="50" customWidth="1"/>
    <col min="13081" max="13081" width="9.25" style="50" customWidth="1"/>
    <col min="13082" max="13082" width="8" style="50" customWidth="1"/>
    <col min="13083" max="13088" width="6.375" style="50" customWidth="1"/>
    <col min="13089" max="13089" width="8.25" style="50" customWidth="1"/>
    <col min="13090" max="13090" width="8.625" style="50" customWidth="1"/>
    <col min="13091" max="13091" width="8.875" style="50" customWidth="1"/>
    <col min="13092" max="13110" width="6.375" style="50" customWidth="1"/>
    <col min="13111" max="13111" width="8" style="50" customWidth="1"/>
    <col min="13112" max="13112" width="10.375" style="50" customWidth="1"/>
    <col min="13113" max="13122" width="6.375" style="50" customWidth="1"/>
    <col min="13123" max="13123" width="7" style="50" customWidth="1"/>
    <col min="13124" max="13144" width="6.375" style="50" customWidth="1"/>
    <col min="13145" max="13145" width="7" style="50" customWidth="1"/>
    <col min="13146" max="13156" width="6.375" style="50" customWidth="1"/>
    <col min="13157" max="13158" width="6.625" style="50" customWidth="1"/>
    <col min="13159" max="13187" width="6.375" style="50" customWidth="1"/>
    <col min="13188" max="13188" width="8" style="50" customWidth="1"/>
    <col min="13189" max="13189" width="6.375" style="50" customWidth="1"/>
    <col min="13190" max="13191" width="6.625" style="50" customWidth="1"/>
    <col min="13192" max="13194" width="6.375" style="50" customWidth="1"/>
    <col min="13195" max="13229" width="10.875" style="50" customWidth="1"/>
    <col min="13230" max="13237" width="10.625" style="50" customWidth="1"/>
    <col min="13238" max="13240" width="8" style="50" customWidth="1"/>
    <col min="13241" max="13248" width="10.625" style="50" customWidth="1"/>
    <col min="13249" max="13251" width="8" style="50" customWidth="1"/>
    <col min="13252" max="13252" width="2.25" style="50" customWidth="1"/>
    <col min="13253" max="13253" width="12.125" style="50" customWidth="1"/>
    <col min="13254" max="13255" width="12.875" style="50" customWidth="1"/>
    <col min="13256" max="13256" width="9.625" style="50" customWidth="1"/>
    <col min="13257" max="13258" width="12.125" style="50" customWidth="1"/>
    <col min="13259" max="13259" width="22.375" style="50" customWidth="1"/>
    <col min="13260" max="13260" width="20.625" style="50" customWidth="1"/>
    <col min="13261" max="13261" width="9.625" style="50" customWidth="1"/>
    <col min="13262" max="13262" width="56.75" style="50" customWidth="1"/>
    <col min="13263" max="13263" width="7.75" style="50" customWidth="1"/>
    <col min="13264" max="13289" width="10" style="50"/>
    <col min="13290" max="13290" width="8" style="50" bestFit="1" customWidth="1"/>
    <col min="13291" max="13291" width="25.875" style="50" bestFit="1" customWidth="1"/>
    <col min="13292" max="13292" width="11.875" style="50" customWidth="1"/>
    <col min="13293" max="13293" width="1.25" style="50" customWidth="1"/>
    <col min="13294" max="13294" width="16.375" style="50" customWidth="1"/>
    <col min="13295" max="13295" width="0.75" style="50" customWidth="1"/>
    <col min="13296" max="13296" width="14.625" style="50" customWidth="1"/>
    <col min="13297" max="13297" width="0.875" style="50" customWidth="1"/>
    <col min="13298" max="13298" width="16.75" style="50" customWidth="1"/>
    <col min="13299" max="13299" width="1" style="50" customWidth="1"/>
    <col min="13300" max="13300" width="17.125" style="50" customWidth="1"/>
    <col min="13301" max="13301" width="1.5" style="50" customWidth="1"/>
    <col min="13302" max="13302" width="25.875" style="50" customWidth="1"/>
    <col min="13303" max="13303" width="0.875" style="50" customWidth="1"/>
    <col min="13304" max="13304" width="7.75" style="50" customWidth="1"/>
    <col min="13305" max="13305" width="0.875" style="50" customWidth="1"/>
    <col min="13306" max="13306" width="9.875" style="50" customWidth="1"/>
    <col min="13307" max="13307" width="12.75" style="50" customWidth="1"/>
    <col min="13308" max="13308" width="27" style="50" bestFit="1" customWidth="1"/>
    <col min="13309" max="13309" width="9.625" style="50" customWidth="1"/>
    <col min="13310" max="13310" width="8.75" style="50" customWidth="1"/>
    <col min="13311" max="13311" width="10.625" style="50" customWidth="1"/>
    <col min="13312" max="13312" width="8.75" style="50" customWidth="1"/>
    <col min="13313" max="13313" width="8.875" style="50" customWidth="1"/>
    <col min="13314" max="13315" width="8.75" style="50" customWidth="1"/>
    <col min="13316" max="13316" width="9.875" style="50" customWidth="1"/>
    <col min="13317" max="13320" width="6.375" style="50" customWidth="1"/>
    <col min="13321" max="13321" width="8.75" style="50" customWidth="1"/>
    <col min="13322" max="13322" width="9.25" style="50" customWidth="1"/>
    <col min="13323" max="13323" width="11.5" style="50" customWidth="1"/>
    <col min="13324" max="13324" width="10" style="50" customWidth="1"/>
    <col min="13325" max="13325" width="9.75" style="50" customWidth="1"/>
    <col min="13326" max="13326" width="9.25" style="50" customWidth="1"/>
    <col min="13327" max="13329" width="6.375" style="50" customWidth="1"/>
    <col min="13330" max="13330" width="6.625" style="50" customWidth="1"/>
    <col min="13331" max="13331" width="6.375" style="50" customWidth="1"/>
    <col min="13332" max="13332" width="10.25" style="50" customWidth="1"/>
    <col min="13333" max="13333" width="8.75" style="50" customWidth="1"/>
    <col min="13334" max="13334" width="8" style="50" customWidth="1"/>
    <col min="13335" max="13335" width="9.25" style="50" customWidth="1"/>
    <col min="13336" max="13336" width="8.75" style="50" customWidth="1"/>
    <col min="13337" max="13337" width="9.25" style="50" customWidth="1"/>
    <col min="13338" max="13338" width="8" style="50" customWidth="1"/>
    <col min="13339" max="13344" width="6.375" style="50" customWidth="1"/>
    <col min="13345" max="13345" width="8.25" style="50" customWidth="1"/>
    <col min="13346" max="13346" width="8.625" style="50" customWidth="1"/>
    <col min="13347" max="13347" width="8.875" style="50" customWidth="1"/>
    <col min="13348" max="13366" width="6.375" style="50" customWidth="1"/>
    <col min="13367" max="13367" width="8" style="50" customWidth="1"/>
    <col min="13368" max="13368" width="10.375" style="50" customWidth="1"/>
    <col min="13369" max="13378" width="6.375" style="50" customWidth="1"/>
    <col min="13379" max="13379" width="7" style="50" customWidth="1"/>
    <col min="13380" max="13400" width="6.375" style="50" customWidth="1"/>
    <col min="13401" max="13401" width="7" style="50" customWidth="1"/>
    <col min="13402" max="13412" width="6.375" style="50" customWidth="1"/>
    <col min="13413" max="13414" width="6.625" style="50" customWidth="1"/>
    <col min="13415" max="13443" width="6.375" style="50" customWidth="1"/>
    <col min="13444" max="13444" width="8" style="50" customWidth="1"/>
    <col min="13445" max="13445" width="6.375" style="50" customWidth="1"/>
    <col min="13446" max="13447" width="6.625" style="50" customWidth="1"/>
    <col min="13448" max="13450" width="6.375" style="50" customWidth="1"/>
    <col min="13451" max="13485" width="10.875" style="50" customWidth="1"/>
    <col min="13486" max="13493" width="10.625" style="50" customWidth="1"/>
    <col min="13494" max="13496" width="8" style="50" customWidth="1"/>
    <col min="13497" max="13504" width="10.625" style="50" customWidth="1"/>
    <col min="13505" max="13507" width="8" style="50" customWidth="1"/>
    <col min="13508" max="13508" width="2.25" style="50" customWidth="1"/>
    <col min="13509" max="13509" width="12.125" style="50" customWidth="1"/>
    <col min="13510" max="13511" width="12.875" style="50" customWidth="1"/>
    <col min="13512" max="13512" width="9.625" style="50" customWidth="1"/>
    <col min="13513" max="13514" width="12.125" style="50" customWidth="1"/>
    <col min="13515" max="13515" width="22.375" style="50" customWidth="1"/>
    <col min="13516" max="13516" width="20.625" style="50" customWidth="1"/>
    <col min="13517" max="13517" width="9.625" style="50" customWidth="1"/>
    <col min="13518" max="13518" width="56.75" style="50" customWidth="1"/>
    <col min="13519" max="13519" width="7.75" style="50" customWidth="1"/>
    <col min="13520" max="13545" width="10" style="50"/>
    <col min="13546" max="13546" width="8" style="50" bestFit="1" customWidth="1"/>
    <col min="13547" max="13547" width="25.875" style="50" bestFit="1" customWidth="1"/>
    <col min="13548" max="13548" width="11.875" style="50" customWidth="1"/>
    <col min="13549" max="13549" width="1.25" style="50" customWidth="1"/>
    <col min="13550" max="13550" width="16.375" style="50" customWidth="1"/>
    <col min="13551" max="13551" width="0.75" style="50" customWidth="1"/>
    <col min="13552" max="13552" width="14.625" style="50" customWidth="1"/>
    <col min="13553" max="13553" width="0.875" style="50" customWidth="1"/>
    <col min="13554" max="13554" width="16.75" style="50" customWidth="1"/>
    <col min="13555" max="13555" width="1" style="50" customWidth="1"/>
    <col min="13556" max="13556" width="17.125" style="50" customWidth="1"/>
    <col min="13557" max="13557" width="1.5" style="50" customWidth="1"/>
    <col min="13558" max="13558" width="25.875" style="50" customWidth="1"/>
    <col min="13559" max="13559" width="0.875" style="50" customWidth="1"/>
    <col min="13560" max="13560" width="7.75" style="50" customWidth="1"/>
    <col min="13561" max="13561" width="0.875" style="50" customWidth="1"/>
    <col min="13562" max="13562" width="9.875" style="50" customWidth="1"/>
    <col min="13563" max="13563" width="12.75" style="50" customWidth="1"/>
    <col min="13564" max="13564" width="27" style="50" bestFit="1" customWidth="1"/>
    <col min="13565" max="13565" width="9.625" style="50" customWidth="1"/>
    <col min="13566" max="13566" width="8.75" style="50" customWidth="1"/>
    <col min="13567" max="13567" width="10.625" style="50" customWidth="1"/>
    <col min="13568" max="13568" width="8.75" style="50" customWidth="1"/>
    <col min="13569" max="13569" width="8.875" style="50" customWidth="1"/>
    <col min="13570" max="13571" width="8.75" style="50" customWidth="1"/>
    <col min="13572" max="13572" width="9.875" style="50" customWidth="1"/>
    <col min="13573" max="13576" width="6.375" style="50" customWidth="1"/>
    <col min="13577" max="13577" width="8.75" style="50" customWidth="1"/>
    <col min="13578" max="13578" width="9.25" style="50" customWidth="1"/>
    <col min="13579" max="13579" width="11.5" style="50" customWidth="1"/>
    <col min="13580" max="13580" width="10" style="50" customWidth="1"/>
    <col min="13581" max="13581" width="9.75" style="50" customWidth="1"/>
    <col min="13582" max="13582" width="9.25" style="50" customWidth="1"/>
    <col min="13583" max="13585" width="6.375" style="50" customWidth="1"/>
    <col min="13586" max="13586" width="6.625" style="50" customWidth="1"/>
    <col min="13587" max="13587" width="6.375" style="50" customWidth="1"/>
    <col min="13588" max="13588" width="10.25" style="50" customWidth="1"/>
    <col min="13589" max="13589" width="8.75" style="50" customWidth="1"/>
    <col min="13590" max="13590" width="8" style="50" customWidth="1"/>
    <col min="13591" max="13591" width="9.25" style="50" customWidth="1"/>
    <col min="13592" max="13592" width="8.75" style="50" customWidth="1"/>
    <col min="13593" max="13593" width="9.25" style="50" customWidth="1"/>
    <col min="13594" max="13594" width="8" style="50" customWidth="1"/>
    <col min="13595" max="13600" width="6.375" style="50" customWidth="1"/>
    <col min="13601" max="13601" width="8.25" style="50" customWidth="1"/>
    <col min="13602" max="13602" width="8.625" style="50" customWidth="1"/>
    <col min="13603" max="13603" width="8.875" style="50" customWidth="1"/>
    <col min="13604" max="13622" width="6.375" style="50" customWidth="1"/>
    <col min="13623" max="13623" width="8" style="50" customWidth="1"/>
    <col min="13624" max="13624" width="10.375" style="50" customWidth="1"/>
    <col min="13625" max="13634" width="6.375" style="50" customWidth="1"/>
    <col min="13635" max="13635" width="7" style="50" customWidth="1"/>
    <col min="13636" max="13656" width="6.375" style="50" customWidth="1"/>
    <col min="13657" max="13657" width="7" style="50" customWidth="1"/>
    <col min="13658" max="13668" width="6.375" style="50" customWidth="1"/>
    <col min="13669" max="13670" width="6.625" style="50" customWidth="1"/>
    <col min="13671" max="13699" width="6.375" style="50" customWidth="1"/>
    <col min="13700" max="13700" width="8" style="50" customWidth="1"/>
    <col min="13701" max="13701" width="6.375" style="50" customWidth="1"/>
    <col min="13702" max="13703" width="6.625" style="50" customWidth="1"/>
    <col min="13704" max="13706" width="6.375" style="50" customWidth="1"/>
    <col min="13707" max="13741" width="10.875" style="50" customWidth="1"/>
    <col min="13742" max="13749" width="10.625" style="50" customWidth="1"/>
    <col min="13750" max="13752" width="8" style="50" customWidth="1"/>
    <col min="13753" max="13760" width="10.625" style="50" customWidth="1"/>
    <col min="13761" max="13763" width="8" style="50" customWidth="1"/>
    <col min="13764" max="13764" width="2.25" style="50" customWidth="1"/>
    <col min="13765" max="13765" width="12.125" style="50" customWidth="1"/>
    <col min="13766" max="13767" width="12.875" style="50" customWidth="1"/>
    <col min="13768" max="13768" width="9.625" style="50" customWidth="1"/>
    <col min="13769" max="13770" width="12.125" style="50" customWidth="1"/>
    <col min="13771" max="13771" width="22.375" style="50" customWidth="1"/>
    <col min="13772" max="13772" width="20.625" style="50" customWidth="1"/>
    <col min="13773" max="13773" width="9.625" style="50" customWidth="1"/>
    <col min="13774" max="13774" width="56.75" style="50" customWidth="1"/>
    <col min="13775" max="13775" width="7.75" style="50" customWidth="1"/>
    <col min="13776" max="13801" width="10" style="50"/>
    <col min="13802" max="13802" width="8" style="50" bestFit="1" customWidth="1"/>
    <col min="13803" max="13803" width="25.875" style="50" bestFit="1" customWidth="1"/>
    <col min="13804" max="13804" width="11.875" style="50" customWidth="1"/>
    <col min="13805" max="13805" width="1.25" style="50" customWidth="1"/>
    <col min="13806" max="13806" width="16.375" style="50" customWidth="1"/>
    <col min="13807" max="13807" width="0.75" style="50" customWidth="1"/>
    <col min="13808" max="13808" width="14.625" style="50" customWidth="1"/>
    <col min="13809" max="13809" width="0.875" style="50" customWidth="1"/>
    <col min="13810" max="13810" width="16.75" style="50" customWidth="1"/>
    <col min="13811" max="13811" width="1" style="50" customWidth="1"/>
    <col min="13812" max="13812" width="17.125" style="50" customWidth="1"/>
    <col min="13813" max="13813" width="1.5" style="50" customWidth="1"/>
    <col min="13814" max="13814" width="25.875" style="50" customWidth="1"/>
    <col min="13815" max="13815" width="0.875" style="50" customWidth="1"/>
    <col min="13816" max="13816" width="7.75" style="50" customWidth="1"/>
    <col min="13817" max="13817" width="0.875" style="50" customWidth="1"/>
    <col min="13818" max="13818" width="9.875" style="50" customWidth="1"/>
    <col min="13819" max="13819" width="12.75" style="50" customWidth="1"/>
    <col min="13820" max="13820" width="27" style="50" bestFit="1" customWidth="1"/>
    <col min="13821" max="13821" width="9.625" style="50" customWidth="1"/>
    <col min="13822" max="13822" width="8.75" style="50" customWidth="1"/>
    <col min="13823" max="13823" width="10.625" style="50" customWidth="1"/>
    <col min="13824" max="13824" width="8.75" style="50" customWidth="1"/>
    <col min="13825" max="13825" width="8.875" style="50" customWidth="1"/>
    <col min="13826" max="13827" width="8.75" style="50" customWidth="1"/>
    <col min="13828" max="13828" width="9.875" style="50" customWidth="1"/>
    <col min="13829" max="13832" width="6.375" style="50" customWidth="1"/>
    <col min="13833" max="13833" width="8.75" style="50" customWidth="1"/>
    <col min="13834" max="13834" width="9.25" style="50" customWidth="1"/>
    <col min="13835" max="13835" width="11.5" style="50" customWidth="1"/>
    <col min="13836" max="13836" width="10" style="50" customWidth="1"/>
    <col min="13837" max="13837" width="9.75" style="50" customWidth="1"/>
    <col min="13838" max="13838" width="9.25" style="50" customWidth="1"/>
    <col min="13839" max="13841" width="6.375" style="50" customWidth="1"/>
    <col min="13842" max="13842" width="6.625" style="50" customWidth="1"/>
    <col min="13843" max="13843" width="6.375" style="50" customWidth="1"/>
    <col min="13844" max="13844" width="10.25" style="50" customWidth="1"/>
    <col min="13845" max="13845" width="8.75" style="50" customWidth="1"/>
    <col min="13846" max="13846" width="8" style="50" customWidth="1"/>
    <col min="13847" max="13847" width="9.25" style="50" customWidth="1"/>
    <col min="13848" max="13848" width="8.75" style="50" customWidth="1"/>
    <col min="13849" max="13849" width="9.25" style="50" customWidth="1"/>
    <col min="13850" max="13850" width="8" style="50" customWidth="1"/>
    <col min="13851" max="13856" width="6.375" style="50" customWidth="1"/>
    <col min="13857" max="13857" width="8.25" style="50" customWidth="1"/>
    <col min="13858" max="13858" width="8.625" style="50" customWidth="1"/>
    <col min="13859" max="13859" width="8.875" style="50" customWidth="1"/>
    <col min="13860" max="13878" width="6.375" style="50" customWidth="1"/>
    <col min="13879" max="13879" width="8" style="50" customWidth="1"/>
    <col min="13880" max="13880" width="10.375" style="50" customWidth="1"/>
    <col min="13881" max="13890" width="6.375" style="50" customWidth="1"/>
    <col min="13891" max="13891" width="7" style="50" customWidth="1"/>
    <col min="13892" max="13912" width="6.375" style="50" customWidth="1"/>
    <col min="13913" max="13913" width="7" style="50" customWidth="1"/>
    <col min="13914" max="13924" width="6.375" style="50" customWidth="1"/>
    <col min="13925" max="13926" width="6.625" style="50" customWidth="1"/>
    <col min="13927" max="13955" width="6.375" style="50" customWidth="1"/>
    <col min="13956" max="13956" width="8" style="50" customWidth="1"/>
    <col min="13957" max="13957" width="6.375" style="50" customWidth="1"/>
    <col min="13958" max="13959" width="6.625" style="50" customWidth="1"/>
    <col min="13960" max="13962" width="6.375" style="50" customWidth="1"/>
    <col min="13963" max="13997" width="10.875" style="50" customWidth="1"/>
    <col min="13998" max="14005" width="10.625" style="50" customWidth="1"/>
    <col min="14006" max="14008" width="8" style="50" customWidth="1"/>
    <col min="14009" max="14016" width="10.625" style="50" customWidth="1"/>
    <col min="14017" max="14019" width="8" style="50" customWidth="1"/>
    <col min="14020" max="14020" width="2.25" style="50" customWidth="1"/>
    <col min="14021" max="14021" width="12.125" style="50" customWidth="1"/>
    <col min="14022" max="14023" width="12.875" style="50" customWidth="1"/>
    <col min="14024" max="14024" width="9.625" style="50" customWidth="1"/>
    <col min="14025" max="14026" width="12.125" style="50" customWidth="1"/>
    <col min="14027" max="14027" width="22.375" style="50" customWidth="1"/>
    <col min="14028" max="14028" width="20.625" style="50" customWidth="1"/>
    <col min="14029" max="14029" width="9.625" style="50" customWidth="1"/>
    <col min="14030" max="14030" width="56.75" style="50" customWidth="1"/>
    <col min="14031" max="14031" width="7.75" style="50" customWidth="1"/>
    <col min="14032" max="14057" width="10" style="50"/>
    <col min="14058" max="14058" width="8" style="50" bestFit="1" customWidth="1"/>
    <col min="14059" max="14059" width="25.875" style="50" bestFit="1" customWidth="1"/>
    <col min="14060" max="14060" width="11.875" style="50" customWidth="1"/>
    <col min="14061" max="14061" width="1.25" style="50" customWidth="1"/>
    <col min="14062" max="14062" width="16.375" style="50" customWidth="1"/>
    <col min="14063" max="14063" width="0.75" style="50" customWidth="1"/>
    <col min="14064" max="14064" width="14.625" style="50" customWidth="1"/>
    <col min="14065" max="14065" width="0.875" style="50" customWidth="1"/>
    <col min="14066" max="14066" width="16.75" style="50" customWidth="1"/>
    <col min="14067" max="14067" width="1" style="50" customWidth="1"/>
    <col min="14068" max="14068" width="17.125" style="50" customWidth="1"/>
    <col min="14069" max="14069" width="1.5" style="50" customWidth="1"/>
    <col min="14070" max="14070" width="25.875" style="50" customWidth="1"/>
    <col min="14071" max="14071" width="0.875" style="50" customWidth="1"/>
    <col min="14072" max="14072" width="7.75" style="50" customWidth="1"/>
    <col min="14073" max="14073" width="0.875" style="50" customWidth="1"/>
    <col min="14074" max="14074" width="9.875" style="50" customWidth="1"/>
    <col min="14075" max="14075" width="12.75" style="50" customWidth="1"/>
    <col min="14076" max="14076" width="27" style="50" bestFit="1" customWidth="1"/>
    <col min="14077" max="14077" width="9.625" style="50" customWidth="1"/>
    <col min="14078" max="14078" width="8.75" style="50" customWidth="1"/>
    <col min="14079" max="14079" width="10.625" style="50" customWidth="1"/>
    <col min="14080" max="14080" width="8.75" style="50" customWidth="1"/>
    <col min="14081" max="14081" width="8.875" style="50" customWidth="1"/>
    <col min="14082" max="14083" width="8.75" style="50" customWidth="1"/>
    <col min="14084" max="14084" width="9.875" style="50" customWidth="1"/>
    <col min="14085" max="14088" width="6.375" style="50" customWidth="1"/>
    <col min="14089" max="14089" width="8.75" style="50" customWidth="1"/>
    <col min="14090" max="14090" width="9.25" style="50" customWidth="1"/>
    <col min="14091" max="14091" width="11.5" style="50" customWidth="1"/>
    <col min="14092" max="14092" width="10" style="50" customWidth="1"/>
    <col min="14093" max="14093" width="9.75" style="50" customWidth="1"/>
    <col min="14094" max="14094" width="9.25" style="50" customWidth="1"/>
    <col min="14095" max="14097" width="6.375" style="50" customWidth="1"/>
    <col min="14098" max="14098" width="6.625" style="50" customWidth="1"/>
    <col min="14099" max="14099" width="6.375" style="50" customWidth="1"/>
    <col min="14100" max="14100" width="10.25" style="50" customWidth="1"/>
    <col min="14101" max="14101" width="8.75" style="50" customWidth="1"/>
    <col min="14102" max="14102" width="8" style="50" customWidth="1"/>
    <col min="14103" max="14103" width="9.25" style="50" customWidth="1"/>
    <col min="14104" max="14104" width="8.75" style="50" customWidth="1"/>
    <col min="14105" max="14105" width="9.25" style="50" customWidth="1"/>
    <col min="14106" max="14106" width="8" style="50" customWidth="1"/>
    <col min="14107" max="14112" width="6.375" style="50" customWidth="1"/>
    <col min="14113" max="14113" width="8.25" style="50" customWidth="1"/>
    <col min="14114" max="14114" width="8.625" style="50" customWidth="1"/>
    <col min="14115" max="14115" width="8.875" style="50" customWidth="1"/>
    <col min="14116" max="14134" width="6.375" style="50" customWidth="1"/>
    <col min="14135" max="14135" width="8" style="50" customWidth="1"/>
    <col min="14136" max="14136" width="10.375" style="50" customWidth="1"/>
    <col min="14137" max="14146" width="6.375" style="50" customWidth="1"/>
    <col min="14147" max="14147" width="7" style="50" customWidth="1"/>
    <col min="14148" max="14168" width="6.375" style="50" customWidth="1"/>
    <col min="14169" max="14169" width="7" style="50" customWidth="1"/>
    <col min="14170" max="14180" width="6.375" style="50" customWidth="1"/>
    <col min="14181" max="14182" width="6.625" style="50" customWidth="1"/>
    <col min="14183" max="14211" width="6.375" style="50" customWidth="1"/>
    <col min="14212" max="14212" width="8" style="50" customWidth="1"/>
    <col min="14213" max="14213" width="6.375" style="50" customWidth="1"/>
    <col min="14214" max="14215" width="6.625" style="50" customWidth="1"/>
    <col min="14216" max="14218" width="6.375" style="50" customWidth="1"/>
    <col min="14219" max="14253" width="10.875" style="50" customWidth="1"/>
    <col min="14254" max="14261" width="10.625" style="50" customWidth="1"/>
    <col min="14262" max="14264" width="8" style="50" customWidth="1"/>
    <col min="14265" max="14272" width="10.625" style="50" customWidth="1"/>
    <col min="14273" max="14275" width="8" style="50" customWidth="1"/>
    <col min="14276" max="14276" width="2.25" style="50" customWidth="1"/>
    <col min="14277" max="14277" width="12.125" style="50" customWidth="1"/>
    <col min="14278" max="14279" width="12.875" style="50" customWidth="1"/>
    <col min="14280" max="14280" width="9.625" style="50" customWidth="1"/>
    <col min="14281" max="14282" width="12.125" style="50" customWidth="1"/>
    <col min="14283" max="14283" width="22.375" style="50" customWidth="1"/>
    <col min="14284" max="14284" width="20.625" style="50" customWidth="1"/>
    <col min="14285" max="14285" width="9.625" style="50" customWidth="1"/>
    <col min="14286" max="14286" width="56.75" style="50" customWidth="1"/>
    <col min="14287" max="14287" width="7.75" style="50" customWidth="1"/>
    <col min="14288" max="14313" width="10" style="50"/>
    <col min="14314" max="14314" width="8" style="50" bestFit="1" customWidth="1"/>
    <col min="14315" max="14315" width="25.875" style="50" bestFit="1" customWidth="1"/>
    <col min="14316" max="14316" width="11.875" style="50" customWidth="1"/>
    <col min="14317" max="14317" width="1.25" style="50" customWidth="1"/>
    <col min="14318" max="14318" width="16.375" style="50" customWidth="1"/>
    <col min="14319" max="14319" width="0.75" style="50" customWidth="1"/>
    <col min="14320" max="14320" width="14.625" style="50" customWidth="1"/>
    <col min="14321" max="14321" width="0.875" style="50" customWidth="1"/>
    <col min="14322" max="14322" width="16.75" style="50" customWidth="1"/>
    <col min="14323" max="14323" width="1" style="50" customWidth="1"/>
    <col min="14324" max="14324" width="17.125" style="50" customWidth="1"/>
    <col min="14325" max="14325" width="1.5" style="50" customWidth="1"/>
    <col min="14326" max="14326" width="25.875" style="50" customWidth="1"/>
    <col min="14327" max="14327" width="0.875" style="50" customWidth="1"/>
    <col min="14328" max="14328" width="7.75" style="50" customWidth="1"/>
    <col min="14329" max="14329" width="0.875" style="50" customWidth="1"/>
    <col min="14330" max="14330" width="9.875" style="50" customWidth="1"/>
    <col min="14331" max="14331" width="12.75" style="50" customWidth="1"/>
    <col min="14332" max="14332" width="27" style="50" bestFit="1" customWidth="1"/>
    <col min="14333" max="14333" width="9.625" style="50" customWidth="1"/>
    <col min="14334" max="14334" width="8.75" style="50" customWidth="1"/>
    <col min="14335" max="14335" width="10.625" style="50" customWidth="1"/>
    <col min="14336" max="14336" width="8.75" style="50" customWidth="1"/>
    <col min="14337" max="14337" width="8.875" style="50" customWidth="1"/>
    <col min="14338" max="14339" width="8.75" style="50" customWidth="1"/>
    <col min="14340" max="14340" width="9.875" style="50" customWidth="1"/>
    <col min="14341" max="14344" width="6.375" style="50" customWidth="1"/>
    <col min="14345" max="14345" width="8.75" style="50" customWidth="1"/>
    <col min="14346" max="14346" width="9.25" style="50" customWidth="1"/>
    <col min="14347" max="14347" width="11.5" style="50" customWidth="1"/>
    <col min="14348" max="14348" width="10" style="50" customWidth="1"/>
    <col min="14349" max="14349" width="9.75" style="50" customWidth="1"/>
    <col min="14350" max="14350" width="9.25" style="50" customWidth="1"/>
    <col min="14351" max="14353" width="6.375" style="50" customWidth="1"/>
    <col min="14354" max="14354" width="6.625" style="50" customWidth="1"/>
    <col min="14355" max="14355" width="6.375" style="50" customWidth="1"/>
    <col min="14356" max="14356" width="10.25" style="50" customWidth="1"/>
    <col min="14357" max="14357" width="8.75" style="50" customWidth="1"/>
    <col min="14358" max="14358" width="8" style="50" customWidth="1"/>
    <col min="14359" max="14359" width="9.25" style="50" customWidth="1"/>
    <col min="14360" max="14360" width="8.75" style="50" customWidth="1"/>
    <col min="14361" max="14361" width="9.25" style="50" customWidth="1"/>
    <col min="14362" max="14362" width="8" style="50" customWidth="1"/>
    <col min="14363" max="14368" width="6.375" style="50" customWidth="1"/>
    <col min="14369" max="14369" width="8.25" style="50" customWidth="1"/>
    <col min="14370" max="14370" width="8.625" style="50" customWidth="1"/>
    <col min="14371" max="14371" width="8.875" style="50" customWidth="1"/>
    <col min="14372" max="14390" width="6.375" style="50" customWidth="1"/>
    <col min="14391" max="14391" width="8" style="50" customWidth="1"/>
    <col min="14392" max="14392" width="10.375" style="50" customWidth="1"/>
    <col min="14393" max="14402" width="6.375" style="50" customWidth="1"/>
    <col min="14403" max="14403" width="7" style="50" customWidth="1"/>
    <col min="14404" max="14424" width="6.375" style="50" customWidth="1"/>
    <col min="14425" max="14425" width="7" style="50" customWidth="1"/>
    <col min="14426" max="14436" width="6.375" style="50" customWidth="1"/>
    <col min="14437" max="14438" width="6.625" style="50" customWidth="1"/>
    <col min="14439" max="14467" width="6.375" style="50" customWidth="1"/>
    <col min="14468" max="14468" width="8" style="50" customWidth="1"/>
    <col min="14469" max="14469" width="6.375" style="50" customWidth="1"/>
    <col min="14470" max="14471" width="6.625" style="50" customWidth="1"/>
    <col min="14472" max="14474" width="6.375" style="50" customWidth="1"/>
    <col min="14475" max="14509" width="10.875" style="50" customWidth="1"/>
    <col min="14510" max="14517" width="10.625" style="50" customWidth="1"/>
    <col min="14518" max="14520" width="8" style="50" customWidth="1"/>
    <col min="14521" max="14528" width="10.625" style="50" customWidth="1"/>
    <col min="14529" max="14531" width="8" style="50" customWidth="1"/>
    <col min="14532" max="14532" width="2.25" style="50" customWidth="1"/>
    <col min="14533" max="14533" width="12.125" style="50" customWidth="1"/>
    <col min="14534" max="14535" width="12.875" style="50" customWidth="1"/>
    <col min="14536" max="14536" width="9.625" style="50" customWidth="1"/>
    <col min="14537" max="14538" width="12.125" style="50" customWidth="1"/>
    <col min="14539" max="14539" width="22.375" style="50" customWidth="1"/>
    <col min="14540" max="14540" width="20.625" style="50" customWidth="1"/>
    <col min="14541" max="14541" width="9.625" style="50" customWidth="1"/>
    <col min="14542" max="14542" width="56.75" style="50" customWidth="1"/>
    <col min="14543" max="14543" width="7.75" style="50" customWidth="1"/>
    <col min="14544" max="14569" width="10" style="50"/>
    <col min="14570" max="14570" width="8" style="50" bestFit="1" customWidth="1"/>
    <col min="14571" max="14571" width="25.875" style="50" bestFit="1" customWidth="1"/>
    <col min="14572" max="14572" width="11.875" style="50" customWidth="1"/>
    <col min="14573" max="14573" width="1.25" style="50" customWidth="1"/>
    <col min="14574" max="14574" width="16.375" style="50" customWidth="1"/>
    <col min="14575" max="14575" width="0.75" style="50" customWidth="1"/>
    <col min="14576" max="14576" width="14.625" style="50" customWidth="1"/>
    <col min="14577" max="14577" width="0.875" style="50" customWidth="1"/>
    <col min="14578" max="14578" width="16.75" style="50" customWidth="1"/>
    <col min="14579" max="14579" width="1" style="50" customWidth="1"/>
    <col min="14580" max="14580" width="17.125" style="50" customWidth="1"/>
    <col min="14581" max="14581" width="1.5" style="50" customWidth="1"/>
    <col min="14582" max="14582" width="25.875" style="50" customWidth="1"/>
    <col min="14583" max="14583" width="0.875" style="50" customWidth="1"/>
    <col min="14584" max="14584" width="7.75" style="50" customWidth="1"/>
    <col min="14585" max="14585" width="0.875" style="50" customWidth="1"/>
    <col min="14586" max="14586" width="9.875" style="50" customWidth="1"/>
    <col min="14587" max="14587" width="12.75" style="50" customWidth="1"/>
    <col min="14588" max="14588" width="27" style="50" bestFit="1" customWidth="1"/>
    <col min="14589" max="14589" width="9.625" style="50" customWidth="1"/>
    <col min="14590" max="14590" width="8.75" style="50" customWidth="1"/>
    <col min="14591" max="14591" width="10.625" style="50" customWidth="1"/>
    <col min="14592" max="14592" width="8.75" style="50" customWidth="1"/>
    <col min="14593" max="14593" width="8.875" style="50" customWidth="1"/>
    <col min="14594" max="14595" width="8.75" style="50" customWidth="1"/>
    <col min="14596" max="14596" width="9.875" style="50" customWidth="1"/>
    <col min="14597" max="14600" width="6.375" style="50" customWidth="1"/>
    <col min="14601" max="14601" width="8.75" style="50" customWidth="1"/>
    <col min="14602" max="14602" width="9.25" style="50" customWidth="1"/>
    <col min="14603" max="14603" width="11.5" style="50" customWidth="1"/>
    <col min="14604" max="14604" width="10" style="50" customWidth="1"/>
    <col min="14605" max="14605" width="9.75" style="50" customWidth="1"/>
    <col min="14606" max="14606" width="9.25" style="50" customWidth="1"/>
    <col min="14607" max="14609" width="6.375" style="50" customWidth="1"/>
    <col min="14610" max="14610" width="6.625" style="50" customWidth="1"/>
    <col min="14611" max="14611" width="6.375" style="50" customWidth="1"/>
    <col min="14612" max="14612" width="10.25" style="50" customWidth="1"/>
    <col min="14613" max="14613" width="8.75" style="50" customWidth="1"/>
    <col min="14614" max="14614" width="8" style="50" customWidth="1"/>
    <col min="14615" max="14615" width="9.25" style="50" customWidth="1"/>
    <col min="14616" max="14616" width="8.75" style="50" customWidth="1"/>
    <col min="14617" max="14617" width="9.25" style="50" customWidth="1"/>
    <col min="14618" max="14618" width="8" style="50" customWidth="1"/>
    <col min="14619" max="14624" width="6.375" style="50" customWidth="1"/>
    <col min="14625" max="14625" width="8.25" style="50" customWidth="1"/>
    <col min="14626" max="14626" width="8.625" style="50" customWidth="1"/>
    <col min="14627" max="14627" width="8.875" style="50" customWidth="1"/>
    <col min="14628" max="14646" width="6.375" style="50" customWidth="1"/>
    <col min="14647" max="14647" width="8" style="50" customWidth="1"/>
    <col min="14648" max="14648" width="10.375" style="50" customWidth="1"/>
    <col min="14649" max="14658" width="6.375" style="50" customWidth="1"/>
    <col min="14659" max="14659" width="7" style="50" customWidth="1"/>
    <col min="14660" max="14680" width="6.375" style="50" customWidth="1"/>
    <col min="14681" max="14681" width="7" style="50" customWidth="1"/>
    <col min="14682" max="14692" width="6.375" style="50" customWidth="1"/>
    <col min="14693" max="14694" width="6.625" style="50" customWidth="1"/>
    <col min="14695" max="14723" width="6.375" style="50" customWidth="1"/>
    <col min="14724" max="14724" width="8" style="50" customWidth="1"/>
    <col min="14725" max="14725" width="6.375" style="50" customWidth="1"/>
    <col min="14726" max="14727" width="6.625" style="50" customWidth="1"/>
    <col min="14728" max="14730" width="6.375" style="50" customWidth="1"/>
    <col min="14731" max="14765" width="10.875" style="50" customWidth="1"/>
    <col min="14766" max="14773" width="10.625" style="50" customWidth="1"/>
    <col min="14774" max="14776" width="8" style="50" customWidth="1"/>
    <col min="14777" max="14784" width="10.625" style="50" customWidth="1"/>
    <col min="14785" max="14787" width="8" style="50" customWidth="1"/>
    <col min="14788" max="14788" width="2.25" style="50" customWidth="1"/>
    <col min="14789" max="14789" width="12.125" style="50" customWidth="1"/>
    <col min="14790" max="14791" width="12.875" style="50" customWidth="1"/>
    <col min="14792" max="14792" width="9.625" style="50" customWidth="1"/>
    <col min="14793" max="14794" width="12.125" style="50" customWidth="1"/>
    <col min="14795" max="14795" width="22.375" style="50" customWidth="1"/>
    <col min="14796" max="14796" width="20.625" style="50" customWidth="1"/>
    <col min="14797" max="14797" width="9.625" style="50" customWidth="1"/>
    <col min="14798" max="14798" width="56.75" style="50" customWidth="1"/>
    <col min="14799" max="14799" width="7.75" style="50" customWidth="1"/>
    <col min="14800" max="14825" width="10" style="50"/>
    <col min="14826" max="14826" width="8" style="50" bestFit="1" customWidth="1"/>
    <col min="14827" max="14827" width="25.875" style="50" bestFit="1" customWidth="1"/>
    <col min="14828" max="14828" width="11.875" style="50" customWidth="1"/>
    <col min="14829" max="14829" width="1.25" style="50" customWidth="1"/>
    <col min="14830" max="14830" width="16.375" style="50" customWidth="1"/>
    <col min="14831" max="14831" width="0.75" style="50" customWidth="1"/>
    <col min="14832" max="14832" width="14.625" style="50" customWidth="1"/>
    <col min="14833" max="14833" width="0.875" style="50" customWidth="1"/>
    <col min="14834" max="14834" width="16.75" style="50" customWidth="1"/>
    <col min="14835" max="14835" width="1" style="50" customWidth="1"/>
    <col min="14836" max="14836" width="17.125" style="50" customWidth="1"/>
    <col min="14837" max="14837" width="1.5" style="50" customWidth="1"/>
    <col min="14838" max="14838" width="25.875" style="50" customWidth="1"/>
    <col min="14839" max="14839" width="0.875" style="50" customWidth="1"/>
    <col min="14840" max="14840" width="7.75" style="50" customWidth="1"/>
    <col min="14841" max="14841" width="0.875" style="50" customWidth="1"/>
    <col min="14842" max="14842" width="9.875" style="50" customWidth="1"/>
    <col min="14843" max="14843" width="12.75" style="50" customWidth="1"/>
    <col min="14844" max="14844" width="27" style="50" bestFit="1" customWidth="1"/>
    <col min="14845" max="14845" width="9.625" style="50" customWidth="1"/>
    <col min="14846" max="14846" width="8.75" style="50" customWidth="1"/>
    <col min="14847" max="14847" width="10.625" style="50" customWidth="1"/>
    <col min="14848" max="14848" width="8.75" style="50" customWidth="1"/>
    <col min="14849" max="14849" width="8.875" style="50" customWidth="1"/>
    <col min="14850" max="14851" width="8.75" style="50" customWidth="1"/>
    <col min="14852" max="14852" width="9.875" style="50" customWidth="1"/>
    <col min="14853" max="14856" width="6.375" style="50" customWidth="1"/>
    <col min="14857" max="14857" width="8.75" style="50" customWidth="1"/>
    <col min="14858" max="14858" width="9.25" style="50" customWidth="1"/>
    <col min="14859" max="14859" width="11.5" style="50" customWidth="1"/>
    <col min="14860" max="14860" width="10" style="50" customWidth="1"/>
    <col min="14861" max="14861" width="9.75" style="50" customWidth="1"/>
    <col min="14862" max="14862" width="9.25" style="50" customWidth="1"/>
    <col min="14863" max="14865" width="6.375" style="50" customWidth="1"/>
    <col min="14866" max="14866" width="6.625" style="50" customWidth="1"/>
    <col min="14867" max="14867" width="6.375" style="50" customWidth="1"/>
    <col min="14868" max="14868" width="10.25" style="50" customWidth="1"/>
    <col min="14869" max="14869" width="8.75" style="50" customWidth="1"/>
    <col min="14870" max="14870" width="8" style="50" customWidth="1"/>
    <col min="14871" max="14871" width="9.25" style="50" customWidth="1"/>
    <col min="14872" max="14872" width="8.75" style="50" customWidth="1"/>
    <col min="14873" max="14873" width="9.25" style="50" customWidth="1"/>
    <col min="14874" max="14874" width="8" style="50" customWidth="1"/>
    <col min="14875" max="14880" width="6.375" style="50" customWidth="1"/>
    <col min="14881" max="14881" width="8.25" style="50" customWidth="1"/>
    <col min="14882" max="14882" width="8.625" style="50" customWidth="1"/>
    <col min="14883" max="14883" width="8.875" style="50" customWidth="1"/>
    <col min="14884" max="14902" width="6.375" style="50" customWidth="1"/>
    <col min="14903" max="14903" width="8" style="50" customWidth="1"/>
    <col min="14904" max="14904" width="10.375" style="50" customWidth="1"/>
    <col min="14905" max="14914" width="6.375" style="50" customWidth="1"/>
    <col min="14915" max="14915" width="7" style="50" customWidth="1"/>
    <col min="14916" max="14936" width="6.375" style="50" customWidth="1"/>
    <col min="14937" max="14937" width="7" style="50" customWidth="1"/>
    <col min="14938" max="14948" width="6.375" style="50" customWidth="1"/>
    <col min="14949" max="14950" width="6.625" style="50" customWidth="1"/>
    <col min="14951" max="14979" width="6.375" style="50" customWidth="1"/>
    <col min="14980" max="14980" width="8" style="50" customWidth="1"/>
    <col min="14981" max="14981" width="6.375" style="50" customWidth="1"/>
    <col min="14982" max="14983" width="6.625" style="50" customWidth="1"/>
    <col min="14984" max="14986" width="6.375" style="50" customWidth="1"/>
    <col min="14987" max="15021" width="10.875" style="50" customWidth="1"/>
    <col min="15022" max="15029" width="10.625" style="50" customWidth="1"/>
    <col min="15030" max="15032" width="8" style="50" customWidth="1"/>
    <col min="15033" max="15040" width="10.625" style="50" customWidth="1"/>
    <col min="15041" max="15043" width="8" style="50" customWidth="1"/>
    <col min="15044" max="15044" width="2.25" style="50" customWidth="1"/>
    <col min="15045" max="15045" width="12.125" style="50" customWidth="1"/>
    <col min="15046" max="15047" width="12.875" style="50" customWidth="1"/>
    <col min="15048" max="15048" width="9.625" style="50" customWidth="1"/>
    <col min="15049" max="15050" width="12.125" style="50" customWidth="1"/>
    <col min="15051" max="15051" width="22.375" style="50" customWidth="1"/>
    <col min="15052" max="15052" width="20.625" style="50" customWidth="1"/>
    <col min="15053" max="15053" width="9.625" style="50" customWidth="1"/>
    <col min="15054" max="15054" width="56.75" style="50" customWidth="1"/>
    <col min="15055" max="15055" width="7.75" style="50" customWidth="1"/>
    <col min="15056" max="15081" width="10" style="50"/>
    <col min="15082" max="15082" width="8" style="50" bestFit="1" customWidth="1"/>
    <col min="15083" max="15083" width="25.875" style="50" bestFit="1" customWidth="1"/>
    <col min="15084" max="15084" width="11.875" style="50" customWidth="1"/>
    <col min="15085" max="15085" width="1.25" style="50" customWidth="1"/>
    <col min="15086" max="15086" width="16.375" style="50" customWidth="1"/>
    <col min="15087" max="15087" width="0.75" style="50" customWidth="1"/>
    <col min="15088" max="15088" width="14.625" style="50" customWidth="1"/>
    <col min="15089" max="15089" width="0.875" style="50" customWidth="1"/>
    <col min="15090" max="15090" width="16.75" style="50" customWidth="1"/>
    <col min="15091" max="15091" width="1" style="50" customWidth="1"/>
    <col min="15092" max="15092" width="17.125" style="50" customWidth="1"/>
    <col min="15093" max="15093" width="1.5" style="50" customWidth="1"/>
    <col min="15094" max="15094" width="25.875" style="50" customWidth="1"/>
    <col min="15095" max="15095" width="0.875" style="50" customWidth="1"/>
    <col min="15096" max="15096" width="7.75" style="50" customWidth="1"/>
    <col min="15097" max="15097" width="0.875" style="50" customWidth="1"/>
    <col min="15098" max="15098" width="9.875" style="50" customWidth="1"/>
    <col min="15099" max="15099" width="12.75" style="50" customWidth="1"/>
    <col min="15100" max="15100" width="27" style="50" bestFit="1" customWidth="1"/>
    <col min="15101" max="15101" width="9.625" style="50" customWidth="1"/>
    <col min="15102" max="15102" width="8.75" style="50" customWidth="1"/>
    <col min="15103" max="15103" width="10.625" style="50" customWidth="1"/>
    <col min="15104" max="15104" width="8.75" style="50" customWidth="1"/>
    <col min="15105" max="15105" width="8.875" style="50" customWidth="1"/>
    <col min="15106" max="15107" width="8.75" style="50" customWidth="1"/>
    <col min="15108" max="15108" width="9.875" style="50" customWidth="1"/>
    <col min="15109" max="15112" width="6.375" style="50" customWidth="1"/>
    <col min="15113" max="15113" width="8.75" style="50" customWidth="1"/>
    <col min="15114" max="15114" width="9.25" style="50" customWidth="1"/>
    <col min="15115" max="15115" width="11.5" style="50" customWidth="1"/>
    <col min="15116" max="15116" width="10" style="50" customWidth="1"/>
    <col min="15117" max="15117" width="9.75" style="50" customWidth="1"/>
    <col min="15118" max="15118" width="9.25" style="50" customWidth="1"/>
    <col min="15119" max="15121" width="6.375" style="50" customWidth="1"/>
    <col min="15122" max="15122" width="6.625" style="50" customWidth="1"/>
    <col min="15123" max="15123" width="6.375" style="50" customWidth="1"/>
    <col min="15124" max="15124" width="10.25" style="50" customWidth="1"/>
    <col min="15125" max="15125" width="8.75" style="50" customWidth="1"/>
    <col min="15126" max="15126" width="8" style="50" customWidth="1"/>
    <col min="15127" max="15127" width="9.25" style="50" customWidth="1"/>
    <col min="15128" max="15128" width="8.75" style="50" customWidth="1"/>
    <col min="15129" max="15129" width="9.25" style="50" customWidth="1"/>
    <col min="15130" max="15130" width="8" style="50" customWidth="1"/>
    <col min="15131" max="15136" width="6.375" style="50" customWidth="1"/>
    <col min="15137" max="15137" width="8.25" style="50" customWidth="1"/>
    <col min="15138" max="15138" width="8.625" style="50" customWidth="1"/>
    <col min="15139" max="15139" width="8.875" style="50" customWidth="1"/>
    <col min="15140" max="15158" width="6.375" style="50" customWidth="1"/>
    <col min="15159" max="15159" width="8" style="50" customWidth="1"/>
    <col min="15160" max="15160" width="10.375" style="50" customWidth="1"/>
    <col min="15161" max="15170" width="6.375" style="50" customWidth="1"/>
    <col min="15171" max="15171" width="7" style="50" customWidth="1"/>
    <col min="15172" max="15192" width="6.375" style="50" customWidth="1"/>
    <col min="15193" max="15193" width="7" style="50" customWidth="1"/>
    <col min="15194" max="15204" width="6.375" style="50" customWidth="1"/>
    <col min="15205" max="15206" width="6.625" style="50" customWidth="1"/>
    <col min="15207" max="15235" width="6.375" style="50" customWidth="1"/>
    <col min="15236" max="15236" width="8" style="50" customWidth="1"/>
    <col min="15237" max="15237" width="6.375" style="50" customWidth="1"/>
    <col min="15238" max="15239" width="6.625" style="50" customWidth="1"/>
    <col min="15240" max="15242" width="6.375" style="50" customWidth="1"/>
    <col min="15243" max="15277" width="10.875" style="50" customWidth="1"/>
    <col min="15278" max="15285" width="10.625" style="50" customWidth="1"/>
    <col min="15286" max="15288" width="8" style="50" customWidth="1"/>
    <col min="15289" max="15296" width="10.625" style="50" customWidth="1"/>
    <col min="15297" max="15299" width="8" style="50" customWidth="1"/>
    <col min="15300" max="15300" width="2.25" style="50" customWidth="1"/>
    <col min="15301" max="15301" width="12.125" style="50" customWidth="1"/>
    <col min="15302" max="15303" width="12.875" style="50" customWidth="1"/>
    <col min="15304" max="15304" width="9.625" style="50" customWidth="1"/>
    <col min="15305" max="15306" width="12.125" style="50" customWidth="1"/>
    <col min="15307" max="15307" width="22.375" style="50" customWidth="1"/>
    <col min="15308" max="15308" width="20.625" style="50" customWidth="1"/>
    <col min="15309" max="15309" width="9.625" style="50" customWidth="1"/>
    <col min="15310" max="15310" width="56.75" style="50" customWidth="1"/>
    <col min="15311" max="15311" width="7.75" style="50" customWidth="1"/>
    <col min="15312" max="15337" width="10" style="50"/>
    <col min="15338" max="15338" width="8" style="50" bestFit="1" customWidth="1"/>
    <col min="15339" max="15339" width="25.875" style="50" bestFit="1" customWidth="1"/>
    <col min="15340" max="15340" width="11.875" style="50" customWidth="1"/>
    <col min="15341" max="15341" width="1.25" style="50" customWidth="1"/>
    <col min="15342" max="15342" width="16.375" style="50" customWidth="1"/>
    <col min="15343" max="15343" width="0.75" style="50" customWidth="1"/>
    <col min="15344" max="15344" width="14.625" style="50" customWidth="1"/>
    <col min="15345" max="15345" width="0.875" style="50" customWidth="1"/>
    <col min="15346" max="15346" width="16.75" style="50" customWidth="1"/>
    <col min="15347" max="15347" width="1" style="50" customWidth="1"/>
    <col min="15348" max="15348" width="17.125" style="50" customWidth="1"/>
    <col min="15349" max="15349" width="1.5" style="50" customWidth="1"/>
    <col min="15350" max="15350" width="25.875" style="50" customWidth="1"/>
    <col min="15351" max="15351" width="0.875" style="50" customWidth="1"/>
    <col min="15352" max="15352" width="7.75" style="50" customWidth="1"/>
    <col min="15353" max="15353" width="0.875" style="50" customWidth="1"/>
    <col min="15354" max="15354" width="9.875" style="50" customWidth="1"/>
    <col min="15355" max="15355" width="12.75" style="50" customWidth="1"/>
    <col min="15356" max="15356" width="27" style="50" bestFit="1" customWidth="1"/>
    <col min="15357" max="15357" width="9.625" style="50" customWidth="1"/>
    <col min="15358" max="15358" width="8.75" style="50" customWidth="1"/>
    <col min="15359" max="15359" width="10.625" style="50" customWidth="1"/>
    <col min="15360" max="15360" width="8.75" style="50" customWidth="1"/>
    <col min="15361" max="15361" width="8.875" style="50" customWidth="1"/>
    <col min="15362" max="15363" width="8.75" style="50" customWidth="1"/>
    <col min="15364" max="15364" width="9.875" style="50" customWidth="1"/>
    <col min="15365" max="15368" width="6.375" style="50" customWidth="1"/>
    <col min="15369" max="15369" width="8.75" style="50" customWidth="1"/>
    <col min="15370" max="15370" width="9.25" style="50" customWidth="1"/>
    <col min="15371" max="15371" width="11.5" style="50" customWidth="1"/>
    <col min="15372" max="15372" width="10" style="50" customWidth="1"/>
    <col min="15373" max="15373" width="9.75" style="50" customWidth="1"/>
    <col min="15374" max="15374" width="9.25" style="50" customWidth="1"/>
    <col min="15375" max="15377" width="6.375" style="50" customWidth="1"/>
    <col min="15378" max="15378" width="6.625" style="50" customWidth="1"/>
    <col min="15379" max="15379" width="6.375" style="50" customWidth="1"/>
    <col min="15380" max="15380" width="10.25" style="50" customWidth="1"/>
    <col min="15381" max="15381" width="8.75" style="50" customWidth="1"/>
    <col min="15382" max="15382" width="8" style="50" customWidth="1"/>
    <col min="15383" max="15383" width="9.25" style="50" customWidth="1"/>
    <col min="15384" max="15384" width="8.75" style="50" customWidth="1"/>
    <col min="15385" max="15385" width="9.25" style="50" customWidth="1"/>
    <col min="15386" max="15386" width="8" style="50" customWidth="1"/>
    <col min="15387" max="15392" width="6.375" style="50" customWidth="1"/>
    <col min="15393" max="15393" width="8.25" style="50" customWidth="1"/>
    <col min="15394" max="15394" width="8.625" style="50" customWidth="1"/>
    <col min="15395" max="15395" width="8.875" style="50" customWidth="1"/>
    <col min="15396" max="15414" width="6.375" style="50" customWidth="1"/>
    <col min="15415" max="15415" width="8" style="50" customWidth="1"/>
    <col min="15416" max="15416" width="10.375" style="50" customWidth="1"/>
    <col min="15417" max="15426" width="6.375" style="50" customWidth="1"/>
    <col min="15427" max="15427" width="7" style="50" customWidth="1"/>
    <col min="15428" max="15448" width="6.375" style="50" customWidth="1"/>
    <col min="15449" max="15449" width="7" style="50" customWidth="1"/>
    <col min="15450" max="15460" width="6.375" style="50" customWidth="1"/>
    <col min="15461" max="15462" width="6.625" style="50" customWidth="1"/>
    <col min="15463" max="15491" width="6.375" style="50" customWidth="1"/>
    <col min="15492" max="15492" width="8" style="50" customWidth="1"/>
    <col min="15493" max="15493" width="6.375" style="50" customWidth="1"/>
    <col min="15494" max="15495" width="6.625" style="50" customWidth="1"/>
    <col min="15496" max="15498" width="6.375" style="50" customWidth="1"/>
    <col min="15499" max="15533" width="10.875" style="50" customWidth="1"/>
    <col min="15534" max="15541" width="10.625" style="50" customWidth="1"/>
    <col min="15542" max="15544" width="8" style="50" customWidth="1"/>
    <col min="15545" max="15552" width="10.625" style="50" customWidth="1"/>
    <col min="15553" max="15555" width="8" style="50" customWidth="1"/>
    <col min="15556" max="15556" width="2.25" style="50" customWidth="1"/>
    <col min="15557" max="15557" width="12.125" style="50" customWidth="1"/>
    <col min="15558" max="15559" width="12.875" style="50" customWidth="1"/>
    <col min="15560" max="15560" width="9.625" style="50" customWidth="1"/>
    <col min="15561" max="15562" width="12.125" style="50" customWidth="1"/>
    <col min="15563" max="15563" width="22.375" style="50" customWidth="1"/>
    <col min="15564" max="15564" width="20.625" style="50" customWidth="1"/>
    <col min="15565" max="15565" width="9.625" style="50" customWidth="1"/>
    <col min="15566" max="15566" width="56.75" style="50" customWidth="1"/>
    <col min="15567" max="15567" width="7.75" style="50" customWidth="1"/>
    <col min="15568" max="15593" width="10" style="50"/>
    <col min="15594" max="15594" width="8" style="50" bestFit="1" customWidth="1"/>
    <col min="15595" max="15595" width="25.875" style="50" bestFit="1" customWidth="1"/>
    <col min="15596" max="15596" width="11.875" style="50" customWidth="1"/>
    <col min="15597" max="15597" width="1.25" style="50" customWidth="1"/>
    <col min="15598" max="15598" width="16.375" style="50" customWidth="1"/>
    <col min="15599" max="15599" width="0.75" style="50" customWidth="1"/>
    <col min="15600" max="15600" width="14.625" style="50" customWidth="1"/>
    <col min="15601" max="15601" width="0.875" style="50" customWidth="1"/>
    <col min="15602" max="15602" width="16.75" style="50" customWidth="1"/>
    <col min="15603" max="15603" width="1" style="50" customWidth="1"/>
    <col min="15604" max="15604" width="17.125" style="50" customWidth="1"/>
    <col min="15605" max="15605" width="1.5" style="50" customWidth="1"/>
    <col min="15606" max="15606" width="25.875" style="50" customWidth="1"/>
    <col min="15607" max="15607" width="0.875" style="50" customWidth="1"/>
    <col min="15608" max="15608" width="7.75" style="50" customWidth="1"/>
    <col min="15609" max="15609" width="0.875" style="50" customWidth="1"/>
    <col min="15610" max="15610" width="9.875" style="50" customWidth="1"/>
    <col min="15611" max="15611" width="12.75" style="50" customWidth="1"/>
    <col min="15612" max="15612" width="27" style="50" bestFit="1" customWidth="1"/>
    <col min="15613" max="15613" width="9.625" style="50" customWidth="1"/>
    <col min="15614" max="15614" width="8.75" style="50" customWidth="1"/>
    <col min="15615" max="15615" width="10.625" style="50" customWidth="1"/>
    <col min="15616" max="15616" width="8.75" style="50" customWidth="1"/>
    <col min="15617" max="15617" width="8.875" style="50" customWidth="1"/>
    <col min="15618" max="15619" width="8.75" style="50" customWidth="1"/>
    <col min="15620" max="15620" width="9.875" style="50" customWidth="1"/>
    <col min="15621" max="15624" width="6.375" style="50" customWidth="1"/>
    <col min="15625" max="15625" width="8.75" style="50" customWidth="1"/>
    <col min="15626" max="15626" width="9.25" style="50" customWidth="1"/>
    <col min="15627" max="15627" width="11.5" style="50" customWidth="1"/>
    <col min="15628" max="15628" width="10" style="50" customWidth="1"/>
    <col min="15629" max="15629" width="9.75" style="50" customWidth="1"/>
    <col min="15630" max="15630" width="9.25" style="50" customWidth="1"/>
    <col min="15631" max="15633" width="6.375" style="50" customWidth="1"/>
    <col min="15634" max="15634" width="6.625" style="50" customWidth="1"/>
    <col min="15635" max="15635" width="6.375" style="50" customWidth="1"/>
    <col min="15636" max="15636" width="10.25" style="50" customWidth="1"/>
    <col min="15637" max="15637" width="8.75" style="50" customWidth="1"/>
    <col min="15638" max="15638" width="8" style="50" customWidth="1"/>
    <col min="15639" max="15639" width="9.25" style="50" customWidth="1"/>
    <col min="15640" max="15640" width="8.75" style="50" customWidth="1"/>
    <col min="15641" max="15641" width="9.25" style="50" customWidth="1"/>
    <col min="15642" max="15642" width="8" style="50" customWidth="1"/>
    <col min="15643" max="15648" width="6.375" style="50" customWidth="1"/>
    <col min="15649" max="15649" width="8.25" style="50" customWidth="1"/>
    <col min="15650" max="15650" width="8.625" style="50" customWidth="1"/>
    <col min="15651" max="15651" width="8.875" style="50" customWidth="1"/>
    <col min="15652" max="15670" width="6.375" style="50" customWidth="1"/>
    <col min="15671" max="15671" width="8" style="50" customWidth="1"/>
    <col min="15672" max="15672" width="10.375" style="50" customWidth="1"/>
    <col min="15673" max="15682" width="6.375" style="50" customWidth="1"/>
    <col min="15683" max="15683" width="7" style="50" customWidth="1"/>
    <col min="15684" max="15704" width="6.375" style="50" customWidth="1"/>
    <col min="15705" max="15705" width="7" style="50" customWidth="1"/>
    <col min="15706" max="15716" width="6.375" style="50" customWidth="1"/>
    <col min="15717" max="15718" width="6.625" style="50" customWidth="1"/>
    <col min="15719" max="15747" width="6.375" style="50" customWidth="1"/>
    <col min="15748" max="15748" width="8" style="50" customWidth="1"/>
    <col min="15749" max="15749" width="6.375" style="50" customWidth="1"/>
    <col min="15750" max="15751" width="6.625" style="50" customWidth="1"/>
    <col min="15752" max="15754" width="6.375" style="50" customWidth="1"/>
    <col min="15755" max="15789" width="10.875" style="50" customWidth="1"/>
    <col min="15790" max="15797" width="10.625" style="50" customWidth="1"/>
    <col min="15798" max="15800" width="8" style="50" customWidth="1"/>
    <col min="15801" max="15808" width="10.625" style="50" customWidth="1"/>
    <col min="15809" max="15811" width="8" style="50" customWidth="1"/>
    <col min="15812" max="15812" width="2.25" style="50" customWidth="1"/>
    <col min="15813" max="15813" width="12.125" style="50" customWidth="1"/>
    <col min="15814" max="15815" width="12.875" style="50" customWidth="1"/>
    <col min="15816" max="15816" width="9.625" style="50" customWidth="1"/>
    <col min="15817" max="15818" width="12.125" style="50" customWidth="1"/>
    <col min="15819" max="15819" width="22.375" style="50" customWidth="1"/>
    <col min="15820" max="15820" width="20.625" style="50" customWidth="1"/>
    <col min="15821" max="15821" width="9.625" style="50" customWidth="1"/>
    <col min="15822" max="15822" width="56.75" style="50" customWidth="1"/>
    <col min="15823" max="15823" width="7.75" style="50" customWidth="1"/>
    <col min="15824" max="15849" width="10" style="50"/>
    <col min="15850" max="15850" width="8" style="50" bestFit="1" customWidth="1"/>
    <col min="15851" max="15851" width="25.875" style="50" bestFit="1" customWidth="1"/>
    <col min="15852" max="15852" width="11.875" style="50" customWidth="1"/>
    <col min="15853" max="15853" width="1.25" style="50" customWidth="1"/>
    <col min="15854" max="15854" width="16.375" style="50" customWidth="1"/>
    <col min="15855" max="15855" width="0.75" style="50" customWidth="1"/>
    <col min="15856" max="15856" width="14.625" style="50" customWidth="1"/>
    <col min="15857" max="15857" width="0.875" style="50" customWidth="1"/>
    <col min="15858" max="15858" width="16.75" style="50" customWidth="1"/>
    <col min="15859" max="15859" width="1" style="50" customWidth="1"/>
    <col min="15860" max="15860" width="17.125" style="50" customWidth="1"/>
    <col min="15861" max="15861" width="1.5" style="50" customWidth="1"/>
    <col min="15862" max="15862" width="25.875" style="50" customWidth="1"/>
    <col min="15863" max="15863" width="0.875" style="50" customWidth="1"/>
    <col min="15864" max="15864" width="7.75" style="50" customWidth="1"/>
    <col min="15865" max="15865" width="0.875" style="50" customWidth="1"/>
    <col min="15866" max="15866" width="9.875" style="50" customWidth="1"/>
    <col min="15867" max="15867" width="12.75" style="50" customWidth="1"/>
    <col min="15868" max="15868" width="27" style="50" bestFit="1" customWidth="1"/>
    <col min="15869" max="15869" width="9.625" style="50" customWidth="1"/>
    <col min="15870" max="15870" width="8.75" style="50" customWidth="1"/>
    <col min="15871" max="15871" width="10.625" style="50" customWidth="1"/>
    <col min="15872" max="15872" width="8.75" style="50" customWidth="1"/>
    <col min="15873" max="15873" width="8.875" style="50" customWidth="1"/>
    <col min="15874" max="15875" width="8.75" style="50" customWidth="1"/>
    <col min="15876" max="15876" width="9.875" style="50" customWidth="1"/>
    <col min="15877" max="15880" width="6.375" style="50" customWidth="1"/>
    <col min="15881" max="15881" width="8.75" style="50" customWidth="1"/>
    <col min="15882" max="15882" width="9.25" style="50" customWidth="1"/>
    <col min="15883" max="15883" width="11.5" style="50" customWidth="1"/>
    <col min="15884" max="15884" width="10" style="50" customWidth="1"/>
    <col min="15885" max="15885" width="9.75" style="50" customWidth="1"/>
    <col min="15886" max="15886" width="9.25" style="50" customWidth="1"/>
    <col min="15887" max="15889" width="6.375" style="50" customWidth="1"/>
    <col min="15890" max="15890" width="6.625" style="50" customWidth="1"/>
    <col min="15891" max="15891" width="6.375" style="50" customWidth="1"/>
    <col min="15892" max="15892" width="10.25" style="50" customWidth="1"/>
    <col min="15893" max="15893" width="8.75" style="50" customWidth="1"/>
    <col min="15894" max="15894" width="8" style="50" customWidth="1"/>
    <col min="15895" max="15895" width="9.25" style="50" customWidth="1"/>
    <col min="15896" max="15896" width="8.75" style="50" customWidth="1"/>
    <col min="15897" max="15897" width="9.25" style="50" customWidth="1"/>
    <col min="15898" max="15898" width="8" style="50" customWidth="1"/>
    <col min="15899" max="15904" width="6.375" style="50" customWidth="1"/>
    <col min="15905" max="15905" width="8.25" style="50" customWidth="1"/>
    <col min="15906" max="15906" width="8.625" style="50" customWidth="1"/>
    <col min="15907" max="15907" width="8.875" style="50" customWidth="1"/>
    <col min="15908" max="15926" width="6.375" style="50" customWidth="1"/>
    <col min="15927" max="15927" width="8" style="50" customWidth="1"/>
    <col min="15928" max="15928" width="10.375" style="50" customWidth="1"/>
    <col min="15929" max="15938" width="6.375" style="50" customWidth="1"/>
    <col min="15939" max="15939" width="7" style="50" customWidth="1"/>
    <col min="15940" max="15960" width="6.375" style="50" customWidth="1"/>
    <col min="15961" max="15961" width="7" style="50" customWidth="1"/>
    <col min="15962" max="15972" width="6.375" style="50" customWidth="1"/>
    <col min="15973" max="15974" width="6.625" style="50" customWidth="1"/>
    <col min="15975" max="16003" width="6.375" style="50" customWidth="1"/>
    <col min="16004" max="16004" width="8" style="50" customWidth="1"/>
    <col min="16005" max="16005" width="6.375" style="50" customWidth="1"/>
    <col min="16006" max="16007" width="6.625" style="50" customWidth="1"/>
    <col min="16008" max="16010" width="6.375" style="50" customWidth="1"/>
    <col min="16011" max="16045" width="10.875" style="50" customWidth="1"/>
    <col min="16046" max="16053" width="10.625" style="50" customWidth="1"/>
    <col min="16054" max="16056" width="8" style="50" customWidth="1"/>
    <col min="16057" max="16064" width="10.625" style="50" customWidth="1"/>
    <col min="16065" max="16067" width="8" style="50" customWidth="1"/>
    <col min="16068" max="16068" width="2.25" style="50" customWidth="1"/>
    <col min="16069" max="16069" width="12.125" style="50" customWidth="1"/>
    <col min="16070" max="16071" width="12.875" style="50" customWidth="1"/>
    <col min="16072" max="16072" width="9.625" style="50" customWidth="1"/>
    <col min="16073" max="16074" width="12.125" style="50" customWidth="1"/>
    <col min="16075" max="16075" width="22.375" style="50" customWidth="1"/>
    <col min="16076" max="16076" width="20.625" style="50" customWidth="1"/>
    <col min="16077" max="16077" width="9.625" style="50" customWidth="1"/>
    <col min="16078" max="16078" width="56.75" style="50" customWidth="1"/>
    <col min="16079" max="16079" width="7.75" style="50" customWidth="1"/>
    <col min="16080" max="16105" width="10" style="50"/>
    <col min="16106" max="16106" width="8" style="50" bestFit="1" customWidth="1"/>
    <col min="16107" max="16107" width="25.875" style="50" bestFit="1" customWidth="1"/>
    <col min="16108" max="16108" width="11.875" style="50" customWidth="1"/>
    <col min="16109" max="16109" width="1.25" style="50" customWidth="1"/>
    <col min="16110" max="16110" width="16.375" style="50" customWidth="1"/>
    <col min="16111" max="16111" width="0.75" style="50" customWidth="1"/>
    <col min="16112" max="16112" width="14.625" style="50" customWidth="1"/>
    <col min="16113" max="16113" width="0.875" style="50" customWidth="1"/>
    <col min="16114" max="16114" width="16.75" style="50" customWidth="1"/>
    <col min="16115" max="16115" width="1" style="50" customWidth="1"/>
    <col min="16116" max="16116" width="17.125" style="50" customWidth="1"/>
    <col min="16117" max="16117" width="1.5" style="50" customWidth="1"/>
    <col min="16118" max="16118" width="25.875" style="50" customWidth="1"/>
    <col min="16119" max="16119" width="0.875" style="50" customWidth="1"/>
    <col min="16120" max="16120" width="7.75" style="50" customWidth="1"/>
    <col min="16121" max="16121" width="0.875" style="50" customWidth="1"/>
    <col min="16122" max="16122" width="9.875" style="50" customWidth="1"/>
    <col min="16123" max="16123" width="12.75" style="50" customWidth="1"/>
    <col min="16124" max="16124" width="27" style="50" bestFit="1" customWidth="1"/>
    <col min="16125" max="16125" width="9.625" style="50" customWidth="1"/>
    <col min="16126" max="16126" width="8.75" style="50" customWidth="1"/>
    <col min="16127" max="16127" width="10.625" style="50" customWidth="1"/>
    <col min="16128" max="16128" width="8.75" style="50" customWidth="1"/>
    <col min="16129" max="16129" width="8.875" style="50" customWidth="1"/>
    <col min="16130" max="16131" width="8.75" style="50" customWidth="1"/>
    <col min="16132" max="16132" width="9.875" style="50" customWidth="1"/>
    <col min="16133" max="16136" width="6.375" style="50" customWidth="1"/>
    <col min="16137" max="16137" width="8.75" style="50" customWidth="1"/>
    <col min="16138" max="16138" width="9.25" style="50" customWidth="1"/>
    <col min="16139" max="16139" width="11.5" style="50" customWidth="1"/>
    <col min="16140" max="16140" width="10" style="50" customWidth="1"/>
    <col min="16141" max="16141" width="9.75" style="50" customWidth="1"/>
    <col min="16142" max="16142" width="9.25" style="50" customWidth="1"/>
    <col min="16143" max="16145" width="6.375" style="50" customWidth="1"/>
    <col min="16146" max="16146" width="6.625" style="50" customWidth="1"/>
    <col min="16147" max="16147" width="6.375" style="50" customWidth="1"/>
    <col min="16148" max="16148" width="10.25" style="50" customWidth="1"/>
    <col min="16149" max="16149" width="8.75" style="50" customWidth="1"/>
    <col min="16150" max="16150" width="8" style="50" customWidth="1"/>
    <col min="16151" max="16151" width="9.25" style="50" customWidth="1"/>
    <col min="16152" max="16152" width="8.75" style="50" customWidth="1"/>
    <col min="16153" max="16153" width="9.25" style="50" customWidth="1"/>
    <col min="16154" max="16154" width="8" style="50" customWidth="1"/>
    <col min="16155" max="16160" width="6.375" style="50" customWidth="1"/>
    <col min="16161" max="16161" width="8.25" style="50" customWidth="1"/>
    <col min="16162" max="16162" width="8.625" style="50" customWidth="1"/>
    <col min="16163" max="16163" width="8.875" style="50" customWidth="1"/>
    <col min="16164" max="16182" width="6.375" style="50" customWidth="1"/>
    <col min="16183" max="16183" width="8" style="50" customWidth="1"/>
    <col min="16184" max="16184" width="10.375" style="50" customWidth="1"/>
    <col min="16185" max="16194" width="6.375" style="50" customWidth="1"/>
    <col min="16195" max="16195" width="7" style="50" customWidth="1"/>
    <col min="16196" max="16216" width="6.375" style="50" customWidth="1"/>
    <col min="16217" max="16217" width="7" style="50" customWidth="1"/>
    <col min="16218" max="16228" width="6.375" style="50" customWidth="1"/>
    <col min="16229" max="16230" width="6.625" style="50" customWidth="1"/>
    <col min="16231" max="16259" width="6.375" style="50" customWidth="1"/>
    <col min="16260" max="16260" width="8" style="50" customWidth="1"/>
    <col min="16261" max="16261" width="6.375" style="50" customWidth="1"/>
    <col min="16262" max="16263" width="6.625" style="50" customWidth="1"/>
    <col min="16264" max="16266" width="6.375" style="50" customWidth="1"/>
    <col min="16267" max="16301" width="10.875" style="50" customWidth="1"/>
    <col min="16302" max="16309" width="10.625" style="50" customWidth="1"/>
    <col min="16310" max="16312" width="8" style="50" customWidth="1"/>
    <col min="16313" max="16320" width="10.625" style="50" customWidth="1"/>
    <col min="16321" max="16323" width="8" style="50" customWidth="1"/>
    <col min="16324" max="16324" width="2.25" style="50" customWidth="1"/>
    <col min="16325" max="16325" width="12.125" style="50" customWidth="1"/>
    <col min="16326" max="16327" width="12.875" style="50" customWidth="1"/>
    <col min="16328" max="16328" width="9.625" style="50" customWidth="1"/>
    <col min="16329" max="16330" width="12.125" style="50" customWidth="1"/>
    <col min="16331" max="16331" width="22.375" style="50" customWidth="1"/>
    <col min="16332" max="16332" width="20.625" style="50" customWidth="1"/>
    <col min="16333" max="16333" width="9.625" style="50" customWidth="1"/>
    <col min="16334" max="16334" width="56.75" style="50" customWidth="1"/>
    <col min="16335" max="16335" width="7.75" style="50" customWidth="1"/>
    <col min="16336" max="16384" width="10" style="50"/>
  </cols>
  <sheetData>
    <row r="1" spans="1:233">
      <c r="B1" s="51"/>
      <c r="C1" s="51"/>
      <c r="D1" s="51"/>
      <c r="E1" s="51"/>
      <c r="F1" s="51"/>
      <c r="G1" s="51"/>
      <c r="H1" s="51"/>
      <c r="I1" s="51"/>
      <c r="J1" s="50"/>
      <c r="K1" s="50"/>
      <c r="L1" s="50"/>
      <c r="M1" s="50"/>
      <c r="N1" s="50"/>
      <c r="O1" s="50"/>
      <c r="P1" s="50"/>
      <c r="Q1" s="50"/>
      <c r="R1" s="50"/>
      <c r="S1" s="50"/>
      <c r="T1" s="50"/>
      <c r="U1" s="50"/>
      <c r="V1" s="50"/>
      <c r="W1" s="50"/>
      <c r="X1" s="50"/>
      <c r="Y1" s="50"/>
      <c r="Z1" s="50"/>
      <c r="AA1" s="50"/>
      <c r="AB1" s="50"/>
      <c r="AC1" s="50"/>
      <c r="AD1" s="50"/>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2"/>
      <c r="BI1" s="52"/>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3"/>
      <c r="CP1" s="53"/>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3"/>
      <c r="DW1" s="53"/>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S1" s="54"/>
      <c r="GT1" s="54"/>
      <c r="GX1" s="54"/>
      <c r="GY1" s="54"/>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row>
    <row r="2" spans="1:233" s="53" customFormat="1" ht="21" customHeight="1">
      <c r="A2" s="59"/>
      <c r="B2" s="64" t="s">
        <v>308</v>
      </c>
      <c r="C2" s="63" t="s">
        <v>289</v>
      </c>
      <c r="D2" s="60"/>
      <c r="E2" s="60"/>
      <c r="F2" s="60"/>
      <c r="G2" s="60"/>
      <c r="H2" s="60"/>
      <c r="I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1"/>
      <c r="EJ2" s="61"/>
      <c r="EK2" s="61"/>
      <c r="EL2" s="61"/>
      <c r="EM2" s="61"/>
      <c r="EN2" s="61"/>
      <c r="EO2" s="61"/>
      <c r="EP2" s="61"/>
      <c r="EQ2" s="61"/>
      <c r="ER2" s="61"/>
      <c r="ES2" s="61"/>
      <c r="ET2" s="61"/>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58"/>
      <c r="GP2" s="58"/>
      <c r="GQ2" s="58"/>
      <c r="GR2" s="58"/>
      <c r="GS2" s="58"/>
      <c r="GT2" s="58"/>
      <c r="GU2" s="56"/>
      <c r="GV2" s="56"/>
      <c r="GW2" s="56"/>
      <c r="GX2" s="60"/>
      <c r="GY2" s="60"/>
    </row>
    <row r="3" spans="1:233">
      <c r="A3" s="50" t="s">
        <v>61</v>
      </c>
      <c r="B3" s="76">
        <v>10.76781107878503</v>
      </c>
      <c r="C3" s="77">
        <v>0.66200339488344018</v>
      </c>
      <c r="D3" s="62"/>
      <c r="J3" s="50"/>
      <c r="K3" s="50"/>
      <c r="L3" s="50"/>
      <c r="M3" s="50"/>
      <c r="N3" s="50"/>
      <c r="O3" s="50"/>
      <c r="P3" s="50"/>
      <c r="Q3" s="50"/>
      <c r="R3" s="50"/>
      <c r="S3" s="50"/>
      <c r="T3" s="50"/>
      <c r="U3" s="50"/>
      <c r="V3" s="50"/>
      <c r="W3" s="50"/>
      <c r="X3" s="50"/>
      <c r="Y3" s="50"/>
      <c r="Z3" s="50"/>
      <c r="AA3" s="50"/>
      <c r="AB3" s="50"/>
      <c r="AC3" s="50"/>
      <c r="AD3" s="50"/>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5"/>
      <c r="EJ3" s="65"/>
      <c r="EK3" s="65"/>
      <c r="EL3" s="65"/>
      <c r="EM3" s="65"/>
      <c r="EN3" s="65"/>
      <c r="EO3" s="65"/>
      <c r="EP3" s="65"/>
      <c r="EQ3" s="65"/>
      <c r="ER3" s="65"/>
      <c r="ES3" s="65"/>
      <c r="ET3" s="65"/>
      <c r="EU3" s="65"/>
      <c r="EV3" s="65"/>
      <c r="EW3" s="65"/>
      <c r="EX3" s="65"/>
      <c r="EY3" s="65"/>
      <c r="EZ3" s="65"/>
      <c r="FA3" s="65"/>
      <c r="FB3" s="65"/>
      <c r="FC3" s="65"/>
      <c r="FD3" s="65"/>
      <c r="FE3" s="65"/>
      <c r="FF3" s="66"/>
      <c r="FG3" s="66"/>
      <c r="FH3" s="66"/>
      <c r="FI3" s="66"/>
      <c r="FJ3" s="66"/>
      <c r="FK3" s="66"/>
      <c r="FL3" s="66"/>
      <c r="FM3" s="66"/>
      <c r="FN3" s="66"/>
      <c r="FO3" s="66"/>
      <c r="FP3" s="65"/>
      <c r="FQ3" s="66"/>
      <c r="FR3" s="65"/>
      <c r="FS3" s="65"/>
      <c r="FT3" s="65"/>
      <c r="FU3" s="65"/>
      <c r="FV3" s="65"/>
      <c r="FW3" s="65"/>
      <c r="FX3" s="65"/>
      <c r="FY3" s="65"/>
      <c r="FZ3" s="65"/>
      <c r="GA3" s="65"/>
      <c r="GB3" s="65"/>
      <c r="GC3" s="65"/>
      <c r="GD3" s="65"/>
      <c r="GE3" s="65"/>
      <c r="GF3" s="65"/>
      <c r="GG3" s="65"/>
      <c r="GH3" s="65"/>
      <c r="GI3" s="65"/>
      <c r="GJ3" s="65"/>
      <c r="GK3" s="65"/>
      <c r="GL3" s="65"/>
      <c r="GM3" s="65"/>
      <c r="GN3" s="65"/>
      <c r="GO3" s="67"/>
      <c r="GP3" s="68"/>
      <c r="GQ3" s="69"/>
      <c r="GR3" s="70"/>
      <c r="GS3" s="68"/>
      <c r="GT3" s="63"/>
      <c r="GU3" s="71"/>
      <c r="GV3" s="71"/>
      <c r="GW3" s="70"/>
      <c r="GX3" s="57"/>
      <c r="GY3" s="57"/>
    </row>
    <row r="4" spans="1:233">
      <c r="A4" s="50" t="s">
        <v>62</v>
      </c>
      <c r="B4" s="76">
        <v>8.4682130091945194</v>
      </c>
      <c r="C4" s="77">
        <v>0.26876628771822197</v>
      </c>
      <c r="D4" s="62"/>
      <c r="J4" s="50"/>
      <c r="K4" s="50"/>
      <c r="L4" s="50"/>
      <c r="M4" s="50"/>
      <c r="N4" s="50"/>
      <c r="O4" s="50"/>
      <c r="P4" s="50"/>
      <c r="Q4" s="50"/>
      <c r="R4" s="50"/>
      <c r="S4" s="50"/>
      <c r="T4" s="50"/>
      <c r="U4" s="50"/>
      <c r="V4" s="50"/>
      <c r="W4" s="50"/>
      <c r="X4" s="50"/>
      <c r="Y4" s="50"/>
      <c r="Z4" s="50"/>
      <c r="AA4" s="50"/>
      <c r="AB4" s="50"/>
      <c r="AC4" s="50"/>
      <c r="AD4" s="50"/>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5"/>
      <c r="EJ4" s="65"/>
      <c r="EK4" s="65"/>
      <c r="EL4" s="65"/>
      <c r="EM4" s="65"/>
      <c r="EN4" s="65"/>
      <c r="EO4" s="65"/>
      <c r="EP4" s="65"/>
      <c r="EQ4" s="65"/>
      <c r="ER4" s="65"/>
      <c r="ES4" s="65"/>
      <c r="ET4" s="65"/>
      <c r="EU4" s="65"/>
      <c r="EV4" s="65"/>
      <c r="EW4" s="65"/>
      <c r="EX4" s="65"/>
      <c r="EY4" s="65"/>
      <c r="EZ4" s="65"/>
      <c r="FA4" s="65"/>
      <c r="FB4" s="65"/>
      <c r="FC4" s="65"/>
      <c r="FD4" s="65"/>
      <c r="FE4" s="65"/>
      <c r="FF4" s="66"/>
      <c r="FG4" s="66"/>
      <c r="FH4" s="66"/>
      <c r="FI4" s="66"/>
      <c r="FJ4" s="66"/>
      <c r="FK4" s="66"/>
      <c r="FL4" s="66"/>
      <c r="FM4" s="66"/>
      <c r="FN4" s="66"/>
      <c r="FO4" s="66"/>
      <c r="FP4" s="65"/>
      <c r="FQ4" s="66"/>
      <c r="FR4" s="65"/>
      <c r="FS4" s="65"/>
      <c r="FT4" s="65"/>
      <c r="FU4" s="65"/>
      <c r="FV4" s="65"/>
      <c r="FW4" s="65"/>
      <c r="FX4" s="65"/>
      <c r="FY4" s="65"/>
      <c r="FZ4" s="65"/>
      <c r="GA4" s="65"/>
      <c r="GB4" s="65"/>
      <c r="GC4" s="65"/>
      <c r="GD4" s="65"/>
      <c r="GE4" s="65"/>
      <c r="GF4" s="65"/>
      <c r="GG4" s="65"/>
      <c r="GH4" s="65"/>
      <c r="GI4" s="65"/>
      <c r="GJ4" s="65"/>
      <c r="GK4" s="65"/>
      <c r="GL4" s="65"/>
      <c r="GM4" s="65"/>
      <c r="GN4" s="65"/>
      <c r="GO4" s="67"/>
      <c r="GP4" s="68"/>
      <c r="GQ4" s="69"/>
      <c r="GR4" s="70"/>
      <c r="GS4" s="68"/>
      <c r="GT4" s="63"/>
      <c r="GU4" s="71"/>
      <c r="GV4" s="71"/>
      <c r="GW4" s="70"/>
      <c r="GX4" s="57"/>
      <c r="GY4" s="57"/>
    </row>
    <row r="5" spans="1:233">
      <c r="A5" s="50" t="s">
        <v>63</v>
      </c>
      <c r="B5" s="76">
        <v>10.719526917020559</v>
      </c>
      <c r="C5" s="77">
        <v>0.78942583331306959</v>
      </c>
      <c r="D5" s="62"/>
      <c r="J5" s="50"/>
      <c r="K5" s="50"/>
      <c r="L5" s="50"/>
      <c r="M5" s="50"/>
      <c r="N5" s="50"/>
      <c r="O5" s="50"/>
      <c r="P5" s="50"/>
      <c r="Q5" s="50"/>
      <c r="R5" s="50"/>
      <c r="S5" s="50"/>
      <c r="T5" s="50"/>
      <c r="U5" s="50"/>
      <c r="V5" s="50"/>
      <c r="W5" s="50"/>
      <c r="X5" s="50"/>
      <c r="Y5" s="50"/>
      <c r="Z5" s="50"/>
      <c r="AA5" s="50"/>
      <c r="AB5" s="50"/>
      <c r="AC5" s="50"/>
      <c r="AD5" s="50"/>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5"/>
      <c r="EJ5" s="65"/>
      <c r="EK5" s="65"/>
      <c r="EL5" s="65"/>
      <c r="EM5" s="65"/>
      <c r="EN5" s="65"/>
      <c r="EO5" s="65"/>
      <c r="EP5" s="65"/>
      <c r="EQ5" s="65"/>
      <c r="ER5" s="65"/>
      <c r="ES5" s="65"/>
      <c r="ET5" s="65"/>
      <c r="EU5" s="65"/>
      <c r="EV5" s="65"/>
      <c r="EW5" s="65"/>
      <c r="EX5" s="65"/>
      <c r="EY5" s="65"/>
      <c r="EZ5" s="65"/>
      <c r="FA5" s="65"/>
      <c r="FB5" s="65"/>
      <c r="FC5" s="65"/>
      <c r="FD5" s="65"/>
      <c r="FE5" s="65"/>
      <c r="FF5" s="66"/>
      <c r="FG5" s="66"/>
      <c r="FH5" s="66"/>
      <c r="FI5" s="66"/>
      <c r="FJ5" s="66"/>
      <c r="FK5" s="66"/>
      <c r="FL5" s="66"/>
      <c r="FM5" s="66"/>
      <c r="FN5" s="66"/>
      <c r="FO5" s="66"/>
      <c r="FP5" s="65"/>
      <c r="FQ5" s="66"/>
      <c r="FR5" s="65"/>
      <c r="FS5" s="65"/>
      <c r="FT5" s="65"/>
      <c r="FU5" s="65"/>
      <c r="FV5" s="65"/>
      <c r="FW5" s="65"/>
      <c r="FX5" s="65"/>
      <c r="FY5" s="65"/>
      <c r="FZ5" s="65"/>
      <c r="GA5" s="65"/>
      <c r="GB5" s="65"/>
      <c r="GC5" s="65"/>
      <c r="GD5" s="65"/>
      <c r="GE5" s="65"/>
      <c r="GF5" s="65"/>
      <c r="GG5" s="65"/>
      <c r="GH5" s="65"/>
      <c r="GI5" s="65"/>
      <c r="GJ5" s="65"/>
      <c r="GK5" s="65"/>
      <c r="GL5" s="65"/>
      <c r="GM5" s="65"/>
      <c r="GN5" s="65"/>
      <c r="GO5" s="67"/>
      <c r="GP5" s="68"/>
      <c r="GQ5" s="69"/>
      <c r="GR5" s="70"/>
      <c r="GS5" s="68"/>
      <c r="GT5" s="63"/>
      <c r="GU5" s="71"/>
      <c r="GV5" s="71"/>
      <c r="GW5" s="70"/>
      <c r="GX5" s="57"/>
      <c r="GY5" s="57"/>
    </row>
    <row r="6" spans="1:233">
      <c r="A6" s="50" t="s">
        <v>64</v>
      </c>
      <c r="B6" s="76">
        <v>8.3005286061997374</v>
      </c>
      <c r="C6" s="77">
        <v>0.11718721321875157</v>
      </c>
      <c r="D6" s="62"/>
      <c r="J6" s="50"/>
      <c r="K6" s="50"/>
      <c r="L6" s="50"/>
      <c r="M6" s="50"/>
      <c r="N6" s="50"/>
      <c r="O6" s="50"/>
      <c r="P6" s="50"/>
      <c r="Q6" s="50"/>
      <c r="R6" s="50"/>
      <c r="S6" s="50"/>
      <c r="T6" s="50"/>
      <c r="U6" s="50"/>
      <c r="V6" s="50"/>
      <c r="W6" s="50"/>
      <c r="X6" s="50"/>
      <c r="Y6" s="50"/>
      <c r="Z6" s="50"/>
      <c r="AA6" s="50"/>
      <c r="AB6" s="50"/>
      <c r="AC6" s="50"/>
      <c r="AD6" s="50"/>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5"/>
      <c r="EJ6" s="65"/>
      <c r="EK6" s="65"/>
      <c r="EL6" s="65"/>
      <c r="EM6" s="65"/>
      <c r="EN6" s="65"/>
      <c r="EO6" s="65"/>
      <c r="EP6" s="65"/>
      <c r="EQ6" s="65"/>
      <c r="ER6" s="65"/>
      <c r="ES6" s="65"/>
      <c r="ET6" s="65"/>
      <c r="EU6" s="65"/>
      <c r="EV6" s="65"/>
      <c r="EW6" s="65"/>
      <c r="EX6" s="65"/>
      <c r="EY6" s="65"/>
      <c r="EZ6" s="65"/>
      <c r="FA6" s="65"/>
      <c r="FB6" s="65"/>
      <c r="FC6" s="65"/>
      <c r="FD6" s="65"/>
      <c r="FE6" s="65"/>
      <c r="FF6" s="66"/>
      <c r="FG6" s="66"/>
      <c r="FH6" s="66"/>
      <c r="FI6" s="66"/>
      <c r="FJ6" s="66"/>
      <c r="FK6" s="66"/>
      <c r="FL6" s="66"/>
      <c r="FM6" s="66"/>
      <c r="FN6" s="66"/>
      <c r="FO6" s="66"/>
      <c r="FP6" s="65"/>
      <c r="FQ6" s="66"/>
      <c r="FR6" s="65"/>
      <c r="FS6" s="65"/>
      <c r="FT6" s="65"/>
      <c r="FU6" s="65"/>
      <c r="FV6" s="65"/>
      <c r="FW6" s="65"/>
      <c r="FX6" s="65"/>
      <c r="FY6" s="65"/>
      <c r="FZ6" s="65"/>
      <c r="GA6" s="65"/>
      <c r="GB6" s="65"/>
      <c r="GC6" s="65"/>
      <c r="GD6" s="65"/>
      <c r="GE6" s="65"/>
      <c r="GF6" s="65"/>
      <c r="GG6" s="65"/>
      <c r="GH6" s="65"/>
      <c r="GI6" s="65"/>
      <c r="GJ6" s="65"/>
      <c r="GK6" s="65"/>
      <c r="GL6" s="65"/>
      <c r="GM6" s="65"/>
      <c r="GN6" s="65"/>
      <c r="GO6" s="67"/>
      <c r="GP6" s="68"/>
      <c r="GQ6" s="69"/>
      <c r="GR6" s="70"/>
      <c r="GS6" s="68"/>
      <c r="GT6" s="63"/>
      <c r="GU6" s="71"/>
      <c r="GV6" s="71"/>
      <c r="GW6" s="70"/>
      <c r="GX6" s="57"/>
      <c r="GY6" s="57"/>
    </row>
    <row r="7" spans="1:233">
      <c r="A7" s="50" t="s">
        <v>65</v>
      </c>
      <c r="B7" s="76">
        <v>10.482289531311213</v>
      </c>
      <c r="C7" s="77">
        <v>0.78942583331306959</v>
      </c>
      <c r="D7" s="62"/>
      <c r="J7" s="50"/>
      <c r="K7" s="50"/>
      <c r="L7" s="50"/>
      <c r="M7" s="50"/>
      <c r="N7" s="50"/>
      <c r="O7" s="50"/>
      <c r="P7" s="50"/>
      <c r="Q7" s="50"/>
      <c r="R7" s="50"/>
      <c r="S7" s="50"/>
      <c r="T7" s="50"/>
      <c r="U7" s="50"/>
      <c r="V7" s="50"/>
      <c r="W7" s="50"/>
      <c r="X7" s="50"/>
      <c r="Y7" s="50"/>
      <c r="Z7" s="50"/>
      <c r="AA7" s="50"/>
      <c r="AB7" s="50"/>
      <c r="AC7" s="50"/>
      <c r="AD7" s="50"/>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5"/>
      <c r="EJ7" s="65"/>
      <c r="EK7" s="65"/>
      <c r="EL7" s="65"/>
      <c r="EM7" s="65"/>
      <c r="EN7" s="65"/>
      <c r="EO7" s="65"/>
      <c r="EP7" s="65"/>
      <c r="EQ7" s="65"/>
      <c r="ER7" s="65"/>
      <c r="ES7" s="65"/>
      <c r="ET7" s="65"/>
      <c r="EU7" s="65"/>
      <c r="EV7" s="65"/>
      <c r="EW7" s="65"/>
      <c r="EX7" s="65"/>
      <c r="EY7" s="65"/>
      <c r="EZ7" s="65"/>
      <c r="FA7" s="65"/>
      <c r="FB7" s="65"/>
      <c r="FC7" s="65"/>
      <c r="FD7" s="65"/>
      <c r="FE7" s="65"/>
      <c r="FF7" s="66"/>
      <c r="FG7" s="66"/>
      <c r="FH7" s="66"/>
      <c r="FI7" s="66"/>
      <c r="FJ7" s="66"/>
      <c r="FK7" s="66"/>
      <c r="FL7" s="66"/>
      <c r="FM7" s="66"/>
      <c r="FN7" s="66"/>
      <c r="FO7" s="66"/>
      <c r="FP7" s="65"/>
      <c r="FQ7" s="66"/>
      <c r="FR7" s="65"/>
      <c r="FS7" s="65"/>
      <c r="FT7" s="65"/>
      <c r="FU7" s="65"/>
      <c r="FV7" s="65"/>
      <c r="FW7" s="65"/>
      <c r="FX7" s="65"/>
      <c r="FY7" s="65"/>
      <c r="FZ7" s="65"/>
      <c r="GA7" s="65"/>
      <c r="GB7" s="65"/>
      <c r="GC7" s="65"/>
      <c r="GD7" s="65"/>
      <c r="GE7" s="65"/>
      <c r="GF7" s="65"/>
      <c r="GG7" s="65"/>
      <c r="GH7" s="65"/>
      <c r="GI7" s="65"/>
      <c r="GJ7" s="65"/>
      <c r="GK7" s="65"/>
      <c r="GL7" s="65"/>
      <c r="GM7" s="65"/>
      <c r="GN7" s="65"/>
      <c r="GO7" s="67"/>
      <c r="GP7" s="68"/>
      <c r="GQ7" s="69"/>
      <c r="GR7" s="70"/>
      <c r="GS7" s="68"/>
      <c r="GT7" s="63"/>
      <c r="GU7" s="71"/>
      <c r="GV7" s="71"/>
      <c r="GW7" s="70"/>
      <c r="GX7" s="57"/>
      <c r="GY7" s="57"/>
    </row>
    <row r="8" spans="1:233">
      <c r="A8" s="50" t="s">
        <v>66</v>
      </c>
      <c r="B8" s="76">
        <v>9.5724803553459736</v>
      </c>
      <c r="C8" s="77">
        <v>0.4897913826320921</v>
      </c>
      <c r="D8" s="62"/>
      <c r="J8" s="50"/>
      <c r="K8" s="50"/>
      <c r="L8" s="50"/>
      <c r="M8" s="50"/>
      <c r="N8" s="50"/>
      <c r="O8" s="50"/>
      <c r="P8" s="50"/>
      <c r="Q8" s="50"/>
      <c r="R8" s="50"/>
      <c r="S8" s="50"/>
      <c r="T8" s="50"/>
      <c r="U8" s="50"/>
      <c r="V8" s="50"/>
      <c r="W8" s="50"/>
      <c r="X8" s="50"/>
      <c r="Y8" s="50"/>
      <c r="Z8" s="50"/>
      <c r="AA8" s="50"/>
      <c r="AB8" s="50"/>
      <c r="AC8" s="50"/>
      <c r="AD8" s="50"/>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5"/>
      <c r="EJ8" s="65"/>
      <c r="EK8" s="65"/>
      <c r="EL8" s="65"/>
      <c r="EM8" s="65"/>
      <c r="EN8" s="65"/>
      <c r="EO8" s="65"/>
      <c r="EP8" s="65"/>
      <c r="EQ8" s="65"/>
      <c r="ER8" s="65"/>
      <c r="ES8" s="65"/>
      <c r="ET8" s="65"/>
      <c r="EU8" s="65"/>
      <c r="EV8" s="65"/>
      <c r="EW8" s="65"/>
      <c r="EX8" s="65"/>
      <c r="EY8" s="65"/>
      <c r="EZ8" s="65"/>
      <c r="FA8" s="65"/>
      <c r="FB8" s="65"/>
      <c r="FC8" s="65"/>
      <c r="FD8" s="65"/>
      <c r="FE8" s="65"/>
      <c r="FF8" s="66"/>
      <c r="FG8" s="66"/>
      <c r="FH8" s="66"/>
      <c r="FI8" s="66"/>
      <c r="FJ8" s="66"/>
      <c r="FK8" s="66"/>
      <c r="FL8" s="66"/>
      <c r="FM8" s="66"/>
      <c r="FN8" s="66"/>
      <c r="FO8" s="66"/>
      <c r="FP8" s="65"/>
      <c r="FQ8" s="66"/>
      <c r="FR8" s="65"/>
      <c r="FS8" s="65"/>
      <c r="FT8" s="65"/>
      <c r="FU8" s="65"/>
      <c r="FV8" s="65"/>
      <c r="FW8" s="65"/>
      <c r="FX8" s="65"/>
      <c r="FY8" s="65"/>
      <c r="FZ8" s="65"/>
      <c r="GA8" s="65"/>
      <c r="GB8" s="65"/>
      <c r="GC8" s="65"/>
      <c r="GD8" s="65"/>
      <c r="GE8" s="65"/>
      <c r="GF8" s="65"/>
      <c r="GG8" s="65"/>
      <c r="GH8" s="65"/>
      <c r="GI8" s="65"/>
      <c r="GJ8" s="65"/>
      <c r="GK8" s="65"/>
      <c r="GL8" s="65"/>
      <c r="GM8" s="65"/>
      <c r="GN8" s="65"/>
      <c r="GO8" s="67"/>
      <c r="GP8" s="68"/>
      <c r="GQ8" s="69"/>
      <c r="GR8" s="70"/>
      <c r="GS8" s="68"/>
      <c r="GT8" s="63"/>
      <c r="GU8" s="71"/>
      <c r="GV8" s="71"/>
      <c r="GW8" s="70"/>
      <c r="GX8" s="57"/>
      <c r="GY8" s="57"/>
    </row>
    <row r="9" spans="1:233">
      <c r="A9" s="50" t="s">
        <v>67</v>
      </c>
      <c r="B9" s="76">
        <v>7.8682542655206129</v>
      </c>
      <c r="C9" s="77">
        <v>0.27907786755713876</v>
      </c>
      <c r="D9" s="62"/>
      <c r="J9" s="50"/>
      <c r="K9" s="50"/>
      <c r="L9" s="50"/>
      <c r="M9" s="50"/>
      <c r="N9" s="50"/>
      <c r="O9" s="50"/>
      <c r="P9" s="50"/>
      <c r="Q9" s="50"/>
      <c r="R9" s="50"/>
      <c r="S9" s="50"/>
      <c r="T9" s="50"/>
      <c r="U9" s="50"/>
      <c r="V9" s="50"/>
      <c r="W9" s="50"/>
      <c r="X9" s="50"/>
      <c r="Y9" s="50"/>
      <c r="Z9" s="50"/>
      <c r="AA9" s="50"/>
      <c r="AB9" s="50"/>
      <c r="AC9" s="50"/>
      <c r="AD9" s="50"/>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5"/>
      <c r="EJ9" s="65"/>
      <c r="EK9" s="65"/>
      <c r="EL9" s="65"/>
      <c r="EM9" s="65"/>
      <c r="EN9" s="65"/>
      <c r="EO9" s="65"/>
      <c r="EP9" s="65"/>
      <c r="EQ9" s="65"/>
      <c r="ER9" s="65"/>
      <c r="ES9" s="65"/>
      <c r="ET9" s="65"/>
      <c r="EU9" s="65"/>
      <c r="EV9" s="65"/>
      <c r="EW9" s="65"/>
      <c r="EX9" s="65"/>
      <c r="EY9" s="65"/>
      <c r="EZ9" s="65"/>
      <c r="FA9" s="65"/>
      <c r="FB9" s="65"/>
      <c r="FC9" s="65"/>
      <c r="FD9" s="65"/>
      <c r="FE9" s="65"/>
      <c r="FF9" s="66"/>
      <c r="FG9" s="66"/>
      <c r="FH9" s="66"/>
      <c r="FI9" s="66"/>
      <c r="FJ9" s="66"/>
      <c r="FK9" s="66"/>
      <c r="FL9" s="66"/>
      <c r="FM9" s="66"/>
      <c r="FN9" s="66"/>
      <c r="FO9" s="66"/>
      <c r="FP9" s="65"/>
      <c r="FQ9" s="66"/>
      <c r="FR9" s="65"/>
      <c r="FS9" s="65"/>
      <c r="FT9" s="65"/>
      <c r="FU9" s="65"/>
      <c r="FV9" s="65"/>
      <c r="FW9" s="65"/>
      <c r="FX9" s="65"/>
      <c r="FY9" s="65"/>
      <c r="FZ9" s="65"/>
      <c r="GA9" s="65"/>
      <c r="GB9" s="65"/>
      <c r="GC9" s="65"/>
      <c r="GD9" s="65"/>
      <c r="GE9" s="65"/>
      <c r="GF9" s="65"/>
      <c r="GG9" s="65"/>
      <c r="GH9" s="65"/>
      <c r="GI9" s="65"/>
      <c r="GJ9" s="65"/>
      <c r="GK9" s="65"/>
      <c r="GL9" s="65"/>
      <c r="GM9" s="65"/>
      <c r="GN9" s="65"/>
      <c r="GO9" s="67"/>
      <c r="GP9" s="68"/>
      <c r="GQ9" s="69"/>
      <c r="GR9" s="70"/>
      <c r="GS9" s="68"/>
      <c r="GT9" s="63"/>
      <c r="GU9" s="71"/>
      <c r="GV9" s="71"/>
      <c r="GW9" s="70"/>
      <c r="GX9" s="57"/>
      <c r="GY9" s="57"/>
    </row>
    <row r="10" spans="1:233">
      <c r="A10" s="50" t="s">
        <v>68</v>
      </c>
      <c r="B10" s="76">
        <v>7.7323692222843876</v>
      </c>
      <c r="C10" s="77">
        <v>4.3507339081023826E-2</v>
      </c>
      <c r="D10" s="62"/>
      <c r="J10" s="50"/>
      <c r="K10" s="50"/>
      <c r="L10" s="50"/>
      <c r="M10" s="50"/>
      <c r="N10" s="50"/>
      <c r="O10" s="50"/>
      <c r="P10" s="50"/>
      <c r="Q10" s="50"/>
      <c r="R10" s="50"/>
      <c r="S10" s="50"/>
      <c r="T10" s="50"/>
      <c r="U10" s="50"/>
      <c r="V10" s="50"/>
      <c r="W10" s="50"/>
      <c r="X10" s="50"/>
      <c r="Y10" s="50"/>
      <c r="Z10" s="50"/>
      <c r="AA10" s="50"/>
      <c r="AB10" s="50"/>
      <c r="AC10" s="50"/>
      <c r="AD10" s="50"/>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6"/>
      <c r="FG10" s="66"/>
      <c r="FH10" s="66"/>
      <c r="FI10" s="66"/>
      <c r="FJ10" s="66"/>
      <c r="FK10" s="66"/>
      <c r="FL10" s="66"/>
      <c r="FM10" s="66"/>
      <c r="FN10" s="66"/>
      <c r="FO10" s="66"/>
      <c r="FP10" s="65"/>
      <c r="FQ10" s="66"/>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7"/>
      <c r="GP10" s="68"/>
      <c r="GQ10" s="69"/>
      <c r="GR10" s="70"/>
      <c r="GS10" s="68"/>
      <c r="GT10" s="63"/>
      <c r="GU10" s="71"/>
      <c r="GV10" s="71"/>
      <c r="GW10" s="70"/>
      <c r="GX10" s="57"/>
      <c r="GY10" s="57"/>
    </row>
    <row r="11" spans="1:233">
      <c r="A11" s="50" t="s">
        <v>69</v>
      </c>
      <c r="B11" s="76">
        <v>8.1306479681605843</v>
      </c>
      <c r="C11" s="77">
        <v>0.25021988597359884</v>
      </c>
      <c r="D11" s="62"/>
      <c r="J11" s="50"/>
      <c r="K11" s="50"/>
      <c r="L11" s="50"/>
      <c r="M11" s="50"/>
      <c r="N11" s="50"/>
      <c r="O11" s="50"/>
      <c r="P11" s="50"/>
      <c r="Q11" s="50"/>
      <c r="R11" s="50"/>
      <c r="S11" s="50"/>
      <c r="T11" s="50"/>
      <c r="U11" s="50"/>
      <c r="V11" s="50"/>
      <c r="W11" s="50"/>
      <c r="X11" s="50"/>
      <c r="Y11" s="50"/>
      <c r="Z11" s="50"/>
      <c r="AA11" s="50"/>
      <c r="AB11" s="50"/>
      <c r="AC11" s="50"/>
      <c r="AD11" s="50"/>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6"/>
      <c r="FG11" s="66"/>
      <c r="FH11" s="66"/>
      <c r="FI11" s="66"/>
      <c r="FJ11" s="66"/>
      <c r="FK11" s="66"/>
      <c r="FL11" s="66"/>
      <c r="FM11" s="66"/>
      <c r="FN11" s="66"/>
      <c r="FO11" s="66"/>
      <c r="FP11" s="65"/>
      <c r="FQ11" s="66"/>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7"/>
      <c r="GP11" s="68"/>
      <c r="GQ11" s="69"/>
      <c r="GR11" s="70"/>
      <c r="GS11" s="68"/>
      <c r="GT11" s="63"/>
      <c r="GU11" s="71"/>
      <c r="GV11" s="71"/>
      <c r="GW11" s="70"/>
      <c r="GX11" s="57"/>
      <c r="GY11" s="57"/>
    </row>
    <row r="12" spans="1:233">
      <c r="A12" s="50" t="s">
        <v>70</v>
      </c>
      <c r="B12" s="76">
        <v>10.832358816615612</v>
      </c>
      <c r="C12" s="77">
        <v>0.62064970450823065</v>
      </c>
      <c r="D12" s="62"/>
      <c r="J12" s="50"/>
      <c r="K12" s="50"/>
      <c r="L12" s="50"/>
      <c r="M12" s="50"/>
      <c r="N12" s="50"/>
      <c r="O12" s="50"/>
      <c r="P12" s="50"/>
      <c r="Q12" s="50"/>
      <c r="R12" s="50"/>
      <c r="S12" s="50"/>
      <c r="T12" s="50"/>
      <c r="U12" s="50"/>
      <c r="V12" s="50"/>
      <c r="W12" s="50"/>
      <c r="X12" s="50"/>
      <c r="Y12" s="50"/>
      <c r="Z12" s="50"/>
      <c r="AA12" s="50"/>
      <c r="AB12" s="50"/>
      <c r="AC12" s="50"/>
      <c r="AD12" s="50"/>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6"/>
      <c r="FG12" s="66"/>
      <c r="FH12" s="66"/>
      <c r="FI12" s="66"/>
      <c r="FJ12" s="66"/>
      <c r="FK12" s="66"/>
      <c r="FL12" s="66"/>
      <c r="FM12" s="66"/>
      <c r="FN12" s="66"/>
      <c r="FO12" s="66"/>
      <c r="FP12" s="65"/>
      <c r="FQ12" s="66"/>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7"/>
      <c r="GP12" s="68"/>
      <c r="GQ12" s="69"/>
      <c r="GR12" s="70"/>
      <c r="GS12" s="68"/>
      <c r="GT12" s="63"/>
      <c r="GU12" s="71"/>
      <c r="GV12" s="71"/>
      <c r="GW12" s="70"/>
      <c r="GX12" s="57"/>
      <c r="GY12" s="57"/>
    </row>
    <row r="13" spans="1:233">
      <c r="A13" s="50" t="s">
        <v>71</v>
      </c>
      <c r="B13" s="76">
        <v>8.8910988306166363</v>
      </c>
      <c r="C13" s="77">
        <v>0.22775090352094179</v>
      </c>
      <c r="D13" s="62"/>
      <c r="J13" s="50"/>
      <c r="K13" s="50"/>
      <c r="L13" s="50"/>
      <c r="M13" s="50"/>
      <c r="N13" s="50"/>
      <c r="O13" s="50"/>
      <c r="P13" s="50"/>
      <c r="Q13" s="50"/>
      <c r="R13" s="50"/>
      <c r="S13" s="50"/>
      <c r="T13" s="50"/>
      <c r="U13" s="50"/>
      <c r="V13" s="50"/>
      <c r="W13" s="50"/>
      <c r="X13" s="50"/>
      <c r="Y13" s="50"/>
      <c r="Z13" s="50"/>
      <c r="AA13" s="50"/>
      <c r="AB13" s="50"/>
      <c r="AC13" s="50"/>
      <c r="AD13" s="50"/>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6"/>
      <c r="FG13" s="66"/>
      <c r="FH13" s="66"/>
      <c r="FI13" s="66"/>
      <c r="FJ13" s="66"/>
      <c r="FK13" s="66"/>
      <c r="FL13" s="66"/>
      <c r="FM13" s="66"/>
      <c r="FN13" s="66"/>
      <c r="FO13" s="66"/>
      <c r="FP13" s="65"/>
      <c r="FQ13" s="66"/>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7"/>
      <c r="GP13" s="68"/>
      <c r="GQ13" s="69"/>
      <c r="GR13" s="70"/>
      <c r="GS13" s="68"/>
      <c r="GT13" s="63"/>
      <c r="GU13" s="71"/>
      <c r="GV13" s="71"/>
      <c r="GW13" s="70"/>
      <c r="GX13" s="57"/>
      <c r="GY13" s="57"/>
    </row>
    <row r="14" spans="1:233">
      <c r="A14" s="50" t="s">
        <v>72</v>
      </c>
      <c r="B14" s="76">
        <v>8.2438084236652802</v>
      </c>
      <c r="C14" s="77">
        <v>0.24896278139272035</v>
      </c>
      <c r="D14" s="62"/>
      <c r="J14" s="50"/>
      <c r="K14" s="50"/>
      <c r="L14" s="50"/>
      <c r="M14" s="50"/>
      <c r="N14" s="50"/>
      <c r="O14" s="50"/>
      <c r="P14" s="50"/>
      <c r="Q14" s="50"/>
      <c r="R14" s="50"/>
      <c r="S14" s="50"/>
      <c r="T14" s="50"/>
      <c r="U14" s="50"/>
      <c r="V14" s="50"/>
      <c r="W14" s="50"/>
      <c r="X14" s="50"/>
      <c r="Y14" s="50"/>
      <c r="Z14" s="50"/>
      <c r="AA14" s="50"/>
      <c r="AB14" s="50"/>
      <c r="AC14" s="50"/>
      <c r="AD14" s="50"/>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6"/>
      <c r="FG14" s="66"/>
      <c r="FH14" s="66"/>
      <c r="FI14" s="66"/>
      <c r="FJ14" s="66"/>
      <c r="FK14" s="66"/>
      <c r="FL14" s="66"/>
      <c r="FM14" s="66"/>
      <c r="FN14" s="66"/>
      <c r="FO14" s="66"/>
      <c r="FP14" s="65"/>
      <c r="FQ14" s="66"/>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7"/>
      <c r="GP14" s="68"/>
      <c r="GQ14" s="69"/>
      <c r="GR14" s="70"/>
      <c r="GS14" s="68"/>
      <c r="GT14" s="63"/>
      <c r="GU14" s="71"/>
      <c r="GV14" s="71"/>
      <c r="GW14" s="70"/>
      <c r="GX14" s="57"/>
      <c r="GY14" s="57"/>
    </row>
    <row r="15" spans="1:233">
      <c r="A15" s="50" t="s">
        <v>73</v>
      </c>
      <c r="B15" s="76">
        <v>7.9420068084898565</v>
      </c>
      <c r="C15" s="77">
        <v>0.1929541539974102</v>
      </c>
      <c r="D15" s="62"/>
      <c r="J15" s="50"/>
      <c r="K15" s="50"/>
      <c r="L15" s="50"/>
      <c r="M15" s="50"/>
      <c r="N15" s="50"/>
      <c r="O15" s="50"/>
      <c r="P15" s="50"/>
      <c r="Q15" s="50"/>
      <c r="R15" s="50"/>
      <c r="S15" s="50"/>
      <c r="T15" s="50"/>
      <c r="U15" s="50"/>
      <c r="V15" s="50"/>
      <c r="W15" s="50"/>
      <c r="X15" s="50"/>
      <c r="Y15" s="50"/>
      <c r="Z15" s="50"/>
      <c r="AA15" s="50"/>
      <c r="AB15" s="50"/>
      <c r="AC15" s="50"/>
      <c r="AD15" s="50"/>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6"/>
      <c r="FG15" s="66"/>
      <c r="FH15" s="66"/>
      <c r="FI15" s="66"/>
      <c r="FJ15" s="66"/>
      <c r="FK15" s="66"/>
      <c r="FL15" s="66"/>
      <c r="FM15" s="66"/>
      <c r="FN15" s="66"/>
      <c r="FO15" s="66"/>
      <c r="FP15" s="65"/>
      <c r="FQ15" s="66"/>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7"/>
      <c r="GP15" s="68"/>
      <c r="GQ15" s="69"/>
      <c r="GR15" s="70"/>
      <c r="GS15" s="68"/>
      <c r="GT15" s="63"/>
      <c r="GU15" s="71"/>
      <c r="GV15" s="71"/>
      <c r="GW15" s="70"/>
      <c r="GX15" s="57"/>
      <c r="GY15" s="57"/>
    </row>
    <row r="16" spans="1:233">
      <c r="A16" s="50" t="s">
        <v>74</v>
      </c>
      <c r="B16" s="76">
        <v>9.0327675222044324</v>
      </c>
      <c r="C16" s="77">
        <v>0.37879901221938478</v>
      </c>
      <c r="D16" s="62"/>
      <c r="J16" s="51"/>
      <c r="K16" s="51" t="str">
        <f>Indice!C22</f>
        <v>Cotizantes sobre ocupados en América Latina y el Caribe con respecto al resto del mundo</v>
      </c>
      <c r="L16" s="51"/>
      <c r="M16" s="51"/>
      <c r="N16" s="51"/>
      <c r="O16" s="51"/>
      <c r="P16" s="51"/>
      <c r="Q16" s="51"/>
      <c r="R16" s="51"/>
      <c r="S16" s="51"/>
      <c r="T16" s="51"/>
      <c r="U16" s="51"/>
      <c r="V16" s="51"/>
      <c r="W16" s="51"/>
      <c r="X16" s="51"/>
      <c r="Y16" s="51"/>
      <c r="Z16" s="51"/>
      <c r="AA16" s="51"/>
      <c r="AB16" s="51"/>
      <c r="AC16" s="51"/>
      <c r="AD16" s="51"/>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6"/>
      <c r="FG16" s="66"/>
      <c r="FH16" s="66"/>
      <c r="FI16" s="66"/>
      <c r="FJ16" s="66"/>
      <c r="FK16" s="66"/>
      <c r="FL16" s="66"/>
      <c r="FM16" s="66"/>
      <c r="FN16" s="66"/>
      <c r="FO16" s="66"/>
      <c r="FP16" s="65"/>
      <c r="FQ16" s="66"/>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7"/>
      <c r="GP16" s="68"/>
      <c r="GQ16" s="69"/>
      <c r="GR16" s="70"/>
      <c r="GS16" s="68"/>
      <c r="GT16" s="63"/>
      <c r="GU16" s="71"/>
      <c r="GV16" s="71"/>
      <c r="GW16" s="70"/>
      <c r="GX16" s="57"/>
      <c r="GY16" s="57"/>
    </row>
    <row r="17" spans="1:207">
      <c r="A17" s="50" t="s">
        <v>75</v>
      </c>
      <c r="B17" s="76">
        <v>8.7198074514779549</v>
      </c>
      <c r="C17" s="77">
        <v>0.32107042360541677</v>
      </c>
      <c r="D17" s="62"/>
      <c r="J17" s="60"/>
      <c r="K17" s="60"/>
      <c r="L17" s="60"/>
      <c r="M17" s="60"/>
      <c r="N17" s="60"/>
      <c r="O17" s="60"/>
      <c r="P17" s="60"/>
      <c r="Q17" s="60"/>
      <c r="R17" s="60"/>
      <c r="S17" s="60"/>
      <c r="T17" s="60"/>
      <c r="U17" s="60"/>
      <c r="V17" s="60"/>
      <c r="W17" s="60"/>
      <c r="X17" s="60"/>
      <c r="Y17" s="60"/>
      <c r="Z17" s="60"/>
      <c r="AA17" s="60"/>
      <c r="AB17" s="60"/>
      <c r="AC17" s="60"/>
      <c r="AD17" s="60"/>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6"/>
      <c r="FG17" s="66"/>
      <c r="FH17" s="66"/>
      <c r="FI17" s="66"/>
      <c r="FJ17" s="66"/>
      <c r="FK17" s="66"/>
      <c r="FL17" s="66"/>
      <c r="FM17" s="66"/>
      <c r="FN17" s="66"/>
      <c r="FO17" s="66"/>
      <c r="FP17" s="65"/>
      <c r="FQ17" s="66"/>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7"/>
      <c r="GP17" s="68"/>
      <c r="GQ17" s="69"/>
      <c r="GR17" s="70"/>
      <c r="GS17" s="68"/>
      <c r="GT17" s="63"/>
      <c r="GU17" s="71"/>
      <c r="GV17" s="71"/>
      <c r="GW17" s="70"/>
      <c r="GX17" s="57"/>
      <c r="GY17" s="57"/>
    </row>
    <row r="18" spans="1:207">
      <c r="A18" s="50" t="s">
        <v>76</v>
      </c>
      <c r="B18" s="76">
        <v>8.9742382194975807</v>
      </c>
      <c r="C18" s="77">
        <v>0.35391385373307771</v>
      </c>
      <c r="D18" s="62"/>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6"/>
      <c r="FG18" s="66"/>
      <c r="FH18" s="66"/>
      <c r="FI18" s="66"/>
      <c r="FJ18" s="66"/>
      <c r="FK18" s="66"/>
      <c r="FL18" s="66"/>
      <c r="FM18" s="66"/>
      <c r="FN18" s="66"/>
      <c r="FO18" s="66"/>
      <c r="FP18" s="65"/>
      <c r="FQ18" s="66"/>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7"/>
      <c r="GP18" s="68"/>
      <c r="GQ18" s="69"/>
      <c r="GR18" s="70"/>
      <c r="GS18" s="68"/>
      <c r="GT18" s="63"/>
      <c r="GU18" s="71"/>
      <c r="GV18" s="71"/>
      <c r="GW18" s="70"/>
      <c r="GX18" s="57"/>
      <c r="GY18" s="57"/>
    </row>
    <row r="19" spans="1:207">
      <c r="A19" s="50" t="s">
        <v>77</v>
      </c>
      <c r="B19" s="76">
        <v>9.450459027496354</v>
      </c>
      <c r="C19" s="77">
        <v>0.93523916782839767</v>
      </c>
      <c r="D19" s="62"/>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6"/>
      <c r="FG19" s="66"/>
      <c r="FH19" s="66"/>
      <c r="FI19" s="66"/>
      <c r="FJ19" s="66"/>
      <c r="FK19" s="66"/>
      <c r="FL19" s="66"/>
      <c r="FM19" s="66"/>
      <c r="FN19" s="66"/>
      <c r="FO19" s="66"/>
      <c r="FP19" s="65"/>
      <c r="FQ19" s="66"/>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7"/>
      <c r="GP19" s="68"/>
      <c r="GQ19" s="69"/>
      <c r="GR19" s="70"/>
      <c r="GS19" s="68"/>
      <c r="GT19" s="63"/>
      <c r="GU19" s="71"/>
      <c r="GV19" s="71"/>
      <c r="GW19" s="70"/>
      <c r="GX19" s="57"/>
      <c r="GY19" s="57"/>
    </row>
    <row r="20" spans="1:207">
      <c r="A20" s="50" t="s">
        <v>78</v>
      </c>
      <c r="B20" s="76">
        <v>9.0467620579993628</v>
      </c>
      <c r="C20" s="77">
        <v>0.24536822650509588</v>
      </c>
      <c r="D20" s="62"/>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6"/>
      <c r="FG20" s="66"/>
      <c r="FH20" s="66"/>
      <c r="FI20" s="66"/>
      <c r="FJ20" s="66"/>
      <c r="FK20" s="66"/>
      <c r="FL20" s="66"/>
      <c r="FM20" s="66"/>
      <c r="FN20" s="66"/>
      <c r="FO20" s="66"/>
      <c r="FP20" s="65"/>
      <c r="FQ20" s="66"/>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7"/>
      <c r="GP20" s="68"/>
      <c r="GQ20" s="69"/>
      <c r="GR20" s="70"/>
      <c r="GS20" s="68"/>
      <c r="GT20" s="63"/>
      <c r="GU20" s="71"/>
      <c r="GV20" s="71"/>
      <c r="GW20" s="70"/>
      <c r="GX20" s="57"/>
      <c r="GY20" s="57"/>
    </row>
    <row r="21" spans="1:207">
      <c r="A21" s="50" t="s">
        <v>79</v>
      </c>
      <c r="B21" s="76">
        <v>9.5286486379697237</v>
      </c>
      <c r="C21" s="77">
        <v>0.78656802923761904</v>
      </c>
      <c r="D21" s="62"/>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6"/>
      <c r="FG21" s="66"/>
      <c r="FH21" s="66"/>
      <c r="FI21" s="66"/>
      <c r="FJ21" s="66"/>
      <c r="FK21" s="66"/>
      <c r="FL21" s="66"/>
      <c r="FM21" s="66"/>
      <c r="FN21" s="66"/>
      <c r="FO21" s="66"/>
      <c r="FP21" s="65"/>
      <c r="FQ21" s="66"/>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7"/>
      <c r="GP21" s="68"/>
      <c r="GQ21" s="69"/>
      <c r="GR21" s="70"/>
      <c r="GS21" s="68"/>
      <c r="GT21" s="63"/>
      <c r="GU21" s="71"/>
      <c r="GV21" s="71"/>
      <c r="GW21" s="70"/>
      <c r="GX21" s="57"/>
      <c r="GY21" s="57"/>
    </row>
    <row r="22" spans="1:207">
      <c r="A22" s="50" t="s">
        <v>80</v>
      </c>
      <c r="B22" s="76">
        <v>9.8789899209357284</v>
      </c>
      <c r="C22" s="77">
        <v>0.82863460475400763</v>
      </c>
      <c r="D22" s="62"/>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6"/>
      <c r="FG22" s="66"/>
      <c r="FH22" s="66"/>
      <c r="FI22" s="66"/>
      <c r="FJ22" s="66"/>
      <c r="FK22" s="66"/>
      <c r="FL22" s="66"/>
      <c r="FM22" s="66"/>
      <c r="FN22" s="66"/>
      <c r="FO22" s="66"/>
      <c r="FP22" s="65"/>
      <c r="FQ22" s="66"/>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7"/>
      <c r="GP22" s="68"/>
      <c r="GQ22" s="69"/>
      <c r="GR22" s="70"/>
      <c r="GS22" s="68"/>
      <c r="GT22" s="63"/>
      <c r="GU22" s="71"/>
      <c r="GV22" s="71"/>
      <c r="GW22" s="70"/>
      <c r="GX22" s="57"/>
      <c r="GY22" s="57"/>
    </row>
    <row r="23" spans="1:207">
      <c r="A23" s="50" t="s">
        <v>81</v>
      </c>
      <c r="B23" s="76">
        <v>9.8669791577196051</v>
      </c>
      <c r="C23" s="77">
        <v>0.95396941643179123</v>
      </c>
      <c r="D23" s="62"/>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6"/>
      <c r="FG23" s="66"/>
      <c r="FH23" s="66"/>
      <c r="FI23" s="66"/>
      <c r="FJ23" s="66"/>
      <c r="FK23" s="66"/>
      <c r="FL23" s="66"/>
      <c r="FM23" s="66"/>
      <c r="FN23" s="66"/>
      <c r="FO23" s="66"/>
      <c r="FP23" s="65"/>
      <c r="FQ23" s="66"/>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7"/>
      <c r="GP23" s="68"/>
      <c r="GQ23" s="69"/>
      <c r="GR23" s="70"/>
      <c r="GS23" s="68"/>
      <c r="GT23" s="63"/>
      <c r="GU23" s="71"/>
      <c r="GV23" s="71"/>
      <c r="GW23" s="70"/>
      <c r="GX23" s="57"/>
      <c r="GY23" s="57"/>
    </row>
    <row r="24" spans="1:207">
      <c r="A24" s="50" t="s">
        <v>82</v>
      </c>
      <c r="B24" s="76">
        <v>9.600962533214572</v>
      </c>
      <c r="C24" s="77">
        <v>0.94452981937874936</v>
      </c>
      <c r="D24" s="62"/>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6"/>
      <c r="FG24" s="66"/>
      <c r="FH24" s="66"/>
      <c r="FI24" s="66"/>
      <c r="FJ24" s="66"/>
      <c r="FK24" s="66"/>
      <c r="FL24" s="66"/>
      <c r="FM24" s="66"/>
      <c r="FN24" s="66"/>
      <c r="FO24" s="66"/>
      <c r="FP24" s="65"/>
      <c r="FQ24" s="66"/>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7"/>
      <c r="GP24" s="68"/>
      <c r="GQ24" s="69"/>
      <c r="GR24" s="70"/>
      <c r="GS24" s="68"/>
      <c r="GT24" s="63"/>
      <c r="GU24" s="71"/>
      <c r="GV24" s="71"/>
      <c r="GW24" s="70"/>
      <c r="GX24" s="57"/>
      <c r="GY24" s="57"/>
    </row>
    <row r="25" spans="1:207">
      <c r="A25" s="50" t="s">
        <v>83</v>
      </c>
      <c r="B25" s="76">
        <v>8.0771366385384535</v>
      </c>
      <c r="C25" s="77">
        <v>0.29211835624399962</v>
      </c>
      <c r="D25" s="62"/>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6"/>
      <c r="FG25" s="66"/>
      <c r="FH25" s="66"/>
      <c r="FI25" s="66"/>
      <c r="FJ25" s="66"/>
      <c r="FK25" s="66"/>
      <c r="FL25" s="66"/>
      <c r="FM25" s="66"/>
      <c r="FN25" s="66"/>
      <c r="FO25" s="66"/>
      <c r="FP25" s="65"/>
      <c r="FQ25" s="66"/>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7"/>
      <c r="GP25" s="68"/>
      <c r="GQ25" s="69"/>
      <c r="GR25" s="70"/>
      <c r="GS25" s="68"/>
      <c r="GT25" s="63"/>
      <c r="GU25" s="71"/>
      <c r="GV25" s="71"/>
      <c r="GW25" s="70"/>
      <c r="GX25" s="57"/>
      <c r="GY25" s="57"/>
    </row>
    <row r="26" spans="1:207">
      <c r="A26" s="50" t="s">
        <v>84</v>
      </c>
      <c r="B26" s="76">
        <v>9.9398194817835179</v>
      </c>
      <c r="C26" s="77">
        <v>0.92000011236410806</v>
      </c>
      <c r="D26" s="62"/>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6"/>
      <c r="FG26" s="66"/>
      <c r="FH26" s="66"/>
      <c r="FI26" s="66"/>
      <c r="FJ26" s="66"/>
      <c r="FK26" s="66"/>
      <c r="FL26" s="66"/>
      <c r="FM26" s="66"/>
      <c r="FN26" s="66"/>
      <c r="FO26" s="66"/>
      <c r="FP26" s="65"/>
      <c r="FQ26" s="66"/>
      <c r="FR26" s="65"/>
      <c r="FS26" s="65"/>
      <c r="FT26" s="65"/>
      <c r="FU26" s="65"/>
      <c r="FV26" s="65"/>
      <c r="FW26" s="65"/>
      <c r="FX26" s="65"/>
      <c r="FY26" s="65"/>
      <c r="FZ26" s="65"/>
      <c r="GA26" s="65"/>
      <c r="GB26" s="65"/>
      <c r="GC26" s="65"/>
      <c r="GD26" s="65"/>
      <c r="GE26" s="65"/>
      <c r="GF26" s="65"/>
      <c r="GG26" s="65"/>
      <c r="GH26" s="65"/>
      <c r="GI26" s="65"/>
      <c r="GJ26" s="65"/>
      <c r="GK26" s="65"/>
      <c r="GL26" s="65"/>
      <c r="GM26" s="65"/>
      <c r="GN26" s="65"/>
      <c r="GO26" s="67"/>
      <c r="GP26" s="68"/>
      <c r="GQ26" s="69"/>
      <c r="GR26" s="70"/>
      <c r="GS26" s="68"/>
      <c r="GT26" s="63"/>
      <c r="GU26" s="71"/>
      <c r="GV26" s="71"/>
      <c r="GW26" s="70"/>
      <c r="GX26" s="57"/>
      <c r="GY26" s="57"/>
    </row>
    <row r="27" spans="1:207">
      <c r="A27" s="50" t="s">
        <v>85</v>
      </c>
      <c r="B27" s="76">
        <v>9.3509715017159287</v>
      </c>
      <c r="C27" s="77">
        <v>0.62468945996758229</v>
      </c>
      <c r="D27" s="62"/>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6"/>
      <c r="FG27" s="66"/>
      <c r="FH27" s="66"/>
      <c r="FI27" s="66"/>
      <c r="FJ27" s="66"/>
      <c r="FK27" s="66"/>
      <c r="FL27" s="66"/>
      <c r="FM27" s="66"/>
      <c r="FN27" s="66"/>
      <c r="FO27" s="66"/>
      <c r="FP27" s="65"/>
      <c r="FQ27" s="66"/>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7"/>
      <c r="GP27" s="68"/>
      <c r="GQ27" s="69"/>
      <c r="GR27" s="70"/>
      <c r="GS27" s="68"/>
      <c r="GT27" s="63"/>
      <c r="GU27" s="71"/>
      <c r="GV27" s="71"/>
      <c r="GW27" s="70"/>
      <c r="GX27" s="57"/>
      <c r="GY27" s="57"/>
    </row>
    <row r="28" spans="1:207">
      <c r="A28" s="50" t="s">
        <v>86</v>
      </c>
      <c r="B28" s="76">
        <v>7.7093083333858692</v>
      </c>
      <c r="C28" s="77">
        <v>0.40372427988603787</v>
      </c>
      <c r="D28" s="62"/>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6"/>
      <c r="FG28" s="66"/>
      <c r="FH28" s="66"/>
      <c r="FI28" s="66"/>
      <c r="FJ28" s="66"/>
      <c r="FK28" s="66"/>
      <c r="FL28" s="66"/>
      <c r="FM28" s="66"/>
      <c r="FN28" s="66"/>
      <c r="FO28" s="66"/>
      <c r="FP28" s="65"/>
      <c r="FQ28" s="66"/>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7"/>
      <c r="GP28" s="68"/>
      <c r="GQ28" s="69"/>
      <c r="GR28" s="70"/>
      <c r="GS28" s="68"/>
      <c r="GT28" s="63"/>
      <c r="GU28" s="71"/>
      <c r="GV28" s="71"/>
      <c r="GW28" s="70"/>
      <c r="GX28" s="57"/>
      <c r="GY28" s="57"/>
    </row>
    <row r="29" spans="1:207">
      <c r="A29" s="50" t="s">
        <v>87</v>
      </c>
      <c r="B29" s="76">
        <v>9.6429665881467201</v>
      </c>
      <c r="C29" s="77">
        <v>0.91724248647130036</v>
      </c>
      <c r="D29" s="62"/>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6"/>
      <c r="FG29" s="66"/>
      <c r="FH29" s="66"/>
      <c r="FI29" s="66"/>
      <c r="FJ29" s="66"/>
      <c r="FK29" s="66"/>
      <c r="FL29" s="66"/>
      <c r="FM29" s="66"/>
      <c r="FN29" s="66"/>
      <c r="FO29" s="66"/>
      <c r="FP29" s="65"/>
      <c r="FQ29" s="66"/>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7"/>
      <c r="GP29" s="68"/>
      <c r="GQ29" s="69"/>
      <c r="GR29" s="70"/>
      <c r="GS29" s="68"/>
      <c r="GT29" s="63"/>
      <c r="GU29" s="71"/>
      <c r="GV29" s="71"/>
      <c r="GW29" s="70"/>
      <c r="GX29" s="57"/>
      <c r="GY29" s="57"/>
    </row>
    <row r="30" spans="1:207">
      <c r="A30" s="50" t="s">
        <v>88</v>
      </c>
      <c r="B30" s="76">
        <v>9.7259744167344788</v>
      </c>
      <c r="C30" s="77">
        <v>0.82877842871460838</v>
      </c>
      <c r="D30" s="62"/>
      <c r="E30" s="57"/>
      <c r="F30" s="57"/>
      <c r="G30" s="57"/>
      <c r="H30" s="57"/>
      <c r="I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6"/>
      <c r="FG30" s="66"/>
      <c r="FH30" s="66"/>
      <c r="FI30" s="66"/>
      <c r="FJ30" s="66"/>
      <c r="FK30" s="66"/>
      <c r="FL30" s="66"/>
      <c r="FM30" s="66"/>
      <c r="FN30" s="66"/>
      <c r="FO30" s="66"/>
      <c r="FP30" s="65"/>
      <c r="FQ30" s="66"/>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7"/>
      <c r="GP30" s="68"/>
      <c r="GQ30" s="69"/>
      <c r="GR30" s="70"/>
      <c r="GS30" s="68"/>
      <c r="GT30" s="63"/>
      <c r="GU30" s="71"/>
      <c r="GV30" s="71"/>
      <c r="GW30" s="70"/>
      <c r="GX30" s="57"/>
      <c r="GY30" s="57"/>
    </row>
    <row r="31" spans="1:207">
      <c r="A31" s="50" t="s">
        <v>89</v>
      </c>
      <c r="B31" s="76">
        <v>9.2894287782951466</v>
      </c>
      <c r="C31" s="77">
        <v>0.52268232663911962</v>
      </c>
      <c r="D31" s="62"/>
      <c r="E31" s="64"/>
      <c r="F31" s="64"/>
      <c r="G31" s="64"/>
      <c r="H31" s="64"/>
      <c r="I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6"/>
      <c r="FG31" s="66"/>
      <c r="FH31" s="66"/>
      <c r="FI31" s="66"/>
      <c r="FJ31" s="66"/>
      <c r="FK31" s="66"/>
      <c r="FL31" s="66"/>
      <c r="FM31" s="66"/>
      <c r="FN31" s="66"/>
      <c r="FO31" s="66"/>
      <c r="FP31" s="65"/>
      <c r="FQ31" s="66"/>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7"/>
      <c r="GP31" s="68"/>
      <c r="GQ31" s="69"/>
      <c r="GR31" s="70"/>
      <c r="GS31" s="68"/>
      <c r="GT31" s="63"/>
      <c r="GU31" s="71"/>
      <c r="GV31" s="71"/>
      <c r="GW31" s="70"/>
      <c r="GX31" s="57"/>
      <c r="GY31" s="57"/>
    </row>
    <row r="32" spans="1:207">
      <c r="A32" s="50" t="s">
        <v>90</v>
      </c>
      <c r="B32" s="76">
        <v>7.9564767980367819</v>
      </c>
      <c r="C32" s="77">
        <v>0.56674493144291349</v>
      </c>
      <c r="D32" s="62"/>
      <c r="E32" s="64"/>
      <c r="F32" s="64"/>
      <c r="G32" s="64"/>
      <c r="H32" s="64"/>
      <c r="I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6"/>
      <c r="FG32" s="66"/>
      <c r="FH32" s="66"/>
      <c r="FI32" s="66"/>
      <c r="FJ32" s="66"/>
      <c r="FK32" s="66"/>
      <c r="FL32" s="66"/>
      <c r="FM32" s="66"/>
      <c r="FN32" s="66"/>
      <c r="FO32" s="66"/>
      <c r="FP32" s="65"/>
      <c r="FQ32" s="66"/>
      <c r="FR32" s="65"/>
      <c r="FS32" s="65"/>
      <c r="FT32" s="65"/>
      <c r="FU32" s="65"/>
      <c r="FV32" s="65"/>
      <c r="FW32" s="65"/>
      <c r="FX32" s="65"/>
      <c r="FY32" s="65"/>
      <c r="FZ32" s="65"/>
      <c r="GA32" s="65"/>
      <c r="GB32" s="65"/>
      <c r="GC32" s="65"/>
      <c r="GD32" s="65"/>
      <c r="GE32" s="65"/>
      <c r="GF32" s="65"/>
      <c r="GG32" s="65"/>
      <c r="GH32" s="65"/>
      <c r="GI32" s="65"/>
      <c r="GJ32" s="65"/>
      <c r="GK32" s="65"/>
      <c r="GL32" s="65"/>
      <c r="GM32" s="65"/>
      <c r="GN32" s="65"/>
      <c r="GO32" s="67"/>
      <c r="GP32" s="68"/>
      <c r="GQ32" s="69"/>
      <c r="GR32" s="70"/>
      <c r="GS32" s="68"/>
      <c r="GT32" s="63"/>
      <c r="GU32" s="71"/>
      <c r="GV32" s="71"/>
      <c r="GW32" s="70"/>
      <c r="GX32" s="57"/>
      <c r="GY32" s="57"/>
    </row>
    <row r="33" spans="1:207">
      <c r="A33" s="50" t="s">
        <v>91</v>
      </c>
      <c r="B33" s="76">
        <v>9.8048267657121571</v>
      </c>
      <c r="C33" s="77">
        <v>0.81392578174756935</v>
      </c>
      <c r="D33" s="62"/>
      <c r="E33" s="64"/>
      <c r="F33" s="64"/>
      <c r="G33" s="64"/>
      <c r="H33" s="64"/>
      <c r="I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6"/>
      <c r="FG33" s="66"/>
      <c r="FH33" s="66"/>
      <c r="FI33" s="66"/>
      <c r="FJ33" s="66"/>
      <c r="FK33" s="66"/>
      <c r="FL33" s="66"/>
      <c r="FM33" s="66"/>
      <c r="FN33" s="66"/>
      <c r="FO33" s="66"/>
      <c r="FP33" s="65"/>
      <c r="FQ33" s="66"/>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7"/>
      <c r="GP33" s="68"/>
      <c r="GQ33" s="69"/>
      <c r="GR33" s="70"/>
      <c r="GS33" s="68"/>
      <c r="GT33" s="63"/>
      <c r="GU33" s="71"/>
      <c r="GV33" s="71"/>
      <c r="GW33" s="70"/>
      <c r="GX33" s="57"/>
      <c r="GY33" s="57"/>
    </row>
    <row r="34" spans="1:207">
      <c r="A34" s="50" t="s">
        <v>92</v>
      </c>
      <c r="B34" s="76">
        <v>9.6224500228030152</v>
      </c>
      <c r="C34" s="77">
        <v>0.67939132330939989</v>
      </c>
      <c r="D34" s="62"/>
      <c r="E34" s="64"/>
      <c r="F34" s="64"/>
      <c r="G34" s="64"/>
      <c r="H34" s="64"/>
      <c r="I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6"/>
      <c r="FG34" s="66"/>
      <c r="FH34" s="66"/>
      <c r="FI34" s="66"/>
      <c r="FJ34" s="66"/>
      <c r="FK34" s="66"/>
      <c r="FL34" s="66"/>
      <c r="FM34" s="66"/>
      <c r="FN34" s="66"/>
      <c r="FO34" s="66"/>
      <c r="FP34" s="65"/>
      <c r="FQ34" s="66"/>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7"/>
      <c r="GP34" s="68"/>
      <c r="GQ34" s="69"/>
      <c r="GR34" s="70"/>
      <c r="GS34" s="68"/>
      <c r="GT34" s="63"/>
      <c r="GU34" s="71"/>
      <c r="GV34" s="71"/>
      <c r="GW34" s="70"/>
      <c r="GX34" s="57"/>
      <c r="GY34" s="57"/>
    </row>
    <row r="35" spans="1:207">
      <c r="A35" s="50" t="s">
        <v>93</v>
      </c>
      <c r="B35" s="76">
        <v>9.7295507452765673</v>
      </c>
      <c r="C35" s="77">
        <v>0.66811735581740039</v>
      </c>
      <c r="D35" s="62"/>
      <c r="E35" s="64"/>
      <c r="F35" s="64"/>
      <c r="G35" s="64"/>
      <c r="H35" s="64"/>
      <c r="I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6"/>
      <c r="FG35" s="66"/>
      <c r="FH35" s="66"/>
      <c r="FI35" s="66"/>
      <c r="FJ35" s="66"/>
      <c r="FK35" s="66"/>
      <c r="FL35" s="66"/>
      <c r="FM35" s="66"/>
      <c r="FN35" s="66"/>
      <c r="FO35" s="66"/>
      <c r="FP35" s="65"/>
      <c r="FQ35" s="66"/>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7"/>
      <c r="GP35" s="68"/>
      <c r="GQ35" s="69"/>
      <c r="GR35" s="70"/>
      <c r="GS35" s="68"/>
      <c r="GT35" s="63"/>
      <c r="GU35" s="71"/>
      <c r="GV35" s="71"/>
      <c r="GW35" s="70"/>
      <c r="GX35" s="57"/>
      <c r="GY35" s="57"/>
    </row>
    <row r="36" spans="1:207">
      <c r="A36" s="50" t="s">
        <v>94</v>
      </c>
      <c r="B36" s="76">
        <v>9.2299469016151008</v>
      </c>
      <c r="C36" s="77">
        <v>0.45</v>
      </c>
      <c r="D36" s="62"/>
      <c r="E36" s="64"/>
      <c r="F36" s="64"/>
      <c r="G36" s="64"/>
      <c r="H36" s="64"/>
      <c r="I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5"/>
      <c r="EJ36" s="65"/>
      <c r="EK36" s="65"/>
      <c r="EL36" s="65"/>
      <c r="EM36" s="65"/>
      <c r="EN36" s="65"/>
      <c r="EO36" s="65"/>
      <c r="EP36" s="65"/>
      <c r="EQ36" s="65"/>
      <c r="ER36" s="65"/>
      <c r="ES36" s="65"/>
      <c r="ET36" s="65"/>
      <c r="EU36" s="65"/>
      <c r="EV36" s="65"/>
      <c r="EW36" s="65"/>
      <c r="EX36" s="65"/>
      <c r="EY36" s="65"/>
      <c r="EZ36" s="65"/>
      <c r="FA36" s="65"/>
      <c r="FB36" s="65"/>
      <c r="FC36" s="65"/>
      <c r="FD36" s="65"/>
      <c r="FE36" s="65"/>
      <c r="FF36" s="66"/>
      <c r="FG36" s="66"/>
      <c r="FH36" s="66"/>
      <c r="FI36" s="66"/>
      <c r="FJ36" s="66"/>
      <c r="FK36" s="66"/>
      <c r="FL36" s="66"/>
      <c r="FM36" s="66"/>
      <c r="FN36" s="66"/>
      <c r="FO36" s="66"/>
      <c r="FP36" s="65"/>
      <c r="FQ36" s="66"/>
      <c r="FR36" s="65"/>
      <c r="FS36" s="65"/>
      <c r="FT36" s="65"/>
      <c r="FU36" s="65"/>
      <c r="FV36" s="65"/>
      <c r="FW36" s="65"/>
      <c r="FX36" s="65"/>
      <c r="FY36" s="65"/>
      <c r="FZ36" s="65"/>
      <c r="GA36" s="65"/>
      <c r="GB36" s="65"/>
      <c r="GC36" s="65"/>
      <c r="GD36" s="65"/>
      <c r="GE36" s="65"/>
      <c r="GF36" s="65"/>
      <c r="GG36" s="65"/>
      <c r="GH36" s="65"/>
      <c r="GI36" s="65"/>
      <c r="GJ36" s="65"/>
      <c r="GK36" s="65"/>
      <c r="GL36" s="65"/>
      <c r="GM36" s="65"/>
      <c r="GN36" s="65"/>
      <c r="GO36" s="67"/>
      <c r="GP36" s="68"/>
      <c r="GQ36" s="69"/>
      <c r="GR36" s="70"/>
      <c r="GS36" s="68"/>
      <c r="GT36" s="63"/>
      <c r="GU36" s="71"/>
      <c r="GV36" s="71"/>
      <c r="GW36" s="70"/>
      <c r="GX36" s="57"/>
      <c r="GY36" s="57"/>
    </row>
    <row r="37" spans="1:207">
      <c r="A37" s="50" t="s">
        <v>95</v>
      </c>
      <c r="B37" s="76">
        <v>9.5167951297512481</v>
      </c>
      <c r="C37" s="77">
        <v>0.78881664622664727</v>
      </c>
      <c r="D37" s="62"/>
      <c r="H37" s="64"/>
      <c r="I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6"/>
      <c r="FG37" s="66"/>
      <c r="FH37" s="66"/>
      <c r="FI37" s="66"/>
      <c r="FJ37" s="66"/>
      <c r="FK37" s="66"/>
      <c r="FL37" s="66"/>
      <c r="FM37" s="66"/>
      <c r="FN37" s="66"/>
      <c r="FO37" s="66"/>
      <c r="FP37" s="65"/>
      <c r="FQ37" s="66"/>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7"/>
      <c r="GP37" s="68"/>
      <c r="GQ37" s="69"/>
      <c r="GR37" s="70"/>
      <c r="GS37" s="68"/>
      <c r="GT37" s="63"/>
      <c r="GU37" s="71"/>
      <c r="GV37" s="71"/>
      <c r="GW37" s="70"/>
      <c r="GX37" s="57"/>
      <c r="GY37" s="57"/>
    </row>
    <row r="38" spans="1:207">
      <c r="A38" s="50" t="s">
        <v>96</v>
      </c>
      <c r="B38" s="76">
        <v>10.282334862740001</v>
      </c>
      <c r="C38" s="77">
        <v>0.87416007572694332</v>
      </c>
      <c r="D38" s="62"/>
      <c r="H38" s="64"/>
      <c r="I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6"/>
      <c r="FG38" s="66"/>
      <c r="FH38" s="66"/>
      <c r="FI38" s="66"/>
      <c r="FJ38" s="66"/>
      <c r="FK38" s="66"/>
      <c r="FL38" s="66"/>
      <c r="FM38" s="66"/>
      <c r="FN38" s="66"/>
      <c r="FO38" s="66"/>
      <c r="FP38" s="65"/>
      <c r="FQ38" s="66"/>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7"/>
      <c r="GP38" s="68"/>
      <c r="GQ38" s="69"/>
      <c r="GR38" s="70"/>
      <c r="GS38" s="68"/>
      <c r="GT38" s="63"/>
      <c r="GU38" s="71"/>
      <c r="GV38" s="71"/>
      <c r="GW38" s="70"/>
      <c r="GX38" s="57"/>
      <c r="GY38" s="57"/>
    </row>
    <row r="39" spans="1:207">
      <c r="A39" s="50" t="s">
        <v>97</v>
      </c>
      <c r="B39" s="76">
        <v>9.5516579935938726</v>
      </c>
      <c r="C39" s="77">
        <v>0.58612009287536326</v>
      </c>
      <c r="D39" s="62"/>
      <c r="H39" s="64"/>
      <c r="I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5"/>
      <c r="EJ39" s="65"/>
      <c r="EK39" s="65"/>
      <c r="EL39" s="65"/>
      <c r="EM39" s="65"/>
      <c r="EN39" s="65"/>
      <c r="EO39" s="65"/>
      <c r="EP39" s="65"/>
      <c r="EQ39" s="65"/>
      <c r="ER39" s="65"/>
      <c r="ES39" s="65"/>
      <c r="ET39" s="65"/>
      <c r="EU39" s="65"/>
      <c r="EV39" s="65"/>
      <c r="EW39" s="65"/>
      <c r="EX39" s="65"/>
      <c r="EY39" s="65"/>
      <c r="EZ39" s="65"/>
      <c r="FA39" s="65"/>
      <c r="FB39" s="65"/>
      <c r="FC39" s="65"/>
      <c r="FD39" s="65"/>
      <c r="FE39" s="65"/>
      <c r="FF39" s="66"/>
      <c r="FG39" s="66"/>
      <c r="FH39" s="66"/>
      <c r="FI39" s="66"/>
      <c r="FJ39" s="66"/>
      <c r="FK39" s="66"/>
      <c r="FL39" s="66"/>
      <c r="FM39" s="66"/>
      <c r="FN39" s="66"/>
      <c r="FO39" s="66"/>
      <c r="FP39" s="65"/>
      <c r="FQ39" s="66"/>
      <c r="FR39" s="65"/>
      <c r="FS39" s="65"/>
      <c r="FT39" s="65"/>
      <c r="FU39" s="65"/>
      <c r="FV39" s="65"/>
      <c r="FW39" s="65"/>
      <c r="FX39" s="65"/>
      <c r="FY39" s="65"/>
      <c r="FZ39" s="65"/>
      <c r="GA39" s="65"/>
      <c r="GB39" s="65"/>
      <c r="GC39" s="65"/>
      <c r="GD39" s="65"/>
      <c r="GE39" s="65"/>
      <c r="GF39" s="65"/>
      <c r="GG39" s="65"/>
      <c r="GH39" s="65"/>
      <c r="GI39" s="65"/>
      <c r="GJ39" s="65"/>
      <c r="GK39" s="65"/>
      <c r="GL39" s="65"/>
      <c r="GM39" s="65"/>
      <c r="GN39" s="65"/>
      <c r="GO39" s="67"/>
      <c r="GP39" s="68"/>
      <c r="GQ39" s="69"/>
      <c r="GR39" s="70"/>
      <c r="GS39" s="68"/>
      <c r="GT39" s="63"/>
      <c r="GU39" s="71"/>
      <c r="GV39" s="71"/>
      <c r="GW39" s="70"/>
      <c r="GX39" s="57"/>
      <c r="GY39" s="57"/>
    </row>
    <row r="40" spans="1:207">
      <c r="A40" s="50" t="s">
        <v>98</v>
      </c>
      <c r="B40" s="76">
        <v>8.8035744181349695</v>
      </c>
      <c r="C40" s="77">
        <v>0.65335325816238732</v>
      </c>
      <c r="D40" s="62"/>
      <c r="H40" s="64"/>
      <c r="I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5"/>
      <c r="EJ40" s="65"/>
      <c r="EK40" s="65"/>
      <c r="EL40" s="65"/>
      <c r="EM40" s="65"/>
      <c r="EN40" s="65"/>
      <c r="EO40" s="65"/>
      <c r="EP40" s="65"/>
      <c r="EQ40" s="65"/>
      <c r="ER40" s="65"/>
      <c r="ES40" s="65"/>
      <c r="ET40" s="65"/>
      <c r="EU40" s="65"/>
      <c r="EV40" s="65"/>
      <c r="EW40" s="65"/>
      <c r="EX40" s="65"/>
      <c r="EY40" s="65"/>
      <c r="EZ40" s="65"/>
      <c r="FA40" s="65"/>
      <c r="FB40" s="65"/>
      <c r="FC40" s="65"/>
      <c r="FD40" s="65"/>
      <c r="FE40" s="65"/>
      <c r="FF40" s="66"/>
      <c r="FG40" s="66"/>
      <c r="FH40" s="66"/>
      <c r="FI40" s="66"/>
      <c r="FJ40" s="66"/>
      <c r="FK40" s="66"/>
      <c r="FL40" s="66"/>
      <c r="FM40" s="66"/>
      <c r="FN40" s="66"/>
      <c r="FO40" s="66"/>
      <c r="FP40" s="65"/>
      <c r="FQ40" s="66"/>
      <c r="FR40" s="65"/>
      <c r="FS40" s="65"/>
      <c r="FT40" s="65"/>
      <c r="FU40" s="65"/>
      <c r="FV40" s="65"/>
      <c r="FW40" s="65"/>
      <c r="FX40" s="65"/>
      <c r="FY40" s="65"/>
      <c r="FZ40" s="65"/>
      <c r="GA40" s="65"/>
      <c r="GB40" s="65"/>
      <c r="GC40" s="65"/>
      <c r="GD40" s="65"/>
      <c r="GE40" s="65"/>
      <c r="GF40" s="65"/>
      <c r="GG40" s="65"/>
      <c r="GH40" s="65"/>
      <c r="GI40" s="65"/>
      <c r="GJ40" s="65"/>
      <c r="GK40" s="65"/>
      <c r="GL40" s="65"/>
      <c r="GM40" s="65"/>
      <c r="GN40" s="65"/>
      <c r="GO40" s="67"/>
      <c r="GP40" s="68"/>
      <c r="GQ40" s="69"/>
      <c r="GR40" s="70"/>
      <c r="GS40" s="68"/>
      <c r="GT40" s="63"/>
      <c r="GU40" s="71"/>
      <c r="GV40" s="71"/>
      <c r="GW40" s="70"/>
      <c r="GX40" s="57"/>
      <c r="GY40" s="57"/>
    </row>
    <row r="41" spans="1:207">
      <c r="A41" s="50" t="s">
        <v>99</v>
      </c>
      <c r="B41" s="76">
        <v>10.395069192935358</v>
      </c>
      <c r="C41" s="77">
        <v>0.90705640219140726</v>
      </c>
      <c r="D41" s="62"/>
      <c r="E41" s="64"/>
      <c r="F41" s="64"/>
      <c r="G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6"/>
      <c r="FG41" s="66"/>
      <c r="FH41" s="66"/>
      <c r="FI41" s="66"/>
      <c r="FJ41" s="66"/>
      <c r="FK41" s="66"/>
      <c r="FL41" s="66"/>
      <c r="FM41" s="66"/>
      <c r="FN41" s="66"/>
      <c r="FO41" s="66"/>
      <c r="FP41" s="65"/>
      <c r="FQ41" s="66"/>
      <c r="FR41" s="65"/>
      <c r="FS41" s="65"/>
      <c r="FT41" s="65"/>
      <c r="FU41" s="65"/>
      <c r="FV41" s="65"/>
      <c r="FW41" s="65"/>
      <c r="FX41" s="65"/>
      <c r="FY41" s="65"/>
      <c r="FZ41" s="65"/>
      <c r="GA41" s="65"/>
      <c r="GB41" s="65"/>
      <c r="GC41" s="65"/>
      <c r="GD41" s="65"/>
      <c r="GE41" s="65"/>
      <c r="GF41" s="65"/>
      <c r="GG41" s="65"/>
      <c r="GH41" s="65"/>
      <c r="GI41" s="65"/>
      <c r="GJ41" s="65"/>
      <c r="GK41" s="65"/>
      <c r="GL41" s="65"/>
      <c r="GM41" s="65"/>
      <c r="GN41" s="65"/>
      <c r="GO41" s="67"/>
      <c r="GP41" s="68"/>
      <c r="GQ41" s="69"/>
      <c r="GR41" s="70"/>
      <c r="GS41" s="68"/>
      <c r="GT41" s="63"/>
      <c r="GU41" s="71"/>
      <c r="GV41" s="71"/>
      <c r="GW41" s="70"/>
      <c r="GX41" s="57"/>
      <c r="GY41" s="57"/>
    </row>
    <row r="42" spans="1:207">
      <c r="A42" s="50" t="s">
        <v>100</v>
      </c>
      <c r="B42" s="76">
        <v>10.415622319000747</v>
      </c>
      <c r="C42" s="77">
        <v>0.93701713077239812</v>
      </c>
      <c r="D42" s="62"/>
      <c r="K42" s="63" t="s">
        <v>220</v>
      </c>
      <c r="L42" s="63" t="str">
        <f>Indice!D22</f>
        <v>Elaboración propia de autores utilizando encuestas de hogares circa 2010 e Indicaodres del Desarrollo Mundial del Banco Mundial.</v>
      </c>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6"/>
      <c r="FG42" s="66"/>
      <c r="FH42" s="66"/>
      <c r="FI42" s="66"/>
      <c r="FJ42" s="66"/>
      <c r="FK42" s="66"/>
      <c r="FL42" s="66"/>
      <c r="FM42" s="66"/>
      <c r="FN42" s="66"/>
      <c r="FO42" s="66"/>
      <c r="FP42" s="65"/>
      <c r="FQ42" s="66"/>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7"/>
      <c r="GP42" s="68"/>
      <c r="GQ42" s="69"/>
      <c r="GR42" s="70"/>
      <c r="GS42" s="68"/>
      <c r="GT42" s="63"/>
      <c r="GU42" s="71"/>
      <c r="GV42" s="71"/>
      <c r="GW42" s="70"/>
      <c r="GX42" s="57"/>
      <c r="GY42" s="57"/>
    </row>
    <row r="43" spans="1:207">
      <c r="A43" s="50" t="s">
        <v>101</v>
      </c>
      <c r="B43" s="76">
        <v>10.377452077068984</v>
      </c>
      <c r="C43" s="77">
        <v>0.91424222108642594</v>
      </c>
      <c r="D43" s="62"/>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5"/>
      <c r="EJ43" s="65"/>
      <c r="EK43" s="65"/>
      <c r="EL43" s="65"/>
      <c r="EM43" s="65"/>
      <c r="EN43" s="65"/>
      <c r="EO43" s="65"/>
      <c r="EP43" s="65"/>
      <c r="EQ43" s="65"/>
      <c r="ER43" s="65"/>
      <c r="ES43" s="65"/>
      <c r="ET43" s="65"/>
      <c r="EU43" s="65"/>
      <c r="EV43" s="65"/>
      <c r="EW43" s="65"/>
      <c r="EX43" s="65"/>
      <c r="EY43" s="65"/>
      <c r="EZ43" s="65"/>
      <c r="FA43" s="65"/>
      <c r="FB43" s="65"/>
      <c r="FC43" s="65"/>
      <c r="FD43" s="65"/>
      <c r="FE43" s="65"/>
      <c r="FF43" s="66"/>
      <c r="FG43" s="66"/>
      <c r="FH43" s="66"/>
      <c r="FI43" s="66"/>
      <c r="FJ43" s="66"/>
      <c r="FK43" s="66"/>
      <c r="FL43" s="66"/>
      <c r="FM43" s="66"/>
      <c r="FN43" s="66"/>
      <c r="FO43" s="66"/>
      <c r="FP43" s="65"/>
      <c r="FQ43" s="66"/>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7"/>
      <c r="GP43" s="68"/>
      <c r="GQ43" s="69"/>
      <c r="GR43" s="70"/>
      <c r="GS43" s="68"/>
      <c r="GT43" s="63"/>
      <c r="GU43" s="71"/>
      <c r="GV43" s="71"/>
      <c r="GW43" s="70"/>
      <c r="GX43" s="57"/>
      <c r="GY43" s="57"/>
    </row>
    <row r="44" spans="1:207">
      <c r="A44" s="50" t="s">
        <v>102</v>
      </c>
      <c r="B44" s="76">
        <v>10.553857703740015</v>
      </c>
      <c r="C44" s="77">
        <v>0.66895794204219217</v>
      </c>
      <c r="D44" s="62"/>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5"/>
      <c r="EJ44" s="65"/>
      <c r="EK44" s="65"/>
      <c r="EL44" s="65"/>
      <c r="EM44" s="65"/>
      <c r="EN44" s="65"/>
      <c r="EO44" s="65"/>
      <c r="EP44" s="65"/>
      <c r="EQ44" s="65"/>
      <c r="ER44" s="65"/>
      <c r="ES44" s="65"/>
      <c r="ET44" s="65"/>
      <c r="EU44" s="65"/>
      <c r="EV44" s="65"/>
      <c r="EW44" s="65"/>
      <c r="EX44" s="65"/>
      <c r="EY44" s="65"/>
      <c r="EZ44" s="65"/>
      <c r="FA44" s="65"/>
      <c r="FB44" s="65"/>
      <c r="FC44" s="65"/>
      <c r="FD44" s="65"/>
      <c r="FE44" s="65"/>
      <c r="FF44" s="66"/>
      <c r="FG44" s="66"/>
      <c r="FH44" s="66"/>
      <c r="FI44" s="66"/>
      <c r="FJ44" s="66"/>
      <c r="FK44" s="66"/>
      <c r="FL44" s="66"/>
      <c r="FM44" s="66"/>
      <c r="FN44" s="66"/>
      <c r="FO44" s="66"/>
      <c r="FP44" s="65"/>
      <c r="FQ44" s="66"/>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7"/>
      <c r="GP44" s="68"/>
      <c r="GQ44" s="69"/>
      <c r="GR44" s="70"/>
      <c r="GS44" s="68"/>
      <c r="GT44" s="63"/>
      <c r="GU44" s="71"/>
      <c r="GV44" s="71"/>
      <c r="GW44" s="70"/>
      <c r="GX44" s="57"/>
      <c r="GY44" s="57"/>
    </row>
    <row r="45" spans="1:207">
      <c r="A45" s="50" t="s">
        <v>103</v>
      </c>
      <c r="B45" s="76">
        <v>10.523391771328356</v>
      </c>
      <c r="C45" s="77">
        <v>0.9286547971806598</v>
      </c>
      <c r="D45" s="62"/>
      <c r="M45" s="57"/>
      <c r="N45" s="57"/>
      <c r="O45" s="57"/>
      <c r="P45" s="57"/>
      <c r="Q45" s="57"/>
      <c r="R45" s="57"/>
      <c r="S45" s="57"/>
      <c r="Y45" s="57"/>
      <c r="Z45" s="57"/>
      <c r="AA45" s="57"/>
      <c r="AB45" s="57"/>
      <c r="AC45" s="57"/>
      <c r="AD45" s="57"/>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5"/>
      <c r="EJ45" s="65"/>
      <c r="EK45" s="65"/>
      <c r="EL45" s="65"/>
      <c r="EM45" s="65"/>
      <c r="EN45" s="65"/>
      <c r="EO45" s="65"/>
      <c r="EP45" s="65"/>
      <c r="EQ45" s="65"/>
      <c r="ER45" s="65"/>
      <c r="ES45" s="65"/>
      <c r="ET45" s="65"/>
      <c r="EU45" s="65"/>
      <c r="EV45" s="65"/>
      <c r="EW45" s="65"/>
      <c r="EX45" s="65"/>
      <c r="EY45" s="65"/>
      <c r="EZ45" s="65"/>
      <c r="FA45" s="65"/>
      <c r="FB45" s="65"/>
      <c r="FC45" s="65"/>
      <c r="FD45" s="65"/>
      <c r="FE45" s="65"/>
      <c r="FF45" s="66"/>
      <c r="FG45" s="66"/>
      <c r="FH45" s="66"/>
      <c r="FI45" s="66"/>
      <c r="FJ45" s="66"/>
      <c r="FK45" s="66"/>
      <c r="FL45" s="66"/>
      <c r="FM45" s="66"/>
      <c r="FN45" s="66"/>
      <c r="FO45" s="66"/>
      <c r="FP45" s="65"/>
      <c r="FQ45" s="66"/>
      <c r="FR45" s="65"/>
      <c r="FS45" s="65"/>
      <c r="FT45" s="65"/>
      <c r="FU45" s="65"/>
      <c r="FV45" s="65"/>
      <c r="FW45" s="65"/>
      <c r="FX45" s="65"/>
      <c r="FY45" s="65"/>
      <c r="FZ45" s="65"/>
      <c r="GA45" s="65"/>
      <c r="GB45" s="65"/>
      <c r="GC45" s="65"/>
      <c r="GD45" s="65"/>
      <c r="GE45" s="65"/>
      <c r="GF45" s="65"/>
      <c r="GG45" s="65"/>
      <c r="GH45" s="65"/>
      <c r="GI45" s="65"/>
      <c r="GJ45" s="65"/>
      <c r="GK45" s="65"/>
      <c r="GL45" s="65"/>
      <c r="GM45" s="65"/>
      <c r="GN45" s="65"/>
      <c r="GO45" s="67"/>
      <c r="GP45" s="68"/>
      <c r="GQ45" s="69"/>
      <c r="GR45" s="70"/>
      <c r="GS45" s="68"/>
      <c r="GT45" s="63"/>
      <c r="GU45" s="71"/>
      <c r="GV45" s="71"/>
      <c r="GW45" s="70"/>
      <c r="GX45" s="57"/>
      <c r="GY45" s="57"/>
    </row>
    <row r="46" spans="1:207">
      <c r="A46" s="50" t="s">
        <v>104</v>
      </c>
      <c r="B46" s="76">
        <v>10.331496625079186</v>
      </c>
      <c r="C46" s="77">
        <v>0.89705751922076427</v>
      </c>
      <c r="D46" s="62"/>
      <c r="E46" s="64"/>
      <c r="F46" s="64"/>
      <c r="G46" s="64"/>
      <c r="J46" s="64"/>
      <c r="K46" s="64"/>
      <c r="L46" s="64"/>
      <c r="M46" s="64"/>
      <c r="N46" s="64"/>
      <c r="O46" s="64"/>
      <c r="P46" s="64"/>
      <c r="Q46" s="64"/>
      <c r="R46" s="64"/>
      <c r="S46" s="64"/>
      <c r="T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5"/>
      <c r="EJ46" s="65"/>
      <c r="EK46" s="65"/>
      <c r="EL46" s="65"/>
      <c r="EM46" s="65"/>
      <c r="EN46" s="65"/>
      <c r="EO46" s="65"/>
      <c r="EP46" s="65"/>
      <c r="EQ46" s="65"/>
      <c r="ER46" s="65"/>
      <c r="ES46" s="65"/>
      <c r="ET46" s="65"/>
      <c r="EU46" s="65"/>
      <c r="EV46" s="65"/>
      <c r="EW46" s="65"/>
      <c r="EX46" s="65"/>
      <c r="EY46" s="65"/>
      <c r="EZ46" s="65"/>
      <c r="FA46" s="65"/>
      <c r="FB46" s="65"/>
      <c r="FC46" s="65"/>
      <c r="FD46" s="65"/>
      <c r="FE46" s="65"/>
      <c r="FF46" s="66"/>
      <c r="FG46" s="66"/>
      <c r="FH46" s="66"/>
      <c r="FI46" s="66"/>
      <c r="FJ46" s="66"/>
      <c r="FK46" s="66"/>
      <c r="FL46" s="66"/>
      <c r="FM46" s="66"/>
      <c r="FN46" s="66"/>
      <c r="FO46" s="66"/>
      <c r="FP46" s="65"/>
      <c r="FQ46" s="66"/>
      <c r="FR46" s="65"/>
      <c r="FS46" s="65"/>
      <c r="FT46" s="65"/>
      <c r="FU46" s="65"/>
      <c r="FV46" s="65"/>
      <c r="FW46" s="65"/>
      <c r="FX46" s="65"/>
      <c r="FY46" s="65"/>
      <c r="FZ46" s="65"/>
      <c r="GA46" s="65"/>
      <c r="GB46" s="65"/>
      <c r="GC46" s="65"/>
      <c r="GD46" s="65"/>
      <c r="GE46" s="65"/>
      <c r="GF46" s="65"/>
      <c r="GG46" s="65"/>
      <c r="GH46" s="65"/>
      <c r="GI46" s="65"/>
      <c r="GJ46" s="65"/>
      <c r="GK46" s="65"/>
      <c r="GL46" s="65"/>
      <c r="GM46" s="65"/>
      <c r="GN46" s="65"/>
      <c r="GO46" s="67"/>
      <c r="GP46" s="68"/>
      <c r="GQ46" s="69"/>
      <c r="GR46" s="70"/>
      <c r="GS46" s="68"/>
      <c r="GT46" s="63"/>
      <c r="GU46" s="71"/>
      <c r="GV46" s="71"/>
      <c r="GW46" s="70"/>
      <c r="GX46" s="57"/>
      <c r="GY46" s="57"/>
    </row>
    <row r="47" spans="1:207">
      <c r="A47" s="50" t="s">
        <v>105</v>
      </c>
      <c r="B47" s="76">
        <v>10.302565640319441</v>
      </c>
      <c r="C47" s="77">
        <v>0.87301539674190531</v>
      </c>
      <c r="D47" s="62"/>
      <c r="M47" s="64"/>
      <c r="N47" s="64"/>
      <c r="O47" s="64"/>
      <c r="P47" s="64"/>
      <c r="Q47" s="64"/>
      <c r="R47" s="64"/>
      <c r="S47" s="64"/>
      <c r="U47" s="64"/>
      <c r="V47" s="64"/>
      <c r="W47" s="64"/>
      <c r="X47" s="64"/>
      <c r="Y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5"/>
      <c r="EJ47" s="65"/>
      <c r="EK47" s="65"/>
      <c r="EL47" s="65"/>
      <c r="EM47" s="65"/>
      <c r="EN47" s="65"/>
      <c r="EO47" s="65"/>
      <c r="EP47" s="65"/>
      <c r="EQ47" s="65"/>
      <c r="ER47" s="65"/>
      <c r="ES47" s="65"/>
      <c r="ET47" s="65"/>
      <c r="EU47" s="65"/>
      <c r="EV47" s="65"/>
      <c r="EW47" s="65"/>
      <c r="EX47" s="65"/>
      <c r="EY47" s="65"/>
      <c r="EZ47" s="65"/>
      <c r="FA47" s="65"/>
      <c r="FB47" s="65"/>
      <c r="FC47" s="65"/>
      <c r="FD47" s="65"/>
      <c r="FE47" s="65"/>
      <c r="FF47" s="66"/>
      <c r="FG47" s="66"/>
      <c r="FH47" s="66"/>
      <c r="FI47" s="66"/>
      <c r="FJ47" s="66"/>
      <c r="FK47" s="66"/>
      <c r="FL47" s="66"/>
      <c r="FM47" s="66"/>
      <c r="FN47" s="66"/>
      <c r="FO47" s="66"/>
      <c r="FP47" s="65"/>
      <c r="FQ47" s="66"/>
      <c r="FR47" s="65"/>
      <c r="FS47" s="65"/>
      <c r="FT47" s="65"/>
      <c r="FU47" s="65"/>
      <c r="FV47" s="65"/>
      <c r="FW47" s="65"/>
      <c r="FX47" s="65"/>
      <c r="FY47" s="65"/>
      <c r="FZ47" s="65"/>
      <c r="GA47" s="65"/>
      <c r="GB47" s="65"/>
      <c r="GC47" s="65"/>
      <c r="GD47" s="65"/>
      <c r="GE47" s="65"/>
      <c r="GF47" s="65"/>
      <c r="GG47" s="65"/>
      <c r="GH47" s="65"/>
      <c r="GI47" s="65"/>
      <c r="GJ47" s="65"/>
      <c r="GK47" s="65"/>
      <c r="GL47" s="65"/>
      <c r="GM47" s="65"/>
      <c r="GN47" s="65"/>
      <c r="GO47" s="67"/>
      <c r="GP47" s="68"/>
      <c r="GQ47" s="69"/>
      <c r="GR47" s="70"/>
      <c r="GS47" s="68"/>
      <c r="GT47" s="63"/>
      <c r="GU47" s="71"/>
      <c r="GV47" s="71"/>
      <c r="GW47" s="70"/>
      <c r="GX47" s="57"/>
      <c r="GY47" s="57"/>
    </row>
    <row r="48" spans="1:207">
      <c r="A48" s="50" t="s">
        <v>106</v>
      </c>
      <c r="B48" s="76">
        <v>10.353416017350813</v>
      </c>
      <c r="C48" s="77">
        <v>0.86876246740728802</v>
      </c>
      <c r="D48" s="62"/>
      <c r="P48" s="64"/>
      <c r="Q48" s="64"/>
      <c r="R48" s="64"/>
      <c r="S48" s="64"/>
      <c r="U48" s="64"/>
      <c r="V48" s="64"/>
      <c r="W48" s="64"/>
      <c r="X48" s="64"/>
      <c r="Y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5"/>
      <c r="EJ48" s="65"/>
      <c r="EK48" s="65"/>
      <c r="EL48" s="65"/>
      <c r="EM48" s="65"/>
      <c r="EN48" s="65"/>
      <c r="EO48" s="65"/>
      <c r="EP48" s="65"/>
      <c r="EQ48" s="65"/>
      <c r="ER48" s="65"/>
      <c r="ES48" s="65"/>
      <c r="ET48" s="65"/>
      <c r="EU48" s="65"/>
      <c r="EV48" s="65"/>
      <c r="EW48" s="65"/>
      <c r="EX48" s="65"/>
      <c r="EY48" s="65"/>
      <c r="EZ48" s="65"/>
      <c r="FA48" s="65"/>
      <c r="FB48" s="65"/>
      <c r="FC48" s="65"/>
      <c r="FD48" s="65"/>
      <c r="FE48" s="65"/>
      <c r="FF48" s="66"/>
      <c r="FG48" s="66"/>
      <c r="FH48" s="66"/>
      <c r="FI48" s="66"/>
      <c r="FJ48" s="66"/>
      <c r="FK48" s="66"/>
      <c r="FL48" s="66"/>
      <c r="FM48" s="66"/>
      <c r="FN48" s="66"/>
      <c r="FO48" s="66"/>
      <c r="FP48" s="65"/>
      <c r="FQ48" s="66"/>
      <c r="FR48" s="65"/>
      <c r="FS48" s="65"/>
      <c r="FT48" s="65"/>
      <c r="FU48" s="65"/>
      <c r="FV48" s="65"/>
      <c r="FW48" s="65"/>
      <c r="FX48" s="65"/>
      <c r="FY48" s="65"/>
      <c r="FZ48" s="65"/>
      <c r="GA48" s="65"/>
      <c r="GB48" s="65"/>
      <c r="GC48" s="65"/>
      <c r="GD48" s="65"/>
      <c r="GE48" s="65"/>
      <c r="GF48" s="65"/>
      <c r="GG48" s="65"/>
      <c r="GH48" s="65"/>
      <c r="GI48" s="65"/>
      <c r="GJ48" s="65"/>
      <c r="GK48" s="65"/>
      <c r="GL48" s="65"/>
      <c r="GM48" s="65"/>
      <c r="GN48" s="65"/>
      <c r="GO48" s="67"/>
      <c r="GP48" s="68"/>
      <c r="GQ48" s="69"/>
      <c r="GR48" s="70"/>
      <c r="GS48" s="68"/>
      <c r="GT48" s="63"/>
      <c r="GU48" s="71"/>
      <c r="GV48" s="71"/>
      <c r="GW48" s="70"/>
      <c r="GX48" s="57"/>
      <c r="GY48" s="57"/>
    </row>
    <row r="49" spans="1:207">
      <c r="A49" s="50" t="s">
        <v>107</v>
      </c>
      <c r="B49" s="76">
        <v>10.112126417647456</v>
      </c>
      <c r="C49" s="77">
        <v>0.85966284827804496</v>
      </c>
      <c r="D49" s="62"/>
      <c r="P49" s="64"/>
      <c r="Q49" s="64"/>
      <c r="R49" s="64"/>
      <c r="S49" s="64"/>
      <c r="U49" s="64"/>
      <c r="V49" s="64"/>
      <c r="W49" s="64"/>
      <c r="X49" s="64"/>
      <c r="Y49" s="64"/>
      <c r="Z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5"/>
      <c r="EJ49" s="65"/>
      <c r="EK49" s="65"/>
      <c r="EL49" s="65"/>
      <c r="EM49" s="65"/>
      <c r="EN49" s="65"/>
      <c r="EO49" s="65"/>
      <c r="EP49" s="65"/>
      <c r="EQ49" s="65"/>
      <c r="ER49" s="65"/>
      <c r="ES49" s="65"/>
      <c r="ET49" s="65"/>
      <c r="EU49" s="65"/>
      <c r="EV49" s="65"/>
      <c r="EW49" s="65"/>
      <c r="EX49" s="65"/>
      <c r="EY49" s="65"/>
      <c r="EZ49" s="65"/>
      <c r="FA49" s="65"/>
      <c r="FB49" s="65"/>
      <c r="FC49" s="65"/>
      <c r="FD49" s="65"/>
      <c r="FE49" s="65"/>
      <c r="FF49" s="66"/>
      <c r="FG49" s="66"/>
      <c r="FH49" s="66"/>
      <c r="FI49" s="66"/>
      <c r="FJ49" s="66"/>
      <c r="FK49" s="66"/>
      <c r="FL49" s="66"/>
      <c r="FM49" s="66"/>
      <c r="FN49" s="66"/>
      <c r="FO49" s="66"/>
      <c r="FP49" s="65"/>
      <c r="FQ49" s="66"/>
      <c r="FR49" s="65"/>
      <c r="FS49" s="65"/>
      <c r="FT49" s="65"/>
      <c r="FU49" s="65"/>
      <c r="FV49" s="65"/>
      <c r="FW49" s="65"/>
      <c r="FX49" s="65"/>
      <c r="FY49" s="65"/>
      <c r="FZ49" s="65"/>
      <c r="GA49" s="65"/>
      <c r="GB49" s="65"/>
      <c r="GC49" s="65"/>
      <c r="GD49" s="65"/>
      <c r="GE49" s="65"/>
      <c r="GF49" s="65"/>
      <c r="GG49" s="65"/>
      <c r="GH49" s="65"/>
      <c r="GI49" s="65"/>
      <c r="GJ49" s="65"/>
      <c r="GK49" s="65"/>
      <c r="GL49" s="65"/>
      <c r="GM49" s="65"/>
      <c r="GN49" s="65"/>
      <c r="GO49" s="67"/>
      <c r="GP49" s="68"/>
      <c r="GQ49" s="69"/>
      <c r="GR49" s="70"/>
      <c r="GS49" s="68"/>
      <c r="GT49" s="63"/>
      <c r="GU49" s="71"/>
      <c r="GV49" s="71"/>
      <c r="GW49" s="70"/>
      <c r="GX49" s="57"/>
      <c r="GY49" s="57"/>
    </row>
    <row r="50" spans="1:207">
      <c r="A50" s="50" t="s">
        <v>108</v>
      </c>
      <c r="B50" s="76">
        <v>10.460843646427818</v>
      </c>
      <c r="C50" s="77">
        <v>0.86739566453405936</v>
      </c>
      <c r="D50" s="62"/>
      <c r="E50" s="64"/>
      <c r="F50" s="64"/>
      <c r="G50" s="64"/>
      <c r="H50" s="64"/>
      <c r="I50" s="64"/>
      <c r="J50" s="64"/>
      <c r="K50" s="64"/>
      <c r="P50" s="64"/>
      <c r="Q50" s="64"/>
      <c r="R50" s="64"/>
      <c r="S50" s="64"/>
      <c r="U50" s="64"/>
      <c r="V50" s="64"/>
      <c r="W50" s="64"/>
      <c r="X50" s="64"/>
      <c r="Y50" s="64"/>
      <c r="Z50" s="64"/>
      <c r="AA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5"/>
      <c r="EJ50" s="65"/>
      <c r="EK50" s="65"/>
      <c r="EL50" s="65"/>
      <c r="EM50" s="65"/>
      <c r="EN50" s="65"/>
      <c r="EO50" s="65"/>
      <c r="EP50" s="65"/>
      <c r="EQ50" s="65"/>
      <c r="ER50" s="65"/>
      <c r="ES50" s="65"/>
      <c r="ET50" s="65"/>
      <c r="EU50" s="65"/>
      <c r="EV50" s="65"/>
      <c r="EW50" s="65"/>
      <c r="EX50" s="65"/>
      <c r="EY50" s="65"/>
      <c r="EZ50" s="65"/>
      <c r="FA50" s="65"/>
      <c r="FB50" s="65"/>
      <c r="FC50" s="65"/>
      <c r="FD50" s="65"/>
      <c r="FE50" s="65"/>
      <c r="FF50" s="66"/>
      <c r="FG50" s="66"/>
      <c r="FH50" s="66"/>
      <c r="FI50" s="66"/>
      <c r="FJ50" s="66"/>
      <c r="FK50" s="66"/>
      <c r="FL50" s="66"/>
      <c r="FM50" s="66"/>
      <c r="FN50" s="66"/>
      <c r="FO50" s="66"/>
      <c r="FP50" s="65"/>
      <c r="FQ50" s="66"/>
      <c r="FR50" s="65"/>
      <c r="FS50" s="65"/>
      <c r="FT50" s="65"/>
      <c r="FU50" s="65"/>
      <c r="FV50" s="65"/>
      <c r="FW50" s="65"/>
      <c r="FX50" s="65"/>
      <c r="FY50" s="65"/>
      <c r="FZ50" s="65"/>
      <c r="GA50" s="65"/>
      <c r="GB50" s="65"/>
      <c r="GC50" s="65"/>
      <c r="GD50" s="65"/>
      <c r="GE50" s="65"/>
      <c r="GF50" s="65"/>
      <c r="GG50" s="65"/>
      <c r="GH50" s="65"/>
      <c r="GI50" s="65"/>
      <c r="GJ50" s="65"/>
      <c r="GK50" s="65"/>
      <c r="GL50" s="65"/>
      <c r="GM50" s="65"/>
      <c r="GN50" s="65"/>
      <c r="GO50" s="67"/>
      <c r="GP50" s="68"/>
      <c r="GQ50" s="69"/>
      <c r="GR50" s="70"/>
      <c r="GS50" s="68"/>
      <c r="GT50" s="63"/>
      <c r="GU50" s="71"/>
      <c r="GV50" s="71"/>
      <c r="GW50" s="70"/>
      <c r="GX50" s="57"/>
      <c r="GY50" s="57"/>
    </row>
    <row r="51" spans="1:207">
      <c r="A51" s="50" t="s">
        <v>109</v>
      </c>
      <c r="B51" s="76">
        <v>10.560437444784185</v>
      </c>
      <c r="C51" s="77">
        <v>0.888730987281109</v>
      </c>
      <c r="D51" s="62"/>
      <c r="E51" s="64"/>
      <c r="F51" s="64"/>
      <c r="G51" s="64"/>
      <c r="H51" s="64"/>
      <c r="I51" s="64"/>
      <c r="J51" s="64"/>
      <c r="K51" s="64"/>
      <c r="P51" s="64"/>
      <c r="Q51" s="64"/>
      <c r="R51" s="64"/>
      <c r="S51" s="64"/>
      <c r="U51" s="64"/>
      <c r="V51" s="64"/>
      <c r="W51" s="64"/>
      <c r="X51" s="64"/>
      <c r="Y51" s="64"/>
      <c r="Z51" s="64"/>
      <c r="AA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5"/>
      <c r="EJ51" s="65"/>
      <c r="EK51" s="65"/>
      <c r="EL51" s="65"/>
      <c r="EM51" s="65"/>
      <c r="EN51" s="65"/>
      <c r="EO51" s="65"/>
      <c r="EP51" s="65"/>
      <c r="EQ51" s="65"/>
      <c r="ER51" s="65"/>
      <c r="ES51" s="65"/>
      <c r="ET51" s="65"/>
      <c r="EU51" s="65"/>
      <c r="EV51" s="65"/>
      <c r="EW51" s="65"/>
      <c r="EX51" s="65"/>
      <c r="EY51" s="65"/>
      <c r="EZ51" s="65"/>
      <c r="FA51" s="65"/>
      <c r="FB51" s="65"/>
      <c r="FC51" s="65"/>
      <c r="FD51" s="65"/>
      <c r="FE51" s="65"/>
      <c r="FF51" s="66"/>
      <c r="FG51" s="66"/>
      <c r="FH51" s="66"/>
      <c r="FI51" s="66"/>
      <c r="FJ51" s="66"/>
      <c r="FK51" s="66"/>
      <c r="FL51" s="66"/>
      <c r="FM51" s="66"/>
      <c r="FN51" s="66"/>
      <c r="FO51" s="66"/>
      <c r="FP51" s="65"/>
      <c r="FQ51" s="66"/>
      <c r="FR51" s="65"/>
      <c r="FS51" s="65"/>
      <c r="FT51" s="65"/>
      <c r="FU51" s="65"/>
      <c r="FV51" s="65"/>
      <c r="FW51" s="65"/>
      <c r="FX51" s="65"/>
      <c r="FY51" s="65"/>
      <c r="FZ51" s="65"/>
      <c r="GA51" s="65"/>
      <c r="GB51" s="65"/>
      <c r="GC51" s="65"/>
      <c r="GD51" s="65"/>
      <c r="GE51" s="65"/>
      <c r="GF51" s="65"/>
      <c r="GG51" s="65"/>
      <c r="GH51" s="65"/>
      <c r="GI51" s="65"/>
      <c r="GJ51" s="65"/>
      <c r="GK51" s="65"/>
      <c r="GL51" s="65"/>
      <c r="GM51" s="65"/>
      <c r="GN51" s="65"/>
      <c r="GO51" s="67"/>
      <c r="GP51" s="68"/>
      <c r="GQ51" s="69"/>
      <c r="GR51" s="70"/>
      <c r="GS51" s="68"/>
      <c r="GT51" s="63"/>
      <c r="GU51" s="71"/>
      <c r="GV51" s="71"/>
      <c r="GW51" s="70"/>
      <c r="GX51" s="57"/>
      <c r="GY51" s="57"/>
    </row>
    <row r="52" spans="1:207">
      <c r="A52" s="50" t="s">
        <v>110</v>
      </c>
      <c r="B52" s="76">
        <v>10.245089466977339</v>
      </c>
      <c r="C52" s="77">
        <v>0.90055018394951336</v>
      </c>
      <c r="D52" s="62"/>
      <c r="E52" s="64"/>
      <c r="F52" s="64"/>
      <c r="G52" s="64"/>
      <c r="H52" s="64"/>
      <c r="I52" s="64"/>
      <c r="J52" s="64"/>
      <c r="K52" s="64"/>
      <c r="N52" s="64"/>
      <c r="O52" s="64"/>
      <c r="U52" s="64"/>
      <c r="V52" s="64"/>
      <c r="W52" s="64"/>
      <c r="X52" s="64"/>
      <c r="Y52" s="64"/>
      <c r="Z52" s="64"/>
      <c r="AA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6"/>
      <c r="FG52" s="66"/>
      <c r="FH52" s="66"/>
      <c r="FI52" s="66"/>
      <c r="FJ52" s="66"/>
      <c r="FK52" s="66"/>
      <c r="FL52" s="66"/>
      <c r="FM52" s="66"/>
      <c r="FN52" s="66"/>
      <c r="FO52" s="66"/>
      <c r="FP52" s="65"/>
      <c r="FQ52" s="66"/>
      <c r="FR52" s="65"/>
      <c r="FS52" s="65"/>
      <c r="FT52" s="65"/>
      <c r="FU52" s="65"/>
      <c r="FV52" s="65"/>
      <c r="FW52" s="65"/>
      <c r="FX52" s="65"/>
      <c r="FY52" s="65"/>
      <c r="FZ52" s="65"/>
      <c r="GA52" s="65"/>
      <c r="GB52" s="65"/>
      <c r="GC52" s="65"/>
      <c r="GD52" s="65"/>
      <c r="GE52" s="65"/>
      <c r="GF52" s="65"/>
      <c r="GG52" s="65"/>
      <c r="GH52" s="65"/>
      <c r="GI52" s="65"/>
      <c r="GJ52" s="65"/>
      <c r="GK52" s="65"/>
      <c r="GL52" s="65"/>
      <c r="GM52" s="65"/>
      <c r="GN52" s="65"/>
      <c r="GO52" s="67"/>
      <c r="GP52" s="68"/>
      <c r="GQ52" s="69"/>
      <c r="GR52" s="70"/>
      <c r="GS52" s="68"/>
      <c r="GT52" s="63"/>
      <c r="GU52" s="71"/>
      <c r="GV52" s="71"/>
      <c r="GW52" s="70"/>
      <c r="GX52" s="57"/>
      <c r="GY52" s="57"/>
    </row>
    <row r="53" spans="1:207">
      <c r="A53" s="50" t="s">
        <v>111</v>
      </c>
      <c r="B53" s="76">
        <v>10.319232970051848</v>
      </c>
      <c r="C53" s="77">
        <v>0.95374004709632287</v>
      </c>
      <c r="D53" s="62"/>
      <c r="E53" s="64"/>
      <c r="F53" s="64"/>
      <c r="G53" s="64"/>
      <c r="H53" s="64"/>
      <c r="I53" s="64"/>
      <c r="J53" s="64"/>
      <c r="K53" s="64"/>
      <c r="N53" s="64"/>
      <c r="O53" s="64"/>
      <c r="U53" s="64"/>
      <c r="V53" s="64"/>
      <c r="W53" s="64"/>
      <c r="X53" s="64"/>
      <c r="Y53" s="64"/>
      <c r="Z53" s="64"/>
      <c r="AA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5"/>
      <c r="EJ53" s="65"/>
      <c r="EK53" s="65"/>
      <c r="EL53" s="65"/>
      <c r="EM53" s="65"/>
      <c r="EN53" s="65"/>
      <c r="EO53" s="65"/>
      <c r="EP53" s="65"/>
      <c r="EQ53" s="65"/>
      <c r="ER53" s="65"/>
      <c r="ES53" s="65"/>
      <c r="ET53" s="65"/>
      <c r="EU53" s="65"/>
      <c r="EV53" s="65"/>
      <c r="EW53" s="65"/>
      <c r="EX53" s="65"/>
      <c r="EY53" s="65"/>
      <c r="EZ53" s="65"/>
      <c r="FA53" s="65"/>
      <c r="FB53" s="65"/>
      <c r="FC53" s="65"/>
      <c r="FD53" s="65"/>
      <c r="FE53" s="65"/>
      <c r="FF53" s="66"/>
      <c r="FG53" s="66"/>
      <c r="FH53" s="66"/>
      <c r="FI53" s="66"/>
      <c r="FJ53" s="66"/>
      <c r="FK53" s="66"/>
      <c r="FL53" s="66"/>
      <c r="FM53" s="66"/>
      <c r="FN53" s="66"/>
      <c r="FO53" s="66"/>
      <c r="FP53" s="65"/>
      <c r="FQ53" s="66"/>
      <c r="FR53" s="65"/>
      <c r="FS53" s="65"/>
      <c r="FT53" s="65"/>
      <c r="FU53" s="65"/>
      <c r="FV53" s="65"/>
      <c r="FW53" s="65"/>
      <c r="FX53" s="65"/>
      <c r="FY53" s="65"/>
      <c r="FZ53" s="65"/>
      <c r="GA53" s="65"/>
      <c r="GB53" s="65"/>
      <c r="GC53" s="65"/>
      <c r="GD53" s="65"/>
      <c r="GE53" s="65"/>
      <c r="GF53" s="65"/>
      <c r="GG53" s="65"/>
      <c r="GH53" s="65"/>
      <c r="GI53" s="65"/>
      <c r="GJ53" s="65"/>
      <c r="GK53" s="65"/>
      <c r="GL53" s="65"/>
      <c r="GM53" s="65"/>
      <c r="GN53" s="65"/>
      <c r="GO53" s="67"/>
      <c r="GP53" s="68"/>
      <c r="GQ53" s="69"/>
      <c r="GR53" s="70"/>
      <c r="GS53" s="68"/>
      <c r="GT53" s="63"/>
      <c r="GU53" s="71"/>
      <c r="GV53" s="71"/>
      <c r="GW53" s="70"/>
      <c r="GX53" s="57"/>
      <c r="GY53" s="57"/>
    </row>
    <row r="54" spans="1:207">
      <c r="A54" s="50" t="s">
        <v>112</v>
      </c>
      <c r="B54" s="76">
        <v>10.466098849451349</v>
      </c>
      <c r="C54" s="77">
        <v>0.90707454120201159</v>
      </c>
      <c r="D54" s="62"/>
      <c r="E54" s="64"/>
      <c r="F54" s="64"/>
      <c r="G54" s="64"/>
      <c r="H54" s="64"/>
      <c r="I54" s="64"/>
      <c r="J54" s="64"/>
      <c r="K54" s="64"/>
      <c r="N54" s="64"/>
      <c r="O54" s="64"/>
      <c r="U54" s="64"/>
      <c r="V54" s="64"/>
      <c r="W54" s="64"/>
      <c r="X54" s="64"/>
      <c r="Y54" s="64"/>
      <c r="Z54" s="64"/>
      <c r="AA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5"/>
      <c r="EJ54" s="65"/>
      <c r="EK54" s="65"/>
      <c r="EL54" s="65"/>
      <c r="EM54" s="65"/>
      <c r="EN54" s="65"/>
      <c r="EO54" s="65"/>
      <c r="EP54" s="65"/>
      <c r="EQ54" s="65"/>
      <c r="ER54" s="65"/>
      <c r="ES54" s="65"/>
      <c r="ET54" s="65"/>
      <c r="EU54" s="65"/>
      <c r="EV54" s="65"/>
      <c r="EW54" s="65"/>
      <c r="EX54" s="65"/>
      <c r="EY54" s="65"/>
      <c r="EZ54" s="65"/>
      <c r="FA54" s="65"/>
      <c r="FB54" s="65"/>
      <c r="FC54" s="65"/>
      <c r="FD54" s="65"/>
      <c r="FE54" s="65"/>
      <c r="FF54" s="66"/>
      <c r="FG54" s="66"/>
      <c r="FH54" s="66"/>
      <c r="FI54" s="66"/>
      <c r="FJ54" s="66"/>
      <c r="FK54" s="66"/>
      <c r="FL54" s="66"/>
      <c r="FM54" s="66"/>
      <c r="FN54" s="66"/>
      <c r="FO54" s="66"/>
      <c r="FP54" s="65"/>
      <c r="FQ54" s="66"/>
      <c r="FR54" s="65"/>
      <c r="FS54" s="65"/>
      <c r="FT54" s="65"/>
      <c r="FU54" s="65"/>
      <c r="FV54" s="65"/>
      <c r="FW54" s="65"/>
      <c r="FX54" s="65"/>
      <c r="FY54" s="65"/>
      <c r="FZ54" s="65"/>
      <c r="GA54" s="65"/>
      <c r="GB54" s="65"/>
      <c r="GC54" s="65"/>
      <c r="GD54" s="65"/>
      <c r="GE54" s="65"/>
      <c r="GF54" s="65"/>
      <c r="GG54" s="65"/>
      <c r="GH54" s="65"/>
      <c r="GI54" s="65"/>
      <c r="GJ54" s="65"/>
      <c r="GK54" s="65"/>
      <c r="GL54" s="65"/>
      <c r="GM54" s="65"/>
      <c r="GN54" s="65"/>
      <c r="GO54" s="67"/>
      <c r="GP54" s="68"/>
      <c r="GQ54" s="69"/>
      <c r="GR54" s="70"/>
      <c r="GS54" s="68"/>
      <c r="GT54" s="63"/>
      <c r="GU54" s="71"/>
      <c r="GV54" s="71"/>
      <c r="GW54" s="70"/>
      <c r="GX54" s="57"/>
      <c r="GY54" s="57"/>
    </row>
    <row r="55" spans="1:207">
      <c r="A55" s="50" t="s">
        <v>113</v>
      </c>
      <c r="B55" s="76">
        <v>10.062668416888441</v>
      </c>
      <c r="C55" s="77">
        <v>0.92737518037128686</v>
      </c>
      <c r="D55" s="62"/>
      <c r="E55" s="64"/>
      <c r="F55" s="64"/>
      <c r="G55" s="64"/>
      <c r="H55" s="64"/>
      <c r="I55" s="64"/>
      <c r="J55" s="64"/>
      <c r="K55" s="64"/>
      <c r="N55" s="64"/>
      <c r="O55" s="64"/>
      <c r="U55" s="64"/>
      <c r="V55" s="64"/>
      <c r="W55" s="64"/>
      <c r="X55" s="64"/>
      <c r="Y55" s="64"/>
      <c r="Z55" s="64"/>
      <c r="AA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5"/>
      <c r="EJ55" s="65"/>
      <c r="EK55" s="65"/>
      <c r="EL55" s="65"/>
      <c r="EM55" s="65"/>
      <c r="EN55" s="65"/>
      <c r="EO55" s="65"/>
      <c r="EP55" s="65"/>
      <c r="EQ55" s="65"/>
      <c r="ER55" s="65"/>
      <c r="ES55" s="65"/>
      <c r="ET55" s="65"/>
      <c r="EU55" s="65"/>
      <c r="EV55" s="65"/>
      <c r="EW55" s="65"/>
      <c r="EX55" s="65"/>
      <c r="EY55" s="65"/>
      <c r="EZ55" s="65"/>
      <c r="FA55" s="65"/>
      <c r="FB55" s="65"/>
      <c r="FC55" s="65"/>
      <c r="FD55" s="65"/>
      <c r="FE55" s="65"/>
      <c r="FF55" s="66"/>
      <c r="FG55" s="66"/>
      <c r="FH55" s="66"/>
      <c r="FI55" s="66"/>
      <c r="FJ55" s="66"/>
      <c r="FK55" s="66"/>
      <c r="FL55" s="66"/>
      <c r="FM55" s="66"/>
      <c r="FN55" s="66"/>
      <c r="FO55" s="66"/>
      <c r="FP55" s="65"/>
      <c r="FQ55" s="66"/>
      <c r="FR55" s="65"/>
      <c r="FS55" s="65"/>
      <c r="FT55" s="65"/>
      <c r="FU55" s="65"/>
      <c r="FV55" s="65"/>
      <c r="FW55" s="65"/>
      <c r="FX55" s="65"/>
      <c r="FY55" s="65"/>
      <c r="FZ55" s="65"/>
      <c r="GA55" s="65"/>
      <c r="GB55" s="65"/>
      <c r="GC55" s="65"/>
      <c r="GD55" s="65"/>
      <c r="GE55" s="65"/>
      <c r="GF55" s="65"/>
      <c r="GG55" s="65"/>
      <c r="GH55" s="65"/>
      <c r="GI55" s="65"/>
      <c r="GJ55" s="65"/>
      <c r="GK55" s="65"/>
      <c r="GL55" s="65"/>
      <c r="GM55" s="65"/>
      <c r="GN55" s="65"/>
      <c r="GO55" s="67"/>
      <c r="GP55" s="68"/>
      <c r="GQ55" s="69"/>
      <c r="GR55" s="70"/>
      <c r="GS55" s="68"/>
      <c r="GT55" s="63"/>
      <c r="GU55" s="71"/>
      <c r="GV55" s="71"/>
      <c r="GW55" s="70"/>
      <c r="GX55" s="57"/>
      <c r="GY55" s="57"/>
    </row>
    <row r="56" spans="1:207">
      <c r="A56" s="50" t="s">
        <v>114</v>
      </c>
      <c r="B56" s="76">
        <v>10.764371277138544</v>
      </c>
      <c r="C56" s="77">
        <v>0.93204095261719189</v>
      </c>
      <c r="D56" s="62"/>
      <c r="E56" s="64"/>
      <c r="F56" s="64"/>
      <c r="G56" s="64"/>
      <c r="H56" s="64"/>
      <c r="I56" s="64"/>
      <c r="J56" s="64"/>
      <c r="K56" s="64"/>
      <c r="L56" s="64"/>
      <c r="M56" s="64"/>
      <c r="U56" s="64"/>
      <c r="V56" s="64"/>
      <c r="W56" s="64"/>
      <c r="X56" s="64"/>
      <c r="Y56" s="64"/>
      <c r="Z56" s="64"/>
      <c r="AA56" s="64"/>
      <c r="AB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5"/>
      <c r="EJ56" s="65"/>
      <c r="EK56" s="65"/>
      <c r="EL56" s="65"/>
      <c r="EM56" s="65"/>
      <c r="EN56" s="65"/>
      <c r="EO56" s="65"/>
      <c r="EP56" s="65"/>
      <c r="EQ56" s="65"/>
      <c r="ER56" s="65"/>
      <c r="ES56" s="65"/>
      <c r="ET56" s="65"/>
      <c r="EU56" s="65"/>
      <c r="EV56" s="65"/>
      <c r="EW56" s="65"/>
      <c r="EX56" s="65"/>
      <c r="EY56" s="65"/>
      <c r="EZ56" s="65"/>
      <c r="FA56" s="65"/>
      <c r="FB56" s="65"/>
      <c r="FC56" s="65"/>
      <c r="FD56" s="65"/>
      <c r="FE56" s="65"/>
      <c r="FF56" s="66"/>
      <c r="FG56" s="66"/>
      <c r="FH56" s="66"/>
      <c r="FI56" s="66"/>
      <c r="FJ56" s="66"/>
      <c r="FK56" s="66"/>
      <c r="FL56" s="66"/>
      <c r="FM56" s="66"/>
      <c r="FN56" s="66"/>
      <c r="FO56" s="66"/>
      <c r="FP56" s="65"/>
      <c r="FQ56" s="66"/>
      <c r="FR56" s="65"/>
      <c r="FS56" s="65"/>
      <c r="FT56" s="65"/>
      <c r="FU56" s="65"/>
      <c r="FV56" s="65"/>
      <c r="FW56" s="65"/>
      <c r="FX56" s="65"/>
      <c r="FY56" s="65"/>
      <c r="FZ56" s="65"/>
      <c r="GA56" s="65"/>
      <c r="GB56" s="65"/>
      <c r="GC56" s="65"/>
      <c r="GD56" s="65"/>
      <c r="GE56" s="65"/>
      <c r="GF56" s="65"/>
      <c r="GG56" s="65"/>
      <c r="GH56" s="65"/>
      <c r="GI56" s="65"/>
      <c r="GJ56" s="65"/>
      <c r="GK56" s="65"/>
      <c r="GL56" s="65"/>
      <c r="GM56" s="65"/>
      <c r="GN56" s="65"/>
      <c r="GO56" s="67"/>
      <c r="GP56" s="68"/>
      <c r="GQ56" s="69"/>
      <c r="GR56" s="70"/>
      <c r="GS56" s="68"/>
      <c r="GT56" s="63"/>
      <c r="GU56" s="71"/>
      <c r="GV56" s="71"/>
      <c r="GW56" s="70"/>
      <c r="GX56" s="57"/>
      <c r="GY56" s="57"/>
    </row>
    <row r="57" spans="1:207">
      <c r="A57" s="50" t="s">
        <v>115</v>
      </c>
      <c r="B57" s="76">
        <v>9.9661806218745514</v>
      </c>
      <c r="C57" s="77">
        <v>0.92008601889182051</v>
      </c>
      <c r="D57" s="62"/>
      <c r="E57" s="64"/>
      <c r="F57" s="64"/>
      <c r="G57" s="64"/>
      <c r="H57" s="64"/>
      <c r="I57" s="64"/>
      <c r="J57" s="64"/>
      <c r="K57" s="64"/>
      <c r="L57" s="64"/>
      <c r="M57" s="64"/>
      <c r="N57" s="64"/>
      <c r="O57" s="64"/>
      <c r="U57" s="64"/>
      <c r="V57" s="64"/>
      <c r="W57" s="64"/>
      <c r="X57" s="64"/>
      <c r="Y57" s="64"/>
      <c r="Z57" s="64"/>
      <c r="AA57" s="64"/>
      <c r="AB57" s="64"/>
      <c r="AC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5"/>
      <c r="EJ57" s="65"/>
      <c r="EK57" s="65"/>
      <c r="EL57" s="65"/>
      <c r="EM57" s="65"/>
      <c r="EN57" s="65"/>
      <c r="EO57" s="65"/>
      <c r="EP57" s="65"/>
      <c r="EQ57" s="65"/>
      <c r="ER57" s="65"/>
      <c r="ES57" s="65"/>
      <c r="ET57" s="65"/>
      <c r="EU57" s="65"/>
      <c r="EV57" s="65"/>
      <c r="EW57" s="65"/>
      <c r="EX57" s="65"/>
      <c r="EY57" s="65"/>
      <c r="EZ57" s="65"/>
      <c r="FA57" s="65"/>
      <c r="FB57" s="65"/>
      <c r="FC57" s="65"/>
      <c r="FD57" s="65"/>
      <c r="FE57" s="65"/>
      <c r="FF57" s="66"/>
      <c r="FG57" s="66"/>
      <c r="FH57" s="66"/>
      <c r="FI57" s="66"/>
      <c r="FJ57" s="66"/>
      <c r="FK57" s="66"/>
      <c r="FL57" s="66"/>
      <c r="FM57" s="66"/>
      <c r="FN57" s="66"/>
      <c r="FO57" s="66"/>
      <c r="FP57" s="65"/>
      <c r="FQ57" s="66"/>
      <c r="FR57" s="65"/>
      <c r="FS57" s="65"/>
      <c r="FT57" s="65"/>
      <c r="FU57" s="65"/>
      <c r="FV57" s="65"/>
      <c r="FW57" s="65"/>
      <c r="FX57" s="65"/>
      <c r="FY57" s="65"/>
      <c r="FZ57" s="65"/>
      <c r="GA57" s="65"/>
      <c r="GB57" s="65"/>
      <c r="GC57" s="65"/>
      <c r="GD57" s="65"/>
      <c r="GE57" s="65"/>
      <c r="GF57" s="65"/>
      <c r="GG57" s="65"/>
      <c r="GH57" s="65"/>
      <c r="GI57" s="65"/>
      <c r="GJ57" s="65"/>
      <c r="GK57" s="65"/>
      <c r="GL57" s="65"/>
      <c r="GM57" s="65"/>
      <c r="GN57" s="65"/>
      <c r="GO57" s="67"/>
      <c r="GP57" s="68"/>
      <c r="GQ57" s="69"/>
      <c r="GR57" s="70"/>
      <c r="GS57" s="68"/>
      <c r="GT57" s="63"/>
      <c r="GU57" s="71"/>
      <c r="GV57" s="71"/>
      <c r="GW57" s="70"/>
      <c r="GX57" s="57"/>
      <c r="GY57" s="57"/>
    </row>
    <row r="58" spans="1:207">
      <c r="A58" s="50" t="s">
        <v>116</v>
      </c>
      <c r="B58" s="76">
        <v>10.217458523810828</v>
      </c>
      <c r="C58" s="77">
        <v>0.69382957418725277</v>
      </c>
      <c r="D58" s="62"/>
      <c r="E58" s="64"/>
      <c r="F58" s="64"/>
      <c r="G58" s="64"/>
      <c r="H58" s="64"/>
      <c r="I58" s="64"/>
      <c r="J58" s="64"/>
      <c r="K58" s="64"/>
      <c r="L58" s="64"/>
      <c r="M58" s="64"/>
      <c r="N58" s="64"/>
      <c r="O58" s="64"/>
      <c r="U58" s="64"/>
      <c r="V58" s="64"/>
      <c r="W58" s="64"/>
      <c r="X58" s="64"/>
      <c r="Y58" s="64"/>
      <c r="Z58" s="64"/>
      <c r="AA58" s="64"/>
      <c r="AB58" s="64"/>
      <c r="AC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5"/>
      <c r="EJ58" s="65"/>
      <c r="EK58" s="65"/>
      <c r="EL58" s="65"/>
      <c r="EM58" s="65"/>
      <c r="EN58" s="65"/>
      <c r="EO58" s="65"/>
      <c r="EP58" s="65"/>
      <c r="EQ58" s="65"/>
      <c r="ER58" s="65"/>
      <c r="ES58" s="65"/>
      <c r="ET58" s="65"/>
      <c r="EU58" s="65"/>
      <c r="EV58" s="65"/>
      <c r="EW58" s="65"/>
      <c r="EX58" s="65"/>
      <c r="EY58" s="65"/>
      <c r="EZ58" s="65"/>
      <c r="FA58" s="65"/>
      <c r="FB58" s="65"/>
      <c r="FC58" s="65"/>
      <c r="FD58" s="65"/>
      <c r="FE58" s="65"/>
      <c r="FF58" s="66"/>
      <c r="FG58" s="66"/>
      <c r="FH58" s="66"/>
      <c r="FI58" s="66"/>
      <c r="FJ58" s="66"/>
      <c r="FK58" s="66"/>
      <c r="FL58" s="66"/>
      <c r="FM58" s="66"/>
      <c r="FN58" s="66"/>
      <c r="FO58" s="66"/>
      <c r="FP58" s="65"/>
      <c r="FQ58" s="66"/>
      <c r="FR58" s="65"/>
      <c r="FS58" s="65"/>
      <c r="FT58" s="65"/>
      <c r="FU58" s="65"/>
      <c r="FV58" s="65"/>
      <c r="FW58" s="65"/>
      <c r="FX58" s="65"/>
      <c r="FY58" s="65"/>
      <c r="FZ58" s="65"/>
      <c r="GA58" s="65"/>
      <c r="GB58" s="65"/>
      <c r="GC58" s="65"/>
      <c r="GD58" s="65"/>
      <c r="GE58" s="65"/>
      <c r="GF58" s="65"/>
      <c r="GG58" s="65"/>
      <c r="GH58" s="65"/>
      <c r="GI58" s="65"/>
      <c r="GJ58" s="65"/>
      <c r="GK58" s="65"/>
      <c r="GL58" s="65"/>
      <c r="GM58" s="65"/>
      <c r="GN58" s="65"/>
      <c r="GO58" s="67"/>
      <c r="GP58" s="68"/>
      <c r="GQ58" s="69"/>
      <c r="GR58" s="70"/>
      <c r="GS58" s="68"/>
      <c r="GT58" s="63"/>
      <c r="GU58" s="71"/>
      <c r="GV58" s="71"/>
      <c r="GW58" s="70"/>
      <c r="GX58" s="57"/>
      <c r="GY58" s="57"/>
    </row>
    <row r="59" spans="1:207">
      <c r="A59" s="50" t="s">
        <v>117</v>
      </c>
      <c r="B59" s="76">
        <v>10.395833473555248</v>
      </c>
      <c r="C59" s="77">
        <v>0.88811630016074294</v>
      </c>
      <c r="D59" s="62"/>
      <c r="E59" s="64"/>
      <c r="F59" s="64"/>
      <c r="G59" s="64"/>
      <c r="H59" s="64"/>
      <c r="I59" s="64"/>
      <c r="J59" s="64"/>
      <c r="K59" s="64"/>
      <c r="L59" s="64"/>
      <c r="M59" s="64"/>
      <c r="N59" s="64"/>
      <c r="O59" s="64"/>
      <c r="R59" s="64"/>
      <c r="S59" s="64"/>
      <c r="X59" s="64"/>
      <c r="Y59" s="64"/>
      <c r="Z59" s="64"/>
      <c r="AA59" s="64"/>
      <c r="AB59" s="64"/>
      <c r="AC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5"/>
      <c r="EJ59" s="65"/>
      <c r="EK59" s="65"/>
      <c r="EL59" s="65"/>
      <c r="EM59" s="65"/>
      <c r="EN59" s="65"/>
      <c r="EO59" s="65"/>
      <c r="EP59" s="65"/>
      <c r="EQ59" s="65"/>
      <c r="ER59" s="65"/>
      <c r="ES59" s="65"/>
      <c r="ET59" s="65"/>
      <c r="EU59" s="65"/>
      <c r="EV59" s="65"/>
      <c r="EW59" s="65"/>
      <c r="EX59" s="65"/>
      <c r="EY59" s="65"/>
      <c r="EZ59" s="65"/>
      <c r="FA59" s="65"/>
      <c r="FB59" s="65"/>
      <c r="FC59" s="65"/>
      <c r="FD59" s="65"/>
      <c r="FE59" s="65"/>
      <c r="FF59" s="66"/>
      <c r="FG59" s="66"/>
      <c r="FH59" s="66"/>
      <c r="FI59" s="66"/>
      <c r="FJ59" s="66"/>
      <c r="FK59" s="66"/>
      <c r="FL59" s="66"/>
      <c r="FM59" s="66"/>
      <c r="FN59" s="66"/>
      <c r="FO59" s="66"/>
      <c r="FP59" s="65"/>
      <c r="FQ59" s="66"/>
      <c r="FR59" s="65"/>
      <c r="FS59" s="65"/>
      <c r="FT59" s="65"/>
      <c r="FU59" s="65"/>
      <c r="FV59" s="65"/>
      <c r="FW59" s="65"/>
      <c r="FX59" s="65"/>
      <c r="FY59" s="65"/>
      <c r="FZ59" s="65"/>
      <c r="GA59" s="65"/>
      <c r="GB59" s="65"/>
      <c r="GC59" s="65"/>
      <c r="GD59" s="65"/>
      <c r="GE59" s="65"/>
      <c r="GF59" s="65"/>
      <c r="GG59" s="65"/>
      <c r="GH59" s="65"/>
      <c r="GI59" s="65"/>
      <c r="GJ59" s="65"/>
      <c r="GK59" s="65"/>
      <c r="GL59" s="65"/>
      <c r="GM59" s="65"/>
      <c r="GN59" s="65"/>
      <c r="GO59" s="67"/>
      <c r="GP59" s="68"/>
      <c r="GQ59" s="69"/>
      <c r="GR59" s="70"/>
      <c r="GS59" s="68"/>
      <c r="GT59" s="63"/>
      <c r="GU59" s="71"/>
      <c r="GV59" s="71"/>
      <c r="GW59" s="70"/>
      <c r="GX59" s="57"/>
      <c r="GY59" s="57"/>
    </row>
    <row r="60" spans="1:207">
      <c r="A60" s="50" t="s">
        <v>118</v>
      </c>
      <c r="B60" s="76">
        <v>10.485256145112684</v>
      </c>
      <c r="C60" s="77">
        <v>0.95377705048157591</v>
      </c>
      <c r="D60" s="62"/>
      <c r="E60" s="64"/>
      <c r="F60" s="64"/>
      <c r="G60" s="64"/>
      <c r="H60" s="64"/>
      <c r="I60" s="64"/>
      <c r="J60" s="64"/>
      <c r="K60" s="64"/>
      <c r="L60" s="64"/>
      <c r="M60" s="64"/>
      <c r="N60" s="64"/>
      <c r="O60" s="64"/>
      <c r="R60" s="64"/>
      <c r="S60" s="64"/>
      <c r="X60" s="64"/>
      <c r="Y60" s="64"/>
      <c r="Z60" s="64"/>
      <c r="AA60" s="64"/>
      <c r="AB60" s="64"/>
      <c r="AC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5"/>
      <c r="EJ60" s="65"/>
      <c r="EK60" s="65"/>
      <c r="EL60" s="65"/>
      <c r="EM60" s="65"/>
      <c r="EN60" s="65"/>
      <c r="EO60" s="65"/>
      <c r="EP60" s="65"/>
      <c r="EQ60" s="65"/>
      <c r="ER60" s="65"/>
      <c r="ES60" s="65"/>
      <c r="ET60" s="65"/>
      <c r="EU60" s="65"/>
      <c r="EV60" s="65"/>
      <c r="EW60" s="65"/>
      <c r="EX60" s="65"/>
      <c r="EY60" s="65"/>
      <c r="EZ60" s="65"/>
      <c r="FA60" s="65"/>
      <c r="FB60" s="65"/>
      <c r="FC60" s="65"/>
      <c r="FD60" s="65"/>
      <c r="FE60" s="65"/>
      <c r="FF60" s="66"/>
      <c r="FG60" s="66"/>
      <c r="FH60" s="66"/>
      <c r="FI60" s="66"/>
      <c r="FJ60" s="66"/>
      <c r="FK60" s="66"/>
      <c r="FL60" s="66"/>
      <c r="FM60" s="66"/>
      <c r="FN60" s="66"/>
      <c r="FO60" s="66"/>
      <c r="FP60" s="65"/>
      <c r="FQ60" s="66"/>
      <c r="FR60" s="65"/>
      <c r="FS60" s="65"/>
      <c r="FT60" s="65"/>
      <c r="FU60" s="65"/>
      <c r="FV60" s="65"/>
      <c r="FW60" s="65"/>
      <c r="FX60" s="65"/>
      <c r="FY60" s="65"/>
      <c r="FZ60" s="65"/>
      <c r="GA60" s="65"/>
      <c r="GB60" s="65"/>
      <c r="GC60" s="65"/>
      <c r="GD60" s="65"/>
      <c r="GE60" s="65"/>
      <c r="GF60" s="65"/>
      <c r="GG60" s="65"/>
      <c r="GH60" s="65"/>
      <c r="GI60" s="65"/>
      <c r="GJ60" s="65"/>
      <c r="GK60" s="65"/>
      <c r="GL60" s="65"/>
      <c r="GM60" s="65"/>
      <c r="GN60" s="65"/>
      <c r="GO60" s="67"/>
      <c r="GP60" s="68"/>
      <c r="GQ60" s="69"/>
      <c r="GR60" s="70"/>
      <c r="GS60" s="68"/>
      <c r="GT60" s="63"/>
      <c r="GU60" s="71"/>
      <c r="GV60" s="71"/>
      <c r="GW60" s="70"/>
      <c r="GX60" s="57"/>
      <c r="GY60" s="57"/>
    </row>
    <row r="61" spans="1:207">
      <c r="A61" s="50" t="s">
        <v>119</v>
      </c>
      <c r="B61" s="76">
        <v>10.396077920037964</v>
      </c>
      <c r="C61" s="77">
        <v>0.93171773177280648</v>
      </c>
      <c r="D61" s="62"/>
      <c r="E61" s="64"/>
      <c r="F61" s="64"/>
      <c r="G61" s="64"/>
      <c r="H61" s="64"/>
      <c r="I61" s="64"/>
      <c r="J61" s="64"/>
      <c r="K61" s="64"/>
      <c r="L61" s="64"/>
      <c r="M61" s="64"/>
      <c r="N61" s="64"/>
      <c r="O61" s="64"/>
      <c r="R61" s="64"/>
      <c r="S61" s="64"/>
      <c r="X61" s="64"/>
      <c r="Y61" s="64"/>
      <c r="Z61" s="64"/>
      <c r="AA61" s="64"/>
      <c r="AB61" s="64"/>
      <c r="AC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5"/>
      <c r="EJ61" s="65"/>
      <c r="EK61" s="65"/>
      <c r="EL61" s="65"/>
      <c r="EM61" s="65"/>
      <c r="EN61" s="65"/>
      <c r="EO61" s="65"/>
      <c r="EP61" s="65"/>
      <c r="EQ61" s="65"/>
      <c r="ER61" s="65"/>
      <c r="ES61" s="65"/>
      <c r="ET61" s="65"/>
      <c r="EU61" s="65"/>
      <c r="EV61" s="65"/>
      <c r="EW61" s="65"/>
      <c r="EX61" s="65"/>
      <c r="EY61" s="65"/>
      <c r="EZ61" s="65"/>
      <c r="FA61" s="65"/>
      <c r="FB61" s="65"/>
      <c r="FC61" s="65"/>
      <c r="FD61" s="65"/>
      <c r="FE61" s="65"/>
      <c r="FF61" s="66"/>
      <c r="FG61" s="66"/>
      <c r="FH61" s="66"/>
      <c r="FI61" s="66"/>
      <c r="FJ61" s="66"/>
      <c r="FK61" s="66"/>
      <c r="FL61" s="66"/>
      <c r="FM61" s="66"/>
      <c r="FN61" s="66"/>
      <c r="FO61" s="66"/>
      <c r="FP61" s="65"/>
      <c r="FQ61" s="66"/>
      <c r="FR61" s="65"/>
      <c r="FS61" s="65"/>
      <c r="FT61" s="65"/>
      <c r="FU61" s="65"/>
      <c r="FV61" s="65"/>
      <c r="FW61" s="65"/>
      <c r="FX61" s="65"/>
      <c r="FY61" s="65"/>
      <c r="FZ61" s="65"/>
      <c r="GA61" s="65"/>
      <c r="GB61" s="65"/>
      <c r="GC61" s="65"/>
      <c r="GD61" s="65"/>
      <c r="GE61" s="65"/>
      <c r="GF61" s="65"/>
      <c r="GG61" s="65"/>
      <c r="GH61" s="65"/>
      <c r="GI61" s="65"/>
      <c r="GJ61" s="65"/>
      <c r="GK61" s="65"/>
      <c r="GL61" s="65"/>
      <c r="GM61" s="65"/>
      <c r="GN61" s="65"/>
      <c r="GO61" s="67"/>
      <c r="GP61" s="68"/>
      <c r="GQ61" s="69"/>
      <c r="GR61" s="70"/>
      <c r="GS61" s="68"/>
      <c r="GT61" s="63"/>
      <c r="GU61" s="71"/>
      <c r="GV61" s="71"/>
      <c r="GW61" s="70"/>
      <c r="GX61" s="57"/>
      <c r="GY61" s="57"/>
    </row>
    <row r="62" spans="1:207">
      <c r="A62" s="50" t="s">
        <v>120</v>
      </c>
      <c r="B62" s="76">
        <v>10.658059035083072</v>
      </c>
      <c r="C62" s="77">
        <v>0.92161688472001946</v>
      </c>
      <c r="D62" s="62"/>
      <c r="E62" s="64"/>
      <c r="F62" s="64"/>
      <c r="G62" s="64"/>
      <c r="H62" s="64"/>
      <c r="I62" s="64"/>
      <c r="J62" s="64"/>
      <c r="K62" s="64"/>
      <c r="L62" s="64"/>
      <c r="M62" s="64"/>
      <c r="N62" s="64"/>
      <c r="O62" s="64"/>
      <c r="R62" s="64"/>
      <c r="S62" s="64"/>
      <c r="X62" s="64"/>
      <c r="Y62" s="64"/>
      <c r="Z62" s="64"/>
      <c r="AA62" s="64"/>
      <c r="AB62" s="64"/>
      <c r="AC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5"/>
      <c r="EJ62" s="65"/>
      <c r="EK62" s="65"/>
      <c r="EL62" s="65"/>
      <c r="EM62" s="65"/>
      <c r="EN62" s="65"/>
      <c r="EO62" s="65"/>
      <c r="EP62" s="65"/>
      <c r="EQ62" s="65"/>
      <c r="ER62" s="65"/>
      <c r="ES62" s="65"/>
      <c r="ET62" s="65"/>
      <c r="EU62" s="65"/>
      <c r="EV62" s="65"/>
      <c r="EW62" s="65"/>
      <c r="EX62" s="65"/>
      <c r="EY62" s="65"/>
      <c r="EZ62" s="65"/>
      <c r="FA62" s="65"/>
      <c r="FB62" s="65"/>
      <c r="FC62" s="65"/>
      <c r="FD62" s="65"/>
      <c r="FE62" s="65"/>
      <c r="FF62" s="66"/>
      <c r="FG62" s="66"/>
      <c r="FH62" s="66"/>
      <c r="FI62" s="66"/>
      <c r="FJ62" s="66"/>
      <c r="FK62" s="66"/>
      <c r="FL62" s="66"/>
      <c r="FM62" s="66"/>
      <c r="FN62" s="66"/>
      <c r="FO62" s="66"/>
      <c r="FP62" s="65"/>
      <c r="FQ62" s="66"/>
      <c r="FR62" s="65"/>
      <c r="FS62" s="65"/>
      <c r="FT62" s="65"/>
      <c r="FU62" s="65"/>
      <c r="FV62" s="65"/>
      <c r="FW62" s="65"/>
      <c r="FX62" s="65"/>
      <c r="FY62" s="65"/>
      <c r="FZ62" s="65"/>
      <c r="GA62" s="65"/>
      <c r="GB62" s="65"/>
      <c r="GC62" s="65"/>
      <c r="GD62" s="65"/>
      <c r="GE62" s="65"/>
      <c r="GF62" s="65"/>
      <c r="GG62" s="65"/>
      <c r="GH62" s="65"/>
      <c r="GI62" s="65"/>
      <c r="GJ62" s="65"/>
      <c r="GK62" s="65"/>
      <c r="GL62" s="65"/>
      <c r="GM62" s="65"/>
      <c r="GN62" s="65"/>
      <c r="GO62" s="67"/>
      <c r="GP62" s="68"/>
      <c r="GQ62" s="69"/>
      <c r="GR62" s="70"/>
      <c r="GS62" s="68"/>
      <c r="GT62" s="63"/>
      <c r="GU62" s="71"/>
      <c r="GV62" s="71"/>
      <c r="GW62" s="70"/>
      <c r="GX62" s="57"/>
      <c r="GY62" s="57"/>
    </row>
    <row r="63" spans="1:207">
      <c r="A63" s="50" t="s">
        <v>121</v>
      </c>
      <c r="B63" s="76">
        <v>8.6740259854430253</v>
      </c>
      <c r="C63" s="77">
        <v>0.36706166692648651</v>
      </c>
      <c r="D63" s="62"/>
      <c r="E63" s="64"/>
      <c r="F63" s="64"/>
      <c r="G63" s="64"/>
      <c r="H63" s="64"/>
      <c r="I63" s="64"/>
      <c r="J63" s="64"/>
      <c r="K63" s="64"/>
      <c r="L63" s="64"/>
      <c r="M63" s="64"/>
      <c r="N63" s="64"/>
      <c r="O63" s="64"/>
      <c r="P63" s="64"/>
      <c r="Q63" s="64"/>
      <c r="R63" s="64"/>
      <c r="S63" s="64"/>
      <c r="T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5"/>
      <c r="EJ63" s="65"/>
      <c r="EK63" s="65"/>
      <c r="EL63" s="65"/>
      <c r="EM63" s="65"/>
      <c r="EN63" s="65"/>
      <c r="EO63" s="65"/>
      <c r="EP63" s="65"/>
      <c r="EQ63" s="65"/>
      <c r="ER63" s="65"/>
      <c r="ES63" s="65"/>
      <c r="ET63" s="65"/>
      <c r="EU63" s="65"/>
      <c r="EV63" s="65"/>
      <c r="EW63" s="65"/>
      <c r="EX63" s="65"/>
      <c r="EY63" s="65"/>
      <c r="EZ63" s="65"/>
      <c r="FA63" s="65"/>
      <c r="FB63" s="65"/>
      <c r="FC63" s="65"/>
      <c r="FD63" s="65"/>
      <c r="FE63" s="65"/>
      <c r="FF63" s="66"/>
      <c r="FG63" s="66"/>
      <c r="FH63" s="66"/>
      <c r="FI63" s="66"/>
      <c r="FJ63" s="66"/>
      <c r="FK63" s="66"/>
      <c r="FL63" s="66"/>
      <c r="FM63" s="66"/>
      <c r="FN63" s="66"/>
      <c r="FO63" s="66"/>
      <c r="FP63" s="65"/>
      <c r="FQ63" s="66"/>
      <c r="FR63" s="65"/>
      <c r="FS63" s="65"/>
      <c r="FT63" s="65"/>
      <c r="FU63" s="65"/>
      <c r="FV63" s="65"/>
      <c r="FW63" s="65"/>
      <c r="FX63" s="65"/>
      <c r="FY63" s="65"/>
      <c r="FZ63" s="65"/>
      <c r="GA63" s="65"/>
      <c r="GB63" s="65"/>
      <c r="GC63" s="65"/>
      <c r="GD63" s="65"/>
      <c r="GE63" s="65"/>
      <c r="GF63" s="65"/>
      <c r="GG63" s="65"/>
      <c r="GH63" s="65"/>
      <c r="GI63" s="65"/>
      <c r="GJ63" s="65"/>
      <c r="GK63" s="65"/>
      <c r="GL63" s="65"/>
      <c r="GM63" s="65"/>
      <c r="GN63" s="65"/>
      <c r="GO63" s="67"/>
      <c r="GP63" s="68"/>
      <c r="GQ63" s="69"/>
      <c r="GR63" s="70"/>
      <c r="GS63" s="68"/>
      <c r="GT63" s="63"/>
      <c r="GU63" s="71"/>
      <c r="GV63" s="71"/>
      <c r="GW63" s="70"/>
      <c r="GX63" s="57"/>
      <c r="GY63" s="57"/>
    </row>
    <row r="64" spans="1:207">
      <c r="A64" s="50" t="s">
        <v>122</v>
      </c>
      <c r="B64" s="76">
        <v>10.406230600108763</v>
      </c>
      <c r="C64" s="77">
        <v>0.20218172864533596</v>
      </c>
      <c r="D64" s="62"/>
      <c r="E64" s="64"/>
      <c r="F64" s="64"/>
      <c r="G64" s="64"/>
      <c r="H64" s="64"/>
      <c r="I64" s="64"/>
      <c r="J64" s="64"/>
      <c r="K64" s="64"/>
      <c r="L64" s="64"/>
      <c r="M64" s="64"/>
      <c r="N64" s="64"/>
      <c r="O64" s="64"/>
      <c r="P64" s="64"/>
      <c r="Q64" s="64"/>
      <c r="R64" s="64"/>
      <c r="S64" s="64"/>
      <c r="T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5"/>
      <c r="EJ64" s="65"/>
      <c r="EK64" s="65"/>
      <c r="EL64" s="65"/>
      <c r="EM64" s="65"/>
      <c r="EN64" s="65"/>
      <c r="EO64" s="65"/>
      <c r="EP64" s="65"/>
      <c r="EQ64" s="65"/>
      <c r="ER64" s="65"/>
      <c r="ES64" s="65"/>
      <c r="ET64" s="65"/>
      <c r="EU64" s="65"/>
      <c r="EV64" s="65"/>
      <c r="EW64" s="65"/>
      <c r="EX64" s="65"/>
      <c r="EY64" s="65"/>
      <c r="EZ64" s="65"/>
      <c r="FA64" s="65"/>
      <c r="FB64" s="65"/>
      <c r="FC64" s="65"/>
      <c r="FD64" s="65"/>
      <c r="FE64" s="65"/>
      <c r="FF64" s="66"/>
      <c r="FG64" s="66"/>
      <c r="FH64" s="66"/>
      <c r="FI64" s="66"/>
      <c r="FJ64" s="66"/>
      <c r="FK64" s="66"/>
      <c r="FL64" s="66"/>
      <c r="FM64" s="66"/>
      <c r="FN64" s="66"/>
      <c r="FO64" s="66"/>
      <c r="FP64" s="65"/>
      <c r="FQ64" s="66"/>
      <c r="FR64" s="65"/>
      <c r="FS64" s="65"/>
      <c r="FT64" s="65"/>
      <c r="FU64" s="65"/>
      <c r="FV64" s="65"/>
      <c r="FW64" s="65"/>
      <c r="FX64" s="65"/>
      <c r="FY64" s="65"/>
      <c r="FZ64" s="65"/>
      <c r="GA64" s="65"/>
      <c r="GB64" s="65"/>
      <c r="GC64" s="65"/>
      <c r="GD64" s="65"/>
      <c r="GE64" s="65"/>
      <c r="GF64" s="65"/>
      <c r="GG64" s="65"/>
      <c r="GH64" s="65"/>
      <c r="GI64" s="65"/>
      <c r="GJ64" s="65"/>
      <c r="GK64" s="65"/>
      <c r="GL64" s="65"/>
      <c r="GM64" s="65"/>
      <c r="GN64" s="65"/>
      <c r="GO64" s="67"/>
      <c r="GP64" s="68"/>
      <c r="GQ64" s="69"/>
      <c r="GR64" s="70"/>
      <c r="GS64" s="68"/>
      <c r="GT64" s="63"/>
      <c r="GU64" s="71"/>
      <c r="GV64" s="71"/>
      <c r="GW64" s="70"/>
      <c r="GX64" s="57"/>
      <c r="GY64" s="57"/>
    </row>
    <row r="65" spans="1:207">
      <c r="A65" s="50" t="s">
        <v>123</v>
      </c>
      <c r="B65" s="76">
        <v>7.3932630947638378</v>
      </c>
      <c r="C65" s="77">
        <v>0.26914905863761474</v>
      </c>
      <c r="D65" s="62"/>
      <c r="E65" s="64"/>
      <c r="F65" s="64"/>
      <c r="G65" s="64"/>
      <c r="H65" s="64"/>
      <c r="I65" s="64"/>
      <c r="J65" s="64"/>
      <c r="K65" s="64"/>
      <c r="L65" s="64"/>
      <c r="M65" s="64"/>
      <c r="N65" s="64"/>
      <c r="O65" s="64"/>
      <c r="P65" s="64"/>
      <c r="Q65" s="64"/>
      <c r="R65" s="64"/>
      <c r="S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5"/>
      <c r="EJ65" s="65"/>
      <c r="EK65" s="65"/>
      <c r="EL65" s="65"/>
      <c r="EM65" s="65"/>
      <c r="EN65" s="65"/>
      <c r="EO65" s="65"/>
      <c r="EP65" s="65"/>
      <c r="EQ65" s="65"/>
      <c r="ER65" s="65"/>
      <c r="ES65" s="65"/>
      <c r="ET65" s="65"/>
      <c r="EU65" s="65"/>
      <c r="EV65" s="65"/>
      <c r="EW65" s="65"/>
      <c r="EX65" s="65"/>
      <c r="EY65" s="65"/>
      <c r="EZ65" s="65"/>
      <c r="FA65" s="65"/>
      <c r="FB65" s="65"/>
      <c r="FC65" s="65"/>
      <c r="FD65" s="65"/>
      <c r="FE65" s="65"/>
      <c r="FF65" s="66"/>
      <c r="FG65" s="66"/>
      <c r="FH65" s="66"/>
      <c r="FI65" s="66"/>
      <c r="FJ65" s="66"/>
      <c r="FK65" s="66"/>
      <c r="FL65" s="66"/>
      <c r="FM65" s="66"/>
      <c r="FN65" s="66"/>
      <c r="FO65" s="66"/>
      <c r="FP65" s="65"/>
      <c r="FQ65" s="66"/>
      <c r="FR65" s="65"/>
      <c r="FS65" s="65"/>
      <c r="FT65" s="65"/>
      <c r="FU65" s="65"/>
      <c r="FV65" s="65"/>
      <c r="FW65" s="65"/>
      <c r="FX65" s="65"/>
      <c r="FY65" s="65"/>
      <c r="FZ65" s="65"/>
      <c r="GA65" s="65"/>
      <c r="GB65" s="65"/>
      <c r="GC65" s="65"/>
      <c r="GD65" s="65"/>
      <c r="GE65" s="65"/>
      <c r="GF65" s="65"/>
      <c r="GG65" s="65"/>
      <c r="GH65" s="65"/>
      <c r="GI65" s="65"/>
      <c r="GJ65" s="65"/>
      <c r="GK65" s="65"/>
      <c r="GL65" s="65"/>
      <c r="GM65" s="65"/>
      <c r="GN65" s="65"/>
      <c r="GO65" s="67"/>
      <c r="GP65" s="68"/>
      <c r="GQ65" s="69"/>
      <c r="GR65" s="70"/>
      <c r="GS65" s="68"/>
      <c r="GT65" s="63"/>
      <c r="GU65" s="71"/>
      <c r="GV65" s="71"/>
      <c r="GW65" s="70"/>
      <c r="GX65" s="57"/>
      <c r="GY65" s="57"/>
    </row>
    <row r="66" spans="1:207">
      <c r="A66" s="50" t="s">
        <v>124</v>
      </c>
      <c r="B66" s="76">
        <v>8.6434733573265667</v>
      </c>
      <c r="C66" s="77">
        <v>0.55071808716999826</v>
      </c>
      <c r="D66" s="62"/>
      <c r="E66" s="64"/>
      <c r="F66" s="64"/>
      <c r="G66" s="64"/>
      <c r="H66" s="64"/>
      <c r="I66" s="64"/>
      <c r="J66" s="64"/>
      <c r="K66" s="64"/>
      <c r="L66" s="64"/>
      <c r="M66" s="64"/>
      <c r="N66" s="64"/>
      <c r="O66" s="64"/>
      <c r="P66" s="64"/>
      <c r="Q66" s="64"/>
      <c r="R66" s="64"/>
      <c r="S66" s="64"/>
      <c r="U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5"/>
      <c r="EJ66" s="65"/>
      <c r="EK66" s="65"/>
      <c r="EL66" s="65"/>
      <c r="EM66" s="65"/>
      <c r="EN66" s="65"/>
      <c r="EO66" s="65"/>
      <c r="EP66" s="65"/>
      <c r="EQ66" s="65"/>
      <c r="ER66" s="65"/>
      <c r="ES66" s="65"/>
      <c r="ET66" s="65"/>
      <c r="EU66" s="65"/>
      <c r="EV66" s="65"/>
      <c r="EW66" s="65"/>
      <c r="EX66" s="65"/>
      <c r="EY66" s="65"/>
      <c r="EZ66" s="65"/>
      <c r="FA66" s="65"/>
      <c r="FB66" s="65"/>
      <c r="FC66" s="65"/>
      <c r="FD66" s="65"/>
      <c r="FE66" s="65"/>
      <c r="FF66" s="66"/>
      <c r="FG66" s="66"/>
      <c r="FH66" s="66"/>
      <c r="FI66" s="66"/>
      <c r="FJ66" s="66"/>
      <c r="FK66" s="66"/>
      <c r="FL66" s="66"/>
      <c r="FM66" s="66"/>
      <c r="FN66" s="66"/>
      <c r="FO66" s="66"/>
      <c r="FP66" s="65"/>
      <c r="FQ66" s="66"/>
      <c r="FR66" s="65"/>
      <c r="FS66" s="65"/>
      <c r="FT66" s="65"/>
      <c r="FU66" s="65"/>
      <c r="FV66" s="65"/>
      <c r="FW66" s="65"/>
      <c r="FX66" s="65"/>
      <c r="FY66" s="65"/>
      <c r="FZ66" s="65"/>
      <c r="GA66" s="65"/>
      <c r="GB66" s="65"/>
      <c r="GC66" s="65"/>
      <c r="GD66" s="65"/>
      <c r="GE66" s="65"/>
      <c r="GF66" s="65"/>
      <c r="GG66" s="65"/>
      <c r="GH66" s="65"/>
      <c r="GI66" s="65"/>
      <c r="GJ66" s="65"/>
      <c r="GK66" s="65"/>
      <c r="GL66" s="65"/>
      <c r="GM66" s="65"/>
      <c r="GN66" s="65"/>
      <c r="GO66" s="67"/>
      <c r="GP66" s="68"/>
      <c r="GQ66" s="69"/>
      <c r="GR66" s="70"/>
      <c r="GS66" s="63"/>
      <c r="GT66" s="63"/>
      <c r="GU66" s="71"/>
      <c r="GV66" s="71"/>
      <c r="GW66" s="70"/>
      <c r="GX66" s="57"/>
      <c r="GY66" s="57"/>
    </row>
    <row r="67" spans="1:207">
      <c r="A67" s="50" t="s">
        <v>125</v>
      </c>
      <c r="B67" s="76">
        <v>8.8240894827918233</v>
      </c>
      <c r="C67" s="77">
        <v>0.34234060496254576</v>
      </c>
      <c r="D67" s="62"/>
      <c r="E67" s="72"/>
      <c r="F67" s="73"/>
      <c r="G67" s="74"/>
      <c r="H67" s="64"/>
      <c r="I67" s="64"/>
      <c r="J67" s="64"/>
      <c r="K67" s="64"/>
      <c r="L67" s="64"/>
      <c r="M67" s="64"/>
      <c r="N67" s="64"/>
      <c r="O67" s="64"/>
      <c r="P67" s="64"/>
      <c r="Q67" s="64"/>
      <c r="R67" s="64"/>
      <c r="S67" s="64"/>
      <c r="U67" s="64"/>
      <c r="V67" s="64"/>
      <c r="X67" s="64"/>
      <c r="Y67" s="65"/>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5"/>
      <c r="EJ67" s="65"/>
      <c r="EK67" s="65"/>
      <c r="EL67" s="65"/>
      <c r="EM67" s="65"/>
      <c r="EN67" s="65"/>
      <c r="EO67" s="65"/>
      <c r="EP67" s="65"/>
      <c r="EQ67" s="65"/>
      <c r="ER67" s="65"/>
      <c r="ES67" s="65"/>
      <c r="ET67" s="65"/>
      <c r="EU67" s="65"/>
      <c r="EV67" s="65"/>
      <c r="EW67" s="65"/>
      <c r="EX67" s="65"/>
      <c r="EY67" s="65"/>
      <c r="EZ67" s="65"/>
      <c r="FA67" s="65"/>
      <c r="FB67" s="65"/>
      <c r="FC67" s="65"/>
      <c r="FD67" s="65"/>
      <c r="FE67" s="65"/>
      <c r="FF67" s="66"/>
      <c r="FG67" s="66"/>
      <c r="FH67" s="66"/>
      <c r="FI67" s="66"/>
      <c r="FJ67" s="66"/>
      <c r="FK67" s="66"/>
      <c r="FL67" s="66"/>
      <c r="FM67" s="66"/>
      <c r="FN67" s="66"/>
      <c r="FO67" s="66"/>
      <c r="FP67" s="65"/>
      <c r="FQ67" s="66"/>
      <c r="FR67" s="65"/>
      <c r="FS67" s="65"/>
      <c r="FT67" s="65"/>
      <c r="FU67" s="65"/>
      <c r="FV67" s="65"/>
      <c r="FW67" s="65"/>
      <c r="FX67" s="65"/>
      <c r="FY67" s="65"/>
      <c r="FZ67" s="65"/>
      <c r="GA67" s="65"/>
      <c r="GB67" s="65"/>
      <c r="GC67" s="65"/>
      <c r="GD67" s="65"/>
      <c r="GE67" s="65"/>
      <c r="GF67" s="65"/>
      <c r="GG67" s="65"/>
      <c r="GH67" s="65"/>
      <c r="GI67" s="65"/>
      <c r="GJ67" s="65"/>
      <c r="GK67" s="65"/>
      <c r="GL67" s="65"/>
      <c r="GM67" s="65"/>
      <c r="GN67" s="65"/>
      <c r="GO67" s="67"/>
      <c r="GP67" s="68"/>
      <c r="GQ67" s="69"/>
      <c r="GR67" s="70"/>
      <c r="GS67" s="68"/>
      <c r="GT67" s="63"/>
      <c r="GU67" s="71"/>
      <c r="GV67" s="71"/>
      <c r="GW67" s="70"/>
      <c r="GX67" s="57"/>
      <c r="GY67" s="57"/>
    </row>
    <row r="68" spans="1:207">
      <c r="A68" s="50" t="s">
        <v>126</v>
      </c>
      <c r="B68" s="76">
        <v>8.17413934342947</v>
      </c>
      <c r="C68" s="77">
        <v>0.35576969729457064</v>
      </c>
      <c r="D68" s="62"/>
      <c r="H68" s="64"/>
      <c r="I68" s="64"/>
      <c r="J68" s="64"/>
      <c r="K68" s="64"/>
      <c r="L68" s="64"/>
      <c r="M68" s="64"/>
      <c r="N68" s="64"/>
      <c r="O68" s="64"/>
      <c r="P68" s="64"/>
      <c r="Q68" s="64"/>
      <c r="R68" s="64"/>
      <c r="S68" s="64"/>
      <c r="U68" s="64"/>
      <c r="V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5"/>
      <c r="EJ68" s="65"/>
      <c r="EK68" s="65"/>
      <c r="EL68" s="65"/>
      <c r="EM68" s="65"/>
      <c r="EN68" s="65"/>
      <c r="EO68" s="65"/>
      <c r="EP68" s="65"/>
      <c r="EQ68" s="65"/>
      <c r="ER68" s="65"/>
      <c r="ES68" s="65"/>
      <c r="ET68" s="65"/>
      <c r="EU68" s="65"/>
      <c r="EV68" s="65"/>
      <c r="EW68" s="65"/>
      <c r="EX68" s="65"/>
      <c r="EY68" s="65"/>
      <c r="EZ68" s="65"/>
      <c r="FA68" s="65"/>
      <c r="FB68" s="65"/>
      <c r="FC68" s="65"/>
      <c r="FD68" s="65"/>
      <c r="FE68" s="65"/>
      <c r="FF68" s="66"/>
      <c r="FG68" s="66"/>
      <c r="FH68" s="66"/>
      <c r="FI68" s="66"/>
      <c r="FJ68" s="66"/>
      <c r="FK68" s="66"/>
      <c r="FL68" s="66"/>
      <c r="FM68" s="66"/>
      <c r="FN68" s="66"/>
      <c r="FO68" s="66"/>
      <c r="FP68" s="65"/>
      <c r="FQ68" s="66"/>
      <c r="FR68" s="65"/>
      <c r="FS68" s="65"/>
      <c r="FT68" s="65"/>
      <c r="FU68" s="65"/>
      <c r="FV68" s="65"/>
      <c r="FW68" s="65"/>
      <c r="FX68" s="65"/>
      <c r="FY68" s="65"/>
      <c r="FZ68" s="65"/>
      <c r="GA68" s="65"/>
      <c r="GB68" s="65"/>
      <c r="GC68" s="65"/>
      <c r="GD68" s="65"/>
      <c r="GE68" s="65"/>
      <c r="GF68" s="65"/>
      <c r="GG68" s="65"/>
      <c r="GH68" s="65"/>
      <c r="GI68" s="65"/>
      <c r="GJ68" s="65"/>
      <c r="GK68" s="65"/>
      <c r="GL68" s="65"/>
      <c r="GM68" s="65"/>
      <c r="GN68" s="65"/>
      <c r="GO68" s="67"/>
      <c r="GP68" s="68"/>
      <c r="GQ68" s="69"/>
      <c r="GR68" s="70"/>
      <c r="GS68" s="68"/>
      <c r="GT68" s="63"/>
      <c r="GU68" s="71"/>
      <c r="GV68" s="71"/>
      <c r="GW68" s="70"/>
      <c r="GX68" s="57"/>
      <c r="GY68" s="57"/>
    </row>
    <row r="69" spans="1:207">
      <c r="A69" s="50" t="s">
        <v>127</v>
      </c>
      <c r="B69" s="76">
        <v>8.4589282832842621</v>
      </c>
      <c r="C69" s="77">
        <v>0.38396515330257008</v>
      </c>
      <c r="D69" s="62"/>
      <c r="H69" s="64"/>
      <c r="I69" s="64"/>
      <c r="J69" s="64"/>
      <c r="K69" s="64"/>
      <c r="L69" s="64"/>
      <c r="M69" s="64"/>
      <c r="N69" s="64"/>
      <c r="O69" s="64"/>
      <c r="P69" s="64"/>
      <c r="Q69" s="64"/>
      <c r="R69" s="64"/>
      <c r="S69" s="64"/>
      <c r="U69" s="64"/>
      <c r="V69" s="64"/>
      <c r="W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5"/>
      <c r="EJ69" s="65"/>
      <c r="EK69" s="65"/>
      <c r="EL69" s="65"/>
      <c r="EM69" s="65"/>
      <c r="EN69" s="65"/>
      <c r="EO69" s="65"/>
      <c r="EP69" s="65"/>
      <c r="EQ69" s="65"/>
      <c r="ER69" s="65"/>
      <c r="ES69" s="65"/>
      <c r="ET69" s="65"/>
      <c r="EU69" s="65"/>
      <c r="EV69" s="65"/>
      <c r="EW69" s="65"/>
      <c r="EX69" s="65"/>
      <c r="EY69" s="65"/>
      <c r="EZ69" s="65"/>
      <c r="FA69" s="65"/>
      <c r="FB69" s="65"/>
      <c r="FC69" s="65"/>
      <c r="FD69" s="65"/>
      <c r="FE69" s="65"/>
      <c r="FF69" s="66"/>
      <c r="FG69" s="66"/>
      <c r="FH69" s="66"/>
      <c r="FI69" s="66"/>
      <c r="FJ69" s="66"/>
      <c r="FK69" s="66"/>
      <c r="FL69" s="66"/>
      <c r="FM69" s="66"/>
      <c r="FN69" s="66"/>
      <c r="FO69" s="66"/>
      <c r="FP69" s="65"/>
      <c r="FQ69" s="66"/>
      <c r="FR69" s="65"/>
      <c r="FS69" s="65"/>
      <c r="FT69" s="65"/>
      <c r="FU69" s="65"/>
      <c r="FV69" s="65"/>
      <c r="FW69" s="65"/>
      <c r="FX69" s="65"/>
      <c r="FY69" s="65"/>
      <c r="FZ69" s="65"/>
      <c r="GA69" s="65"/>
      <c r="GB69" s="65"/>
      <c r="GC69" s="65"/>
      <c r="GD69" s="65"/>
      <c r="GE69" s="65"/>
      <c r="GF69" s="65"/>
      <c r="GG69" s="65"/>
      <c r="GH69" s="65"/>
      <c r="GI69" s="65"/>
      <c r="GJ69" s="65"/>
      <c r="GK69" s="65"/>
      <c r="GL69" s="65"/>
      <c r="GM69" s="65"/>
      <c r="GN69" s="65"/>
      <c r="GO69" s="67"/>
      <c r="GP69" s="68"/>
      <c r="GQ69" s="69"/>
      <c r="GR69" s="70"/>
      <c r="GS69" s="68"/>
      <c r="GT69" s="63"/>
      <c r="GU69" s="71"/>
      <c r="GV69" s="71"/>
      <c r="GW69" s="70"/>
      <c r="GX69" s="57"/>
      <c r="GY69" s="57"/>
    </row>
    <row r="70" spans="1:207">
      <c r="A70" s="50" t="s">
        <v>128</v>
      </c>
      <c r="B70" s="76">
        <v>9.048291920021784</v>
      </c>
      <c r="C70" s="77">
        <v>0.34538603126000583</v>
      </c>
      <c r="D70" s="62"/>
      <c r="H70" s="64"/>
      <c r="I70" s="64"/>
      <c r="J70" s="64"/>
      <c r="K70" s="64"/>
      <c r="L70" s="64"/>
      <c r="M70" s="64"/>
      <c r="N70" s="64"/>
      <c r="O70" s="64"/>
      <c r="P70" s="64"/>
      <c r="Q70" s="64"/>
      <c r="R70" s="64"/>
      <c r="S70" s="64"/>
      <c r="U70" s="64"/>
      <c r="V70" s="64"/>
      <c r="W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5"/>
      <c r="EJ70" s="65"/>
      <c r="EK70" s="65"/>
      <c r="EL70" s="65"/>
      <c r="EM70" s="65"/>
      <c r="EN70" s="65"/>
      <c r="EO70" s="65"/>
      <c r="EP70" s="65"/>
      <c r="EQ70" s="65"/>
      <c r="ER70" s="65"/>
      <c r="ES70" s="65"/>
      <c r="ET70" s="65"/>
      <c r="EU70" s="65"/>
      <c r="EV70" s="65"/>
      <c r="EW70" s="65"/>
      <c r="EX70" s="65"/>
      <c r="EY70" s="65"/>
      <c r="EZ70" s="65"/>
      <c r="FA70" s="65"/>
      <c r="FB70" s="65"/>
      <c r="FC70" s="65"/>
      <c r="FD70" s="65"/>
      <c r="FE70" s="65"/>
      <c r="FF70" s="66"/>
      <c r="FG70" s="66"/>
      <c r="FH70" s="66"/>
      <c r="FI70" s="66"/>
      <c r="FJ70" s="66"/>
      <c r="FK70" s="66"/>
      <c r="FL70" s="66"/>
      <c r="FM70" s="66"/>
      <c r="FN70" s="66"/>
      <c r="FO70" s="66"/>
      <c r="FP70" s="65"/>
      <c r="FQ70" s="66"/>
      <c r="FR70" s="65"/>
      <c r="FS70" s="65"/>
      <c r="FT70" s="65"/>
      <c r="FU70" s="65"/>
      <c r="FV70" s="65"/>
      <c r="FW70" s="65"/>
      <c r="FX70" s="65"/>
      <c r="FY70" s="65"/>
      <c r="FZ70" s="65"/>
      <c r="GA70" s="65"/>
      <c r="GB70" s="65"/>
      <c r="GC70" s="65"/>
      <c r="GD70" s="65"/>
      <c r="GE70" s="65"/>
      <c r="GF70" s="65"/>
      <c r="GG70" s="65"/>
      <c r="GH70" s="65"/>
      <c r="GI70" s="65"/>
      <c r="GJ70" s="65"/>
      <c r="GK70" s="65"/>
      <c r="GL70" s="65"/>
      <c r="GM70" s="65"/>
      <c r="GN70" s="65"/>
      <c r="GO70" s="67"/>
      <c r="GP70" s="68"/>
      <c r="GQ70" s="69"/>
      <c r="GR70" s="70"/>
      <c r="GS70" s="68"/>
      <c r="GT70" s="63"/>
      <c r="GU70" s="71"/>
      <c r="GV70" s="71"/>
      <c r="GW70" s="70"/>
      <c r="GX70" s="57"/>
      <c r="GY70" s="57"/>
    </row>
    <row r="71" spans="1:207">
      <c r="A71" s="50" t="s">
        <v>129</v>
      </c>
      <c r="B71" s="76">
        <v>9.3645196228238579</v>
      </c>
      <c r="C71" s="77">
        <v>0.68528583218254879</v>
      </c>
      <c r="D71" s="62"/>
      <c r="H71" s="64"/>
      <c r="I71" s="64"/>
      <c r="J71" s="64"/>
      <c r="K71" s="64"/>
      <c r="L71" s="64"/>
      <c r="M71" s="64"/>
      <c r="N71" s="64"/>
      <c r="O71" s="64"/>
      <c r="P71" s="64"/>
      <c r="Q71" s="64"/>
      <c r="R71" s="64"/>
      <c r="S71" s="64"/>
      <c r="U71" s="64"/>
      <c r="V71" s="64"/>
      <c r="W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5"/>
      <c r="EJ71" s="65"/>
      <c r="EK71" s="65"/>
      <c r="EL71" s="65"/>
      <c r="EM71" s="65"/>
      <c r="EN71" s="65"/>
      <c r="EO71" s="65"/>
      <c r="EP71" s="65"/>
      <c r="EQ71" s="65"/>
      <c r="ER71" s="65"/>
      <c r="ES71" s="65"/>
      <c r="ET71" s="65"/>
      <c r="EU71" s="65"/>
      <c r="EV71" s="65"/>
      <c r="EW71" s="65"/>
      <c r="EX71" s="65"/>
      <c r="EY71" s="65"/>
      <c r="EZ71" s="65"/>
      <c r="FA71" s="65"/>
      <c r="FB71" s="65"/>
      <c r="FC71" s="65"/>
      <c r="FD71" s="65"/>
      <c r="FE71" s="65"/>
      <c r="FF71" s="66"/>
      <c r="FG71" s="66"/>
      <c r="FH71" s="66"/>
      <c r="FI71" s="66"/>
      <c r="FJ71" s="66"/>
      <c r="FK71" s="66"/>
      <c r="FL71" s="66"/>
      <c r="FM71" s="66"/>
      <c r="FN71" s="66"/>
      <c r="FO71" s="66"/>
      <c r="FP71" s="65"/>
      <c r="FQ71" s="66"/>
      <c r="FR71" s="65"/>
      <c r="FS71" s="65"/>
      <c r="FT71" s="65"/>
      <c r="FU71" s="65"/>
      <c r="FV71" s="65"/>
      <c r="FW71" s="65"/>
      <c r="FX71" s="65"/>
      <c r="FY71" s="65"/>
      <c r="FZ71" s="65"/>
      <c r="GA71" s="65"/>
      <c r="GB71" s="65"/>
      <c r="GC71" s="65"/>
      <c r="GD71" s="65"/>
      <c r="GE71" s="65"/>
      <c r="GF71" s="65"/>
      <c r="GG71" s="65"/>
      <c r="GH71" s="65"/>
      <c r="GI71" s="65"/>
      <c r="GJ71" s="65"/>
      <c r="GK71" s="65"/>
      <c r="GL71" s="65"/>
      <c r="GM71" s="65"/>
      <c r="GN71" s="65"/>
      <c r="GO71" s="67"/>
      <c r="GP71" s="68"/>
      <c r="GQ71" s="69"/>
      <c r="GR71" s="70"/>
      <c r="GS71" s="68"/>
      <c r="GT71" s="63"/>
      <c r="GU71" s="71"/>
      <c r="GV71" s="71"/>
      <c r="GW71" s="70"/>
      <c r="GX71" s="57"/>
      <c r="GY71" s="57"/>
    </row>
    <row r="72" spans="1:207">
      <c r="A72" s="50" t="s">
        <v>130</v>
      </c>
      <c r="B72" s="76">
        <v>8.3022657948733674</v>
      </c>
      <c r="C72" s="77">
        <v>0.23801746656473416</v>
      </c>
      <c r="D72" s="62"/>
      <c r="E72" s="64"/>
      <c r="F72" s="64"/>
      <c r="G72" s="64"/>
      <c r="L72" s="64"/>
      <c r="M72" s="64"/>
      <c r="N72" s="64"/>
      <c r="O72" s="64"/>
      <c r="P72" s="64"/>
      <c r="Q72" s="64"/>
      <c r="R72" s="64"/>
      <c r="S72" s="64"/>
      <c r="U72" s="64"/>
      <c r="V72" s="64"/>
      <c r="W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5"/>
      <c r="EJ72" s="65"/>
      <c r="EK72" s="65"/>
      <c r="EL72" s="65"/>
      <c r="EM72" s="65"/>
      <c r="EN72" s="65"/>
      <c r="EO72" s="65"/>
      <c r="EP72" s="65"/>
      <c r="EQ72" s="65"/>
      <c r="ER72" s="65"/>
      <c r="ES72" s="65"/>
      <c r="ET72" s="65"/>
      <c r="EU72" s="65"/>
      <c r="EV72" s="65"/>
      <c r="EW72" s="65"/>
      <c r="EX72" s="65"/>
      <c r="EY72" s="65"/>
      <c r="EZ72" s="65"/>
      <c r="FA72" s="65"/>
      <c r="FB72" s="65"/>
      <c r="FC72" s="65"/>
      <c r="FD72" s="65"/>
      <c r="FE72" s="65"/>
      <c r="FF72" s="66"/>
      <c r="FG72" s="66"/>
      <c r="FH72" s="66"/>
      <c r="FI72" s="66"/>
      <c r="FJ72" s="66"/>
      <c r="FK72" s="66"/>
      <c r="FL72" s="66"/>
      <c r="FM72" s="66"/>
      <c r="FN72" s="66"/>
      <c r="FO72" s="66"/>
      <c r="FP72" s="65"/>
      <c r="FQ72" s="66"/>
      <c r="FR72" s="65"/>
      <c r="FS72" s="65"/>
      <c r="FT72" s="65"/>
      <c r="FU72" s="65"/>
      <c r="FV72" s="65"/>
      <c r="FW72" s="65"/>
      <c r="FX72" s="65"/>
      <c r="FY72" s="65"/>
      <c r="FZ72" s="65"/>
      <c r="GA72" s="65"/>
      <c r="GB72" s="65"/>
      <c r="GC72" s="65"/>
      <c r="GD72" s="65"/>
      <c r="GE72" s="65"/>
      <c r="GF72" s="65"/>
      <c r="GG72" s="65"/>
      <c r="GH72" s="65"/>
      <c r="GI72" s="65"/>
      <c r="GJ72" s="65"/>
      <c r="GK72" s="65"/>
      <c r="GL72" s="65"/>
      <c r="GM72" s="65"/>
      <c r="GN72" s="65"/>
      <c r="GO72" s="67"/>
      <c r="GP72" s="68"/>
      <c r="GQ72" s="69"/>
      <c r="GR72" s="70"/>
      <c r="GS72" s="68"/>
      <c r="GT72" s="63"/>
      <c r="GU72" s="71"/>
      <c r="GV72" s="71"/>
      <c r="GW72" s="70"/>
      <c r="GX72" s="57"/>
      <c r="GY72" s="57"/>
    </row>
    <row r="73" spans="1:207">
      <c r="A73" s="50" t="s">
        <v>131</v>
      </c>
      <c r="B73" s="76"/>
      <c r="C73" s="77"/>
      <c r="L73" s="64"/>
      <c r="M73" s="64"/>
      <c r="N73" s="64"/>
      <c r="O73" s="64"/>
      <c r="P73" s="64"/>
      <c r="Q73" s="64"/>
      <c r="R73" s="64"/>
      <c r="S73" s="64"/>
      <c r="U73" s="64"/>
      <c r="V73" s="64"/>
      <c r="W73" s="64"/>
      <c r="X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5"/>
      <c r="EJ73" s="65"/>
      <c r="EK73" s="65"/>
      <c r="EL73" s="65"/>
      <c r="EM73" s="65"/>
      <c r="EN73" s="65"/>
      <c r="EO73" s="65"/>
      <c r="EP73" s="65"/>
      <c r="EQ73" s="65"/>
      <c r="ER73" s="65"/>
      <c r="ES73" s="65"/>
      <c r="ET73" s="65"/>
      <c r="EU73" s="65"/>
      <c r="EV73" s="65"/>
      <c r="EW73" s="65"/>
      <c r="EX73" s="65"/>
      <c r="EY73" s="65"/>
      <c r="EZ73" s="65"/>
      <c r="FA73" s="65"/>
      <c r="FB73" s="65"/>
      <c r="FC73" s="65"/>
      <c r="FD73" s="65"/>
      <c r="FE73" s="65"/>
      <c r="FF73" s="66"/>
      <c r="FG73" s="66"/>
      <c r="FH73" s="66"/>
      <c r="FI73" s="66"/>
      <c r="FJ73" s="66"/>
      <c r="FK73" s="66"/>
      <c r="FL73" s="66"/>
      <c r="FM73" s="66"/>
      <c r="FN73" s="66"/>
      <c r="FO73" s="66"/>
      <c r="FP73" s="65"/>
      <c r="FQ73" s="66"/>
      <c r="FR73" s="65"/>
      <c r="FS73" s="65"/>
      <c r="FT73" s="65"/>
      <c r="FU73" s="65"/>
      <c r="FV73" s="65"/>
      <c r="FW73" s="65"/>
      <c r="FX73" s="65"/>
      <c r="FY73" s="65"/>
      <c r="FZ73" s="65"/>
      <c r="GA73" s="65"/>
      <c r="GB73" s="65"/>
      <c r="GC73" s="65"/>
      <c r="GD73" s="65"/>
      <c r="GE73" s="65"/>
      <c r="GF73" s="65"/>
      <c r="GG73" s="65"/>
      <c r="GH73" s="65"/>
      <c r="GI73" s="65"/>
      <c r="GJ73" s="65"/>
      <c r="GK73" s="65"/>
      <c r="GL73" s="65"/>
      <c r="GM73" s="65"/>
      <c r="GN73" s="65"/>
      <c r="GO73" s="67"/>
      <c r="GP73" s="68"/>
      <c r="GQ73" s="69"/>
      <c r="GR73" s="70"/>
      <c r="GS73" s="68"/>
      <c r="GT73" s="63"/>
      <c r="GU73" s="71"/>
      <c r="GV73" s="71"/>
      <c r="GW73" s="70"/>
      <c r="GX73" s="57"/>
      <c r="GY73" s="57"/>
    </row>
    <row r="74" spans="1:207">
      <c r="A74" s="50" t="s">
        <v>132</v>
      </c>
      <c r="B74" s="76">
        <v>8.4379335104306055</v>
      </c>
      <c r="C74" s="77">
        <v>0.2680555987329718</v>
      </c>
      <c r="L74" s="64"/>
      <c r="M74" s="64"/>
      <c r="N74" s="64"/>
      <c r="O74" s="64"/>
      <c r="P74" s="64"/>
      <c r="Q74" s="64"/>
      <c r="R74" s="64"/>
      <c r="S74" s="64"/>
      <c r="U74" s="64"/>
      <c r="V74" s="64"/>
      <c r="W74" s="64"/>
      <c r="X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5"/>
      <c r="EJ74" s="65"/>
      <c r="EK74" s="65"/>
      <c r="EL74" s="65"/>
      <c r="EM74" s="65"/>
      <c r="EN74" s="65"/>
      <c r="EO74" s="65"/>
      <c r="EP74" s="65"/>
      <c r="EQ74" s="65"/>
      <c r="ER74" s="65"/>
      <c r="ES74" s="65"/>
      <c r="ET74" s="65"/>
      <c r="EU74" s="65"/>
      <c r="EV74" s="65"/>
      <c r="EW74" s="65"/>
      <c r="EX74" s="65"/>
      <c r="EY74" s="65"/>
      <c r="EZ74" s="65"/>
      <c r="FA74" s="65"/>
      <c r="FB74" s="65"/>
      <c r="FC74" s="65"/>
      <c r="FD74" s="65"/>
      <c r="FE74" s="65"/>
      <c r="FF74" s="66"/>
      <c r="FG74" s="66"/>
      <c r="FH74" s="66"/>
      <c r="FI74" s="66"/>
      <c r="FJ74" s="66"/>
      <c r="FK74" s="66"/>
      <c r="FL74" s="66"/>
      <c r="FM74" s="66"/>
      <c r="FN74" s="66"/>
      <c r="FO74" s="66"/>
      <c r="FP74" s="65"/>
      <c r="FQ74" s="66"/>
      <c r="FR74" s="65"/>
      <c r="FS74" s="65"/>
      <c r="FT74" s="65"/>
      <c r="FU74" s="65"/>
      <c r="FV74" s="65"/>
      <c r="FW74" s="65"/>
      <c r="FX74" s="65"/>
      <c r="FY74" s="65"/>
      <c r="FZ74" s="65"/>
      <c r="GA74" s="65"/>
      <c r="GB74" s="65"/>
      <c r="GC74" s="65"/>
      <c r="GD74" s="65"/>
      <c r="GE74" s="65"/>
      <c r="GF74" s="65"/>
      <c r="GG74" s="65"/>
      <c r="GH74" s="65"/>
      <c r="GI74" s="65"/>
      <c r="GJ74" s="65"/>
      <c r="GK74" s="65"/>
      <c r="GL74" s="65"/>
      <c r="GM74" s="65"/>
      <c r="GN74" s="65"/>
      <c r="GO74" s="67"/>
      <c r="GP74" s="68"/>
      <c r="GQ74" s="69"/>
      <c r="GR74" s="70"/>
      <c r="GS74" s="68"/>
      <c r="GT74" s="63"/>
      <c r="GU74" s="71"/>
      <c r="GV74" s="71"/>
      <c r="GW74" s="70"/>
      <c r="GX74" s="57"/>
      <c r="GY74" s="57"/>
    </row>
    <row r="75" spans="1:207">
      <c r="A75" s="50" t="s">
        <v>133</v>
      </c>
      <c r="B75" s="76">
        <v>8.708969906980947</v>
      </c>
      <c r="C75" s="77">
        <v>0.4861720512179975</v>
      </c>
      <c r="L75" s="64"/>
      <c r="M75" s="64"/>
      <c r="N75" s="64"/>
      <c r="O75" s="64"/>
      <c r="P75" s="64"/>
      <c r="Q75" s="64"/>
      <c r="R75" s="64"/>
      <c r="S75" s="64"/>
      <c r="U75" s="64"/>
      <c r="V75" s="64"/>
      <c r="W75" s="64"/>
      <c r="X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5"/>
      <c r="EJ75" s="65"/>
      <c r="EK75" s="65"/>
      <c r="EL75" s="65"/>
      <c r="EM75" s="65"/>
      <c r="EN75" s="65"/>
      <c r="EO75" s="65"/>
      <c r="EP75" s="65"/>
      <c r="EQ75" s="65"/>
      <c r="ER75" s="65"/>
      <c r="ES75" s="65"/>
      <c r="ET75" s="65"/>
      <c r="EU75" s="65"/>
      <c r="EV75" s="65"/>
      <c r="EW75" s="65"/>
      <c r="EX75" s="65"/>
      <c r="EY75" s="65"/>
      <c r="EZ75" s="65"/>
      <c r="FA75" s="65"/>
      <c r="FB75" s="65"/>
      <c r="FC75" s="65"/>
      <c r="FD75" s="65"/>
      <c r="FE75" s="65"/>
      <c r="FF75" s="66"/>
      <c r="FG75" s="66"/>
      <c r="FH75" s="66"/>
      <c r="FI75" s="66"/>
      <c r="FJ75" s="66"/>
      <c r="FK75" s="66"/>
      <c r="FL75" s="66"/>
      <c r="FM75" s="66"/>
      <c r="FN75" s="66"/>
      <c r="FO75" s="66"/>
      <c r="FP75" s="65"/>
      <c r="FQ75" s="66"/>
      <c r="FR75" s="65"/>
      <c r="FS75" s="65"/>
      <c r="FT75" s="65"/>
      <c r="FU75" s="65"/>
      <c r="FV75" s="65"/>
      <c r="FW75" s="65"/>
      <c r="FX75" s="65"/>
      <c r="FY75" s="65"/>
      <c r="FZ75" s="65"/>
      <c r="GA75" s="65"/>
      <c r="GB75" s="65"/>
      <c r="GC75" s="65"/>
      <c r="GD75" s="65"/>
      <c r="GE75" s="65"/>
      <c r="GF75" s="65"/>
      <c r="GG75" s="65"/>
      <c r="GH75" s="65"/>
      <c r="GI75" s="65"/>
      <c r="GJ75" s="65"/>
      <c r="GK75" s="65"/>
      <c r="GL75" s="65"/>
      <c r="GM75" s="65"/>
      <c r="GN75" s="65"/>
      <c r="GO75" s="67"/>
      <c r="GP75" s="68"/>
      <c r="GQ75" s="69"/>
      <c r="GR75" s="70"/>
      <c r="GS75" s="68"/>
      <c r="GT75" s="63"/>
      <c r="GU75" s="71"/>
      <c r="GV75" s="71"/>
      <c r="GW75" s="70"/>
      <c r="GX75" s="57"/>
      <c r="GY75" s="57"/>
    </row>
    <row r="76" spans="1:207">
      <c r="A76" s="59" t="s">
        <v>134</v>
      </c>
      <c r="B76" s="76">
        <v>7.7279755421055585</v>
      </c>
      <c r="C76" s="78">
        <v>0.1044527768019799</v>
      </c>
      <c r="L76" s="64"/>
      <c r="M76" s="64"/>
      <c r="N76" s="64"/>
      <c r="O76" s="64"/>
      <c r="P76" s="64"/>
      <c r="Q76" s="64"/>
      <c r="R76" s="64"/>
      <c r="S76" s="64"/>
      <c r="U76" s="64"/>
      <c r="V76" s="64"/>
      <c r="W76" s="64"/>
      <c r="X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5"/>
      <c r="EJ76" s="65"/>
      <c r="EK76" s="65"/>
      <c r="EL76" s="65"/>
      <c r="EM76" s="65"/>
      <c r="EN76" s="65"/>
      <c r="EO76" s="65"/>
      <c r="EP76" s="65"/>
      <c r="EQ76" s="65"/>
      <c r="ER76" s="65"/>
      <c r="ES76" s="65"/>
      <c r="ET76" s="65"/>
      <c r="EU76" s="65"/>
      <c r="EV76" s="65"/>
      <c r="EW76" s="65"/>
      <c r="EX76" s="65"/>
      <c r="EY76" s="65"/>
      <c r="EZ76" s="65"/>
      <c r="FA76" s="65"/>
      <c r="FB76" s="65"/>
      <c r="FC76" s="65"/>
      <c r="FD76" s="65"/>
      <c r="FE76" s="65"/>
      <c r="FF76" s="66"/>
      <c r="FG76" s="66"/>
      <c r="FH76" s="66"/>
      <c r="FI76" s="66"/>
      <c r="FJ76" s="66"/>
      <c r="FK76" s="66"/>
      <c r="FL76" s="66"/>
      <c r="FM76" s="66"/>
      <c r="FN76" s="66"/>
      <c r="FO76" s="66"/>
      <c r="FP76" s="65"/>
      <c r="FQ76" s="66"/>
      <c r="FR76" s="65"/>
      <c r="FS76" s="65"/>
      <c r="FT76" s="65"/>
      <c r="FU76" s="65"/>
      <c r="FV76" s="65"/>
      <c r="FW76" s="65"/>
      <c r="FX76" s="65"/>
      <c r="FY76" s="65"/>
      <c r="FZ76" s="65"/>
      <c r="GA76" s="65"/>
      <c r="GB76" s="65"/>
      <c r="GC76" s="65"/>
      <c r="GD76" s="65"/>
      <c r="GE76" s="65"/>
      <c r="GF76" s="65"/>
      <c r="GG76" s="65"/>
      <c r="GH76" s="65"/>
      <c r="GI76" s="65"/>
      <c r="GJ76" s="65"/>
      <c r="GK76" s="65"/>
      <c r="GL76" s="65"/>
      <c r="GM76" s="65"/>
      <c r="GN76" s="65"/>
      <c r="GO76" s="67"/>
      <c r="GP76" s="68"/>
      <c r="GQ76" s="69"/>
      <c r="GR76" s="70"/>
      <c r="GS76" s="68"/>
      <c r="GT76" s="63"/>
      <c r="GU76" s="71"/>
      <c r="GV76" s="71"/>
      <c r="GW76" s="70"/>
      <c r="GX76" s="57"/>
      <c r="GY76" s="57"/>
    </row>
    <row r="77" spans="1:207">
      <c r="A77" s="50" t="s">
        <v>135</v>
      </c>
      <c r="B77" s="76">
        <v>6.8384052008473439</v>
      </c>
      <c r="C77" s="77">
        <v>3.6703056301807056E-2</v>
      </c>
      <c r="E77" s="64"/>
      <c r="F77" s="64"/>
      <c r="G77" s="64"/>
      <c r="L77" s="64"/>
      <c r="M77" s="64"/>
      <c r="N77" s="64"/>
      <c r="O77" s="64"/>
      <c r="P77" s="64"/>
      <c r="Q77" s="64"/>
      <c r="R77" s="64"/>
      <c r="S77" s="64"/>
      <c r="U77" s="64"/>
      <c r="V77" s="64"/>
      <c r="W77" s="64"/>
      <c r="X77" s="64"/>
      <c r="Y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5"/>
      <c r="EJ77" s="65"/>
      <c r="EK77" s="65"/>
      <c r="EL77" s="65"/>
      <c r="EM77" s="65"/>
      <c r="EN77" s="65"/>
      <c r="EO77" s="65"/>
      <c r="EP77" s="65"/>
      <c r="EQ77" s="65"/>
      <c r="ER77" s="65"/>
      <c r="ES77" s="65"/>
      <c r="ET77" s="65"/>
      <c r="EU77" s="65"/>
      <c r="EV77" s="65"/>
      <c r="EW77" s="65"/>
      <c r="EX77" s="65"/>
      <c r="EY77" s="65"/>
      <c r="EZ77" s="65"/>
      <c r="FA77" s="65"/>
      <c r="FB77" s="65"/>
      <c r="FC77" s="65"/>
      <c r="FD77" s="65"/>
      <c r="FE77" s="65"/>
      <c r="FF77" s="66"/>
      <c r="FG77" s="66"/>
      <c r="FH77" s="66"/>
      <c r="FI77" s="66"/>
      <c r="FJ77" s="66"/>
      <c r="FK77" s="66"/>
      <c r="FL77" s="66"/>
      <c r="FM77" s="66"/>
      <c r="FN77" s="66"/>
      <c r="FO77" s="66"/>
      <c r="FP77" s="65"/>
      <c r="FQ77" s="66"/>
      <c r="FR77" s="65"/>
      <c r="FS77" s="65"/>
      <c r="FT77" s="65"/>
      <c r="FU77" s="65"/>
      <c r="FV77" s="65"/>
      <c r="FW77" s="65"/>
      <c r="FX77" s="65"/>
      <c r="FY77" s="65"/>
      <c r="FZ77" s="65"/>
      <c r="GA77" s="65"/>
      <c r="GB77" s="65"/>
      <c r="GC77" s="65"/>
      <c r="GD77" s="65"/>
      <c r="GE77" s="65"/>
      <c r="GF77" s="65"/>
      <c r="GG77" s="65"/>
      <c r="GH77" s="65"/>
      <c r="GI77" s="65"/>
      <c r="GJ77" s="65"/>
      <c r="GK77" s="65"/>
      <c r="GL77" s="65"/>
      <c r="GM77" s="65"/>
      <c r="GN77" s="65"/>
      <c r="GO77" s="67"/>
      <c r="GP77" s="68"/>
      <c r="GQ77" s="69"/>
      <c r="GR77" s="70"/>
      <c r="GS77" s="68"/>
      <c r="GT77" s="63"/>
      <c r="GU77" s="71"/>
      <c r="GV77" s="71"/>
      <c r="GW77" s="70"/>
      <c r="GX77" s="57"/>
      <c r="GY77" s="57"/>
    </row>
    <row r="78" spans="1:207">
      <c r="A78" s="50" t="s">
        <v>136</v>
      </c>
      <c r="B78" s="76">
        <v>6.8997231072848724</v>
      </c>
      <c r="C78" s="77">
        <v>2.5073835849890039E-2</v>
      </c>
      <c r="P78" s="64"/>
      <c r="Q78" s="64"/>
      <c r="R78" s="64"/>
      <c r="S78" s="64"/>
      <c r="U78" s="64"/>
      <c r="V78" s="64"/>
      <c r="W78" s="64"/>
      <c r="X78" s="64"/>
      <c r="Y78" s="64"/>
      <c r="Z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5"/>
      <c r="EJ78" s="65"/>
      <c r="EK78" s="65"/>
      <c r="EL78" s="65"/>
      <c r="EM78" s="65"/>
      <c r="EN78" s="65"/>
      <c r="EO78" s="65"/>
      <c r="EP78" s="65"/>
      <c r="EQ78" s="65"/>
      <c r="ER78" s="65"/>
      <c r="ES78" s="65"/>
      <c r="ET78" s="65"/>
      <c r="EU78" s="65"/>
      <c r="EV78" s="65"/>
      <c r="EW78" s="65"/>
      <c r="EX78" s="65"/>
      <c r="EY78" s="65"/>
      <c r="EZ78" s="65"/>
      <c r="FA78" s="65"/>
      <c r="FB78" s="65"/>
      <c r="FC78" s="65"/>
      <c r="FD78" s="65"/>
      <c r="FE78" s="65"/>
      <c r="FF78" s="66"/>
      <c r="FG78" s="66"/>
      <c r="FH78" s="66"/>
      <c r="FI78" s="66"/>
      <c r="FJ78" s="66"/>
      <c r="FK78" s="66"/>
      <c r="FL78" s="66"/>
      <c r="FM78" s="66"/>
      <c r="FN78" s="66"/>
      <c r="FO78" s="66"/>
      <c r="FP78" s="65"/>
      <c r="FQ78" s="66"/>
      <c r="FR78" s="65"/>
      <c r="FS78" s="65"/>
      <c r="FT78" s="65"/>
      <c r="FU78" s="65"/>
      <c r="FV78" s="65"/>
      <c r="FW78" s="65"/>
      <c r="FX78" s="65"/>
      <c r="FY78" s="65"/>
      <c r="FZ78" s="65"/>
      <c r="GA78" s="65"/>
      <c r="GB78" s="65"/>
      <c r="GC78" s="65"/>
      <c r="GD78" s="65"/>
      <c r="GE78" s="65"/>
      <c r="GF78" s="65"/>
      <c r="GG78" s="65"/>
      <c r="GH78" s="65"/>
      <c r="GI78" s="65"/>
      <c r="GJ78" s="65"/>
      <c r="GK78" s="65"/>
      <c r="GL78" s="65"/>
      <c r="GM78" s="65"/>
      <c r="GN78" s="65"/>
      <c r="GO78" s="67"/>
      <c r="GP78" s="68"/>
      <c r="GQ78" s="69"/>
      <c r="GR78" s="70"/>
      <c r="GS78" s="68"/>
      <c r="GT78" s="63"/>
      <c r="GU78" s="71"/>
      <c r="GV78" s="71"/>
      <c r="GW78" s="70"/>
      <c r="GX78" s="57"/>
      <c r="GY78" s="57"/>
    </row>
    <row r="79" spans="1:207">
      <c r="A79" s="50" t="s">
        <v>137</v>
      </c>
      <c r="B79" s="76">
        <v>8.4738680666778645</v>
      </c>
      <c r="C79" s="77">
        <v>0.13995864570332836</v>
      </c>
      <c r="E79" s="72"/>
      <c r="F79" s="73"/>
      <c r="G79" s="74"/>
      <c r="P79" s="64"/>
      <c r="Q79" s="64"/>
      <c r="R79" s="64"/>
      <c r="S79" s="64"/>
      <c r="U79" s="64"/>
      <c r="V79" s="64"/>
      <c r="W79" s="64"/>
      <c r="X79" s="64"/>
      <c r="Y79" s="64"/>
      <c r="Z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5"/>
      <c r="EJ79" s="65"/>
      <c r="EK79" s="65"/>
      <c r="EL79" s="65"/>
      <c r="EM79" s="65"/>
      <c r="EN79" s="65"/>
      <c r="EO79" s="65"/>
      <c r="EP79" s="65"/>
      <c r="EQ79" s="65"/>
      <c r="ER79" s="65"/>
      <c r="ES79" s="65"/>
      <c r="ET79" s="65"/>
      <c r="EU79" s="65"/>
      <c r="EV79" s="65"/>
      <c r="EW79" s="65"/>
      <c r="EX79" s="65"/>
      <c r="EY79" s="65"/>
      <c r="EZ79" s="65"/>
      <c r="FA79" s="65"/>
      <c r="FB79" s="65"/>
      <c r="FC79" s="65"/>
      <c r="FD79" s="65"/>
      <c r="FE79" s="65"/>
      <c r="FF79" s="66"/>
      <c r="FG79" s="66"/>
      <c r="FH79" s="66"/>
      <c r="FI79" s="66"/>
      <c r="FJ79" s="66"/>
      <c r="FK79" s="66"/>
      <c r="FL79" s="66"/>
      <c r="FM79" s="66"/>
      <c r="FN79" s="66"/>
      <c r="FO79" s="66"/>
      <c r="FP79" s="65"/>
      <c r="FQ79" s="66"/>
      <c r="FR79" s="65"/>
      <c r="FS79" s="65"/>
      <c r="FT79" s="65"/>
      <c r="FU79" s="65"/>
      <c r="FV79" s="65"/>
      <c r="FW79" s="65"/>
      <c r="FX79" s="65"/>
      <c r="FY79" s="65"/>
      <c r="FZ79" s="65"/>
      <c r="GA79" s="65"/>
      <c r="GB79" s="65"/>
      <c r="GC79" s="65"/>
      <c r="GD79" s="65"/>
      <c r="GE79" s="65"/>
      <c r="GF79" s="65"/>
      <c r="GG79" s="65"/>
      <c r="GH79" s="65"/>
      <c r="GI79" s="65"/>
      <c r="GJ79" s="65"/>
      <c r="GK79" s="65"/>
      <c r="GL79" s="65"/>
      <c r="GM79" s="65"/>
      <c r="GN79" s="65"/>
      <c r="GO79" s="67"/>
      <c r="GP79" s="68"/>
      <c r="GQ79" s="69"/>
      <c r="GR79" s="70"/>
      <c r="GS79" s="68"/>
      <c r="GT79" s="63"/>
      <c r="GU79" s="71"/>
      <c r="GV79" s="71"/>
      <c r="GW79" s="70"/>
      <c r="GX79" s="57"/>
      <c r="GY79" s="57"/>
    </row>
    <row r="80" spans="1:207">
      <c r="A80" s="50" t="s">
        <v>138</v>
      </c>
      <c r="B80" s="76">
        <v>7.8528278122817445</v>
      </c>
      <c r="C80" s="77">
        <v>0.10277559474220757</v>
      </c>
      <c r="P80" s="64"/>
      <c r="Q80" s="64"/>
      <c r="R80" s="64"/>
      <c r="S80" s="64"/>
      <c r="U80" s="64"/>
      <c r="V80" s="64"/>
      <c r="W80" s="64"/>
      <c r="X80" s="64"/>
      <c r="Y80" s="64"/>
      <c r="Z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5"/>
      <c r="EJ80" s="65"/>
      <c r="EK80" s="65"/>
      <c r="EL80" s="65"/>
      <c r="EM80" s="65"/>
      <c r="EN80" s="65"/>
      <c r="EO80" s="65"/>
      <c r="EP80" s="65"/>
      <c r="EQ80" s="65"/>
      <c r="ER80" s="65"/>
      <c r="ES80" s="65"/>
      <c r="ET80" s="65"/>
      <c r="EU80" s="65"/>
      <c r="EV80" s="65"/>
      <c r="EW80" s="65"/>
      <c r="EX80" s="65"/>
      <c r="EY80" s="65"/>
      <c r="EZ80" s="65"/>
      <c r="FA80" s="65"/>
      <c r="FB80" s="65"/>
      <c r="FC80" s="65"/>
      <c r="FD80" s="65"/>
      <c r="FE80" s="65"/>
      <c r="FF80" s="66"/>
      <c r="FG80" s="66"/>
      <c r="FH80" s="66"/>
      <c r="FI80" s="66"/>
      <c r="FJ80" s="66"/>
      <c r="FK80" s="66"/>
      <c r="FL80" s="66"/>
      <c r="FM80" s="66"/>
      <c r="FN80" s="66"/>
      <c r="FO80" s="66"/>
      <c r="FP80" s="65"/>
      <c r="FQ80" s="66"/>
      <c r="FR80" s="65"/>
      <c r="FS80" s="65"/>
      <c r="FT80" s="65"/>
      <c r="FU80" s="65"/>
      <c r="FV80" s="65"/>
      <c r="FW80" s="65"/>
      <c r="FX80" s="65"/>
      <c r="FY80" s="65"/>
      <c r="FZ80" s="65"/>
      <c r="GA80" s="65"/>
      <c r="GB80" s="65"/>
      <c r="GC80" s="65"/>
      <c r="GD80" s="65"/>
      <c r="GE80" s="65"/>
      <c r="GF80" s="65"/>
      <c r="GG80" s="65"/>
      <c r="GH80" s="65"/>
      <c r="GI80" s="65"/>
      <c r="GJ80" s="65"/>
      <c r="GK80" s="65"/>
      <c r="GL80" s="65"/>
      <c r="GM80" s="65"/>
      <c r="GN80" s="65"/>
      <c r="GO80" s="67"/>
      <c r="GP80" s="68"/>
      <c r="GQ80" s="69"/>
      <c r="GR80" s="70"/>
      <c r="GS80" s="68"/>
      <c r="GT80" s="63"/>
      <c r="GU80" s="71"/>
      <c r="GV80" s="71"/>
      <c r="GW80" s="70"/>
      <c r="GX80" s="57"/>
      <c r="GY80" s="57"/>
    </row>
    <row r="81" spans="1:207">
      <c r="A81" s="50" t="s">
        <v>139</v>
      </c>
      <c r="B81" s="76">
        <v>8.3313454248457237</v>
      </c>
      <c r="C81" s="77">
        <v>0.24066238539743159</v>
      </c>
      <c r="E81" s="64"/>
      <c r="F81" s="64"/>
      <c r="G81" s="64"/>
      <c r="H81" s="64"/>
      <c r="I81" s="64"/>
      <c r="J81" s="64"/>
      <c r="K81" s="64"/>
      <c r="P81" s="64"/>
      <c r="Q81" s="64"/>
      <c r="R81" s="64"/>
      <c r="S81" s="64"/>
      <c r="U81" s="64"/>
      <c r="V81" s="64"/>
      <c r="W81" s="64"/>
      <c r="X81" s="64"/>
      <c r="Y81" s="64"/>
      <c r="Z81" s="64"/>
      <c r="AA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5"/>
      <c r="EJ81" s="65"/>
      <c r="EK81" s="65"/>
      <c r="EL81" s="65"/>
      <c r="EM81" s="65"/>
      <c r="EN81" s="65"/>
      <c r="EO81" s="65"/>
      <c r="EP81" s="65"/>
      <c r="EQ81" s="65"/>
      <c r="ER81" s="65"/>
      <c r="ES81" s="65"/>
      <c r="ET81" s="65"/>
      <c r="EU81" s="65"/>
      <c r="EV81" s="65"/>
      <c r="EW81" s="65"/>
      <c r="EX81" s="65"/>
      <c r="EY81" s="65"/>
      <c r="EZ81" s="65"/>
      <c r="FA81" s="65"/>
      <c r="FB81" s="65"/>
      <c r="FC81" s="65"/>
      <c r="FD81" s="65"/>
      <c r="FE81" s="65"/>
      <c r="FF81" s="66"/>
      <c r="FG81" s="66"/>
      <c r="FH81" s="66"/>
      <c r="FI81" s="66"/>
      <c r="FJ81" s="66"/>
      <c r="FK81" s="66"/>
      <c r="FL81" s="66"/>
      <c r="FM81" s="66"/>
      <c r="FN81" s="66"/>
      <c r="FO81" s="66"/>
      <c r="FP81" s="65"/>
      <c r="FQ81" s="66"/>
      <c r="FR81" s="65"/>
      <c r="FS81" s="65"/>
      <c r="FT81" s="65"/>
      <c r="FU81" s="65"/>
      <c r="FV81" s="65"/>
      <c r="FW81" s="65"/>
      <c r="FX81" s="65"/>
      <c r="FY81" s="65"/>
      <c r="FZ81" s="65"/>
      <c r="GA81" s="65"/>
      <c r="GB81" s="65"/>
      <c r="GC81" s="65"/>
      <c r="GD81" s="65"/>
      <c r="GE81" s="65"/>
      <c r="GF81" s="65"/>
      <c r="GG81" s="65"/>
      <c r="GH81" s="65"/>
      <c r="GI81" s="65"/>
      <c r="GJ81" s="65"/>
      <c r="GK81" s="65"/>
      <c r="GL81" s="65"/>
      <c r="GM81" s="65"/>
      <c r="GN81" s="65"/>
      <c r="GO81" s="67"/>
      <c r="GP81" s="68"/>
      <c r="GQ81" s="69"/>
      <c r="GR81" s="70"/>
      <c r="GS81" s="68"/>
      <c r="GT81" s="63"/>
      <c r="GU81" s="71"/>
      <c r="GV81" s="71"/>
      <c r="GW81" s="70"/>
      <c r="GX81" s="57"/>
      <c r="GY81" s="57"/>
    </row>
    <row r="82" spans="1:207">
      <c r="A82" s="50" t="s">
        <v>140</v>
      </c>
      <c r="B82" s="76">
        <v>7.014814351275545</v>
      </c>
      <c r="C82" s="77">
        <v>3.4015434192487468E-2</v>
      </c>
      <c r="E82" s="64"/>
      <c r="F82" s="64"/>
      <c r="G82" s="64"/>
      <c r="H82" s="64"/>
      <c r="I82" s="64"/>
      <c r="J82" s="64"/>
      <c r="K82" s="64"/>
      <c r="L82" s="64"/>
      <c r="M82" s="64"/>
      <c r="U82" s="64"/>
      <c r="V82" s="64"/>
      <c r="W82" s="64"/>
      <c r="X82" s="64"/>
      <c r="Y82" s="64"/>
      <c r="Z82" s="64"/>
      <c r="AA82" s="64"/>
      <c r="AB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5"/>
      <c r="EJ82" s="65"/>
      <c r="EK82" s="65"/>
      <c r="EL82" s="65"/>
      <c r="EM82" s="65"/>
      <c r="EN82" s="65"/>
      <c r="EO82" s="65"/>
      <c r="EP82" s="65"/>
      <c r="EQ82" s="65"/>
      <c r="ER82" s="65"/>
      <c r="ES82" s="65"/>
      <c r="ET82" s="65"/>
      <c r="EU82" s="65"/>
      <c r="EV82" s="65"/>
      <c r="EW82" s="65"/>
      <c r="EX82" s="65"/>
      <c r="EY82" s="65"/>
      <c r="EZ82" s="65"/>
      <c r="FA82" s="65"/>
      <c r="FB82" s="65"/>
      <c r="FC82" s="65"/>
      <c r="FD82" s="65"/>
      <c r="FE82" s="65"/>
      <c r="FF82" s="66"/>
      <c r="FG82" s="66"/>
      <c r="FH82" s="66"/>
      <c r="FI82" s="66"/>
      <c r="FJ82" s="66"/>
      <c r="FK82" s="66"/>
      <c r="FL82" s="66"/>
      <c r="FM82" s="66"/>
      <c r="FN82" s="66"/>
      <c r="FO82" s="66"/>
      <c r="FP82" s="65"/>
      <c r="FQ82" s="66"/>
      <c r="FR82" s="65"/>
      <c r="FS82" s="65"/>
      <c r="FT82" s="65"/>
      <c r="FU82" s="65"/>
      <c r="FV82" s="65"/>
      <c r="FW82" s="65"/>
      <c r="FX82" s="65"/>
      <c r="FY82" s="65"/>
      <c r="FZ82" s="65"/>
      <c r="GA82" s="65"/>
      <c r="GB82" s="65"/>
      <c r="GC82" s="65"/>
      <c r="GD82" s="65"/>
      <c r="GE82" s="65"/>
      <c r="GF82" s="65"/>
      <c r="GG82" s="65"/>
      <c r="GH82" s="65"/>
      <c r="GI82" s="65"/>
      <c r="GJ82" s="65"/>
      <c r="GK82" s="65"/>
      <c r="GL82" s="65"/>
      <c r="GM82" s="65"/>
      <c r="GN82" s="65"/>
      <c r="GO82" s="67"/>
      <c r="GP82" s="68"/>
      <c r="GQ82" s="69"/>
      <c r="GR82" s="70"/>
      <c r="GS82" s="68"/>
      <c r="GT82" s="63"/>
      <c r="GU82" s="71"/>
      <c r="GV82" s="71"/>
      <c r="GW82" s="70"/>
      <c r="GX82" s="57"/>
      <c r="GY82" s="57"/>
    </row>
    <row r="83" spans="1:207">
      <c r="A83" s="50" t="s">
        <v>141</v>
      </c>
      <c r="B83" s="76">
        <v>7.843064016692054</v>
      </c>
      <c r="C83" s="77">
        <v>3.8780000723498145E-2</v>
      </c>
      <c r="E83" s="64"/>
      <c r="F83" s="64"/>
      <c r="G83" s="64"/>
      <c r="H83" s="64"/>
      <c r="I83" s="64"/>
      <c r="J83" s="64"/>
      <c r="K83" s="64"/>
      <c r="L83" s="64"/>
      <c r="M83" s="64"/>
      <c r="U83" s="64"/>
      <c r="V83" s="64"/>
      <c r="W83" s="64"/>
      <c r="X83" s="64"/>
      <c r="Y83" s="64"/>
      <c r="Z83" s="64"/>
      <c r="AA83" s="64"/>
      <c r="AB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5"/>
      <c r="EJ83" s="65"/>
      <c r="EK83" s="65"/>
      <c r="EL83" s="65"/>
      <c r="EM83" s="65"/>
      <c r="EN83" s="65"/>
      <c r="EO83" s="65"/>
      <c r="EP83" s="65"/>
      <c r="EQ83" s="65"/>
      <c r="ER83" s="65"/>
      <c r="ES83" s="65"/>
      <c r="ET83" s="65"/>
      <c r="EU83" s="65"/>
      <c r="EV83" s="65"/>
      <c r="EW83" s="65"/>
      <c r="EX83" s="65"/>
      <c r="EY83" s="65"/>
      <c r="EZ83" s="65"/>
      <c r="FA83" s="65"/>
      <c r="FB83" s="65"/>
      <c r="FC83" s="65"/>
      <c r="FD83" s="65"/>
      <c r="FE83" s="65"/>
      <c r="FF83" s="66"/>
      <c r="FG83" s="66"/>
      <c r="FH83" s="66"/>
      <c r="FI83" s="66"/>
      <c r="FJ83" s="66"/>
      <c r="FK83" s="66"/>
      <c r="FL83" s="66"/>
      <c r="FM83" s="66"/>
      <c r="FN83" s="66"/>
      <c r="FO83" s="66"/>
      <c r="FP83" s="65"/>
      <c r="FQ83" s="66"/>
      <c r="FR83" s="65"/>
      <c r="FS83" s="65"/>
      <c r="FT83" s="65"/>
      <c r="FU83" s="65"/>
      <c r="FV83" s="65"/>
      <c r="FW83" s="65"/>
      <c r="FX83" s="65"/>
      <c r="FY83" s="65"/>
      <c r="FZ83" s="65"/>
      <c r="GA83" s="65"/>
      <c r="GB83" s="65"/>
      <c r="GC83" s="65"/>
      <c r="GD83" s="65"/>
      <c r="GE83" s="65"/>
      <c r="GF83" s="65"/>
      <c r="GG83" s="65"/>
      <c r="GH83" s="65"/>
      <c r="GI83" s="65"/>
      <c r="GJ83" s="65"/>
      <c r="GK83" s="65"/>
      <c r="GL83" s="65"/>
      <c r="GM83" s="65"/>
      <c r="GN83" s="65"/>
      <c r="GO83" s="67"/>
      <c r="GP83" s="68"/>
      <c r="GQ83" s="69"/>
      <c r="GR83" s="70"/>
      <c r="GS83" s="68"/>
      <c r="GT83" s="63"/>
      <c r="GU83" s="71"/>
      <c r="GV83" s="71"/>
      <c r="GW83" s="70"/>
      <c r="GX83" s="57"/>
      <c r="GY83" s="57"/>
    </row>
    <row r="84" spans="1:207">
      <c r="A84" s="50" t="s">
        <v>142</v>
      </c>
      <c r="B84" s="76">
        <v>8.2684753889825977</v>
      </c>
      <c r="C84" s="77">
        <v>0.24104266878248354</v>
      </c>
      <c r="E84" s="64"/>
      <c r="F84" s="64"/>
      <c r="G84" s="64"/>
      <c r="H84" s="64"/>
      <c r="I84" s="64"/>
      <c r="J84" s="64"/>
      <c r="K84" s="64"/>
      <c r="L84" s="64"/>
      <c r="M84" s="64"/>
      <c r="U84" s="64"/>
      <c r="V84" s="64"/>
      <c r="W84" s="64"/>
      <c r="X84" s="64"/>
      <c r="Y84" s="64"/>
      <c r="Z84" s="64"/>
      <c r="AA84" s="64"/>
      <c r="AB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5"/>
      <c r="EJ84" s="65"/>
      <c r="EK84" s="65"/>
      <c r="EL84" s="65"/>
      <c r="EM84" s="65"/>
      <c r="EN84" s="65"/>
      <c r="EO84" s="65"/>
      <c r="EP84" s="65"/>
      <c r="EQ84" s="65"/>
      <c r="ER84" s="65"/>
      <c r="ES84" s="65"/>
      <c r="ET84" s="65"/>
      <c r="EU84" s="65"/>
      <c r="EV84" s="65"/>
      <c r="EW84" s="65"/>
      <c r="EX84" s="65"/>
      <c r="EY84" s="65"/>
      <c r="EZ84" s="65"/>
      <c r="FA84" s="65"/>
      <c r="FB84" s="65"/>
      <c r="FC84" s="65"/>
      <c r="FD84" s="65"/>
      <c r="FE84" s="65"/>
      <c r="FF84" s="66"/>
      <c r="FG84" s="66"/>
      <c r="FH84" s="66"/>
      <c r="FI84" s="66"/>
      <c r="FJ84" s="66"/>
      <c r="FK84" s="66"/>
      <c r="FL84" s="66"/>
      <c r="FM84" s="66"/>
      <c r="FN84" s="66"/>
      <c r="FO84" s="66"/>
      <c r="FP84" s="65"/>
      <c r="FQ84" s="66"/>
      <c r="FR84" s="65"/>
      <c r="FS84" s="65"/>
      <c r="FT84" s="65"/>
      <c r="FU84" s="65"/>
      <c r="FV84" s="65"/>
      <c r="FW84" s="65"/>
      <c r="FX84" s="65"/>
      <c r="FY84" s="65"/>
      <c r="FZ84" s="65"/>
      <c r="GA84" s="65"/>
      <c r="GB84" s="65"/>
      <c r="GC84" s="65"/>
      <c r="GD84" s="65"/>
      <c r="GE84" s="65"/>
      <c r="GF84" s="65"/>
      <c r="GG84" s="65"/>
      <c r="GH84" s="65"/>
      <c r="GI84" s="65"/>
      <c r="GJ84" s="65"/>
      <c r="GK84" s="65"/>
      <c r="GL84" s="65"/>
      <c r="GM84" s="65"/>
      <c r="GN84" s="65"/>
      <c r="GO84" s="67"/>
      <c r="GP84" s="68"/>
      <c r="GQ84" s="69"/>
      <c r="GR84" s="70"/>
      <c r="GS84" s="68"/>
      <c r="GT84" s="63"/>
      <c r="GU84" s="71"/>
      <c r="GV84" s="71"/>
      <c r="GW84" s="70"/>
      <c r="GX84" s="57"/>
      <c r="GY84" s="57"/>
    </row>
    <row r="85" spans="1:207">
      <c r="A85" s="50" t="s">
        <v>143</v>
      </c>
      <c r="B85" s="76">
        <v>7.1770187659099003</v>
      </c>
      <c r="C85" s="77">
        <v>5.4619498688076723E-2</v>
      </c>
      <c r="E85" s="64"/>
      <c r="F85" s="64"/>
      <c r="G85" s="64"/>
      <c r="H85" s="64"/>
      <c r="I85" s="64"/>
      <c r="J85" s="64"/>
      <c r="K85" s="64"/>
      <c r="L85" s="64"/>
      <c r="M85" s="64"/>
      <c r="N85" s="64"/>
      <c r="O85" s="64"/>
      <c r="R85" s="64"/>
      <c r="S85" s="64"/>
      <c r="X85" s="64"/>
      <c r="Y85" s="64"/>
      <c r="Z85" s="64"/>
      <c r="AA85" s="64"/>
      <c r="AB85" s="64"/>
      <c r="AC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5"/>
      <c r="EJ85" s="65"/>
      <c r="EK85" s="65"/>
      <c r="EL85" s="65"/>
      <c r="EM85" s="65"/>
      <c r="EN85" s="65"/>
      <c r="EO85" s="65"/>
      <c r="EP85" s="65"/>
      <c r="EQ85" s="65"/>
      <c r="ER85" s="65"/>
      <c r="ES85" s="65"/>
      <c r="ET85" s="65"/>
      <c r="EU85" s="65"/>
      <c r="EV85" s="65"/>
      <c r="EW85" s="65"/>
      <c r="EX85" s="65"/>
      <c r="EY85" s="65"/>
      <c r="EZ85" s="65"/>
      <c r="FA85" s="65"/>
      <c r="FB85" s="65"/>
      <c r="FC85" s="65"/>
      <c r="FD85" s="65"/>
      <c r="FE85" s="65"/>
      <c r="FF85" s="66"/>
      <c r="FG85" s="66"/>
      <c r="FH85" s="66"/>
      <c r="FI85" s="66"/>
      <c r="FJ85" s="66"/>
      <c r="FK85" s="66"/>
      <c r="FL85" s="66"/>
      <c r="FM85" s="66"/>
      <c r="FN85" s="66"/>
      <c r="FO85" s="66"/>
      <c r="FP85" s="65"/>
      <c r="FQ85" s="66"/>
      <c r="FR85" s="65"/>
      <c r="FS85" s="65"/>
      <c r="FT85" s="65"/>
      <c r="FU85" s="65"/>
      <c r="FV85" s="65"/>
      <c r="FW85" s="65"/>
      <c r="FX85" s="65"/>
      <c r="FY85" s="65"/>
      <c r="FZ85" s="65"/>
      <c r="GA85" s="65"/>
      <c r="GB85" s="65"/>
      <c r="GC85" s="65"/>
      <c r="GD85" s="65"/>
      <c r="GE85" s="65"/>
      <c r="GF85" s="65"/>
      <c r="GG85" s="65"/>
      <c r="GH85" s="65"/>
      <c r="GI85" s="65"/>
      <c r="GJ85" s="65"/>
      <c r="GK85" s="65"/>
      <c r="GL85" s="65"/>
      <c r="GM85" s="65"/>
      <c r="GN85" s="65"/>
      <c r="GO85" s="67"/>
      <c r="GP85" s="68"/>
      <c r="GQ85" s="69"/>
      <c r="GR85" s="70"/>
      <c r="GS85" s="68"/>
      <c r="GT85" s="63"/>
      <c r="GU85" s="71"/>
      <c r="GV85" s="71"/>
      <c r="GW85" s="70"/>
      <c r="GX85" s="57"/>
      <c r="GY85" s="57"/>
    </row>
    <row r="86" spans="1:207">
      <c r="A86" s="50" t="s">
        <v>144</v>
      </c>
      <c r="B86" s="76">
        <v>9.4415314548696934</v>
      </c>
      <c r="C86" s="77">
        <v>9.0094189832411867E-2</v>
      </c>
      <c r="E86" s="64"/>
      <c r="F86" s="64"/>
      <c r="G86" s="64"/>
      <c r="H86" s="64"/>
      <c r="I86" s="64"/>
      <c r="J86" s="64"/>
      <c r="K86" s="64"/>
      <c r="L86" s="64"/>
      <c r="M86" s="64"/>
      <c r="N86" s="64"/>
      <c r="O86" s="64"/>
      <c r="R86" s="64"/>
      <c r="S86" s="64"/>
      <c r="X86" s="64"/>
      <c r="Y86" s="64"/>
      <c r="Z86" s="64"/>
      <c r="AA86" s="64"/>
      <c r="AB86" s="64"/>
      <c r="AC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5"/>
      <c r="EJ86" s="65"/>
      <c r="EK86" s="65"/>
      <c r="EL86" s="65"/>
      <c r="EM86" s="65"/>
      <c r="EN86" s="65"/>
      <c r="EO86" s="65"/>
      <c r="EP86" s="65"/>
      <c r="EQ86" s="65"/>
      <c r="ER86" s="65"/>
      <c r="ES86" s="65"/>
      <c r="ET86" s="65"/>
      <c r="EU86" s="65"/>
      <c r="EV86" s="65"/>
      <c r="EW86" s="65"/>
      <c r="EX86" s="65"/>
      <c r="EY86" s="65"/>
      <c r="EZ86" s="65"/>
      <c r="FA86" s="65"/>
      <c r="FB86" s="65"/>
      <c r="FC86" s="65"/>
      <c r="FD86" s="65"/>
      <c r="FE86" s="65"/>
      <c r="FF86" s="66"/>
      <c r="FG86" s="66"/>
      <c r="FH86" s="66"/>
      <c r="FI86" s="66"/>
      <c r="FJ86" s="66"/>
      <c r="FK86" s="66"/>
      <c r="FL86" s="66"/>
      <c r="FM86" s="66"/>
      <c r="FN86" s="66"/>
      <c r="FO86" s="66"/>
      <c r="FP86" s="65"/>
      <c r="FQ86" s="66"/>
      <c r="FR86" s="65"/>
      <c r="FS86" s="65"/>
      <c r="FT86" s="65"/>
      <c r="FU86" s="65"/>
      <c r="FV86" s="65"/>
      <c r="FW86" s="65"/>
      <c r="FX86" s="65"/>
      <c r="FY86" s="65"/>
      <c r="FZ86" s="65"/>
      <c r="GA86" s="65"/>
      <c r="GB86" s="65"/>
      <c r="GC86" s="65"/>
      <c r="GD86" s="65"/>
      <c r="GE86" s="65"/>
      <c r="GF86" s="65"/>
      <c r="GG86" s="65"/>
      <c r="GH86" s="65"/>
      <c r="GI86" s="65"/>
      <c r="GJ86" s="65"/>
      <c r="GK86" s="65"/>
      <c r="GL86" s="65"/>
      <c r="GM86" s="65"/>
      <c r="GN86" s="65"/>
      <c r="GO86" s="67"/>
      <c r="GP86" s="68"/>
      <c r="GQ86" s="69"/>
      <c r="GR86" s="70"/>
      <c r="GS86" s="68"/>
      <c r="GT86" s="63"/>
      <c r="GU86" s="71"/>
      <c r="GV86" s="71"/>
      <c r="GW86" s="70"/>
      <c r="GX86" s="57"/>
      <c r="GY86" s="57"/>
    </row>
    <row r="87" spans="1:207">
      <c r="A87" s="50" t="s">
        <v>145</v>
      </c>
      <c r="B87" s="76">
        <v>6.8865316425305103</v>
      </c>
      <c r="C87" s="77">
        <v>1.2115619634631774E-2</v>
      </c>
      <c r="E87" s="64"/>
      <c r="F87" s="64"/>
      <c r="G87" s="64"/>
      <c r="H87" s="64"/>
      <c r="I87" s="64"/>
      <c r="J87" s="64"/>
      <c r="K87" s="64"/>
      <c r="L87" s="64"/>
      <c r="M87" s="64"/>
      <c r="N87" s="64"/>
      <c r="O87" s="64"/>
      <c r="R87" s="64"/>
      <c r="S87" s="64"/>
      <c r="X87" s="64"/>
      <c r="Y87" s="64"/>
      <c r="Z87" s="64"/>
      <c r="AA87" s="64"/>
      <c r="AB87" s="64"/>
      <c r="AC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5"/>
      <c r="EJ87" s="65"/>
      <c r="EK87" s="65"/>
      <c r="EL87" s="65"/>
      <c r="EM87" s="65"/>
      <c r="EN87" s="65"/>
      <c r="EO87" s="65"/>
      <c r="EP87" s="65"/>
      <c r="EQ87" s="65"/>
      <c r="ER87" s="65"/>
      <c r="ES87" s="65"/>
      <c r="ET87" s="65"/>
      <c r="EU87" s="65"/>
      <c r="EV87" s="65"/>
      <c r="EW87" s="65"/>
      <c r="EX87" s="65"/>
      <c r="EY87" s="65"/>
      <c r="EZ87" s="65"/>
      <c r="FA87" s="65"/>
      <c r="FB87" s="65"/>
      <c r="FC87" s="65"/>
      <c r="FD87" s="65"/>
      <c r="FE87" s="65"/>
      <c r="FF87" s="66"/>
      <c r="FG87" s="66"/>
      <c r="FH87" s="66"/>
      <c r="FI87" s="66"/>
      <c r="FJ87" s="66"/>
      <c r="FK87" s="66"/>
      <c r="FL87" s="66"/>
      <c r="FM87" s="66"/>
      <c r="FN87" s="66"/>
      <c r="FO87" s="66"/>
      <c r="FP87" s="65"/>
      <c r="FQ87" s="66"/>
      <c r="FR87" s="65"/>
      <c r="FS87" s="65"/>
      <c r="FT87" s="65"/>
      <c r="FU87" s="65"/>
      <c r="FV87" s="65"/>
      <c r="FW87" s="65"/>
      <c r="FX87" s="65"/>
      <c r="FY87" s="65"/>
      <c r="FZ87" s="65"/>
      <c r="GA87" s="65"/>
      <c r="GB87" s="65"/>
      <c r="GC87" s="65"/>
      <c r="GD87" s="65"/>
      <c r="GE87" s="65"/>
      <c r="GF87" s="65"/>
      <c r="GG87" s="65"/>
      <c r="GH87" s="65"/>
      <c r="GI87" s="65"/>
      <c r="GJ87" s="65"/>
      <c r="GK87" s="65"/>
      <c r="GL87" s="65"/>
      <c r="GM87" s="65"/>
      <c r="GN87" s="65"/>
      <c r="GO87" s="67"/>
      <c r="GP87" s="68"/>
      <c r="GQ87" s="69"/>
      <c r="GR87" s="70"/>
      <c r="GS87" s="68"/>
      <c r="GT87" s="63"/>
      <c r="GU87" s="71"/>
      <c r="GV87" s="71"/>
      <c r="GW87" s="70"/>
      <c r="GX87" s="57"/>
      <c r="GY87" s="57"/>
    </row>
    <row r="88" spans="1:207">
      <c r="A88" s="50" t="s">
        <v>146</v>
      </c>
      <c r="B88" s="76">
        <v>5.8805329864007003</v>
      </c>
      <c r="C88" s="77">
        <v>3.5169847335069643E-2</v>
      </c>
      <c r="E88" s="64"/>
      <c r="F88" s="64"/>
      <c r="G88" s="64"/>
      <c r="H88" s="64"/>
      <c r="I88" s="64"/>
      <c r="J88" s="64"/>
      <c r="K88" s="64"/>
      <c r="L88" s="64"/>
      <c r="M88" s="64"/>
      <c r="N88" s="64"/>
      <c r="O88" s="64"/>
      <c r="R88" s="64"/>
      <c r="S88" s="64"/>
      <c r="X88" s="64"/>
      <c r="Y88" s="64"/>
      <c r="Z88" s="64"/>
      <c r="AA88" s="64"/>
      <c r="AB88" s="64"/>
      <c r="AC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5"/>
      <c r="EJ88" s="65"/>
      <c r="EK88" s="65"/>
      <c r="EL88" s="65"/>
      <c r="EM88" s="65"/>
      <c r="EN88" s="65"/>
      <c r="EO88" s="65"/>
      <c r="EP88" s="65"/>
      <c r="EQ88" s="65"/>
      <c r="ER88" s="65"/>
      <c r="ES88" s="65"/>
      <c r="ET88" s="65"/>
      <c r="EU88" s="65"/>
      <c r="EV88" s="65"/>
      <c r="EW88" s="65"/>
      <c r="EX88" s="65"/>
      <c r="EY88" s="65"/>
      <c r="EZ88" s="65"/>
      <c r="FA88" s="65"/>
      <c r="FB88" s="65"/>
      <c r="FC88" s="65"/>
      <c r="FD88" s="65"/>
      <c r="FE88" s="65"/>
      <c r="FF88" s="66"/>
      <c r="FG88" s="66"/>
      <c r="FH88" s="66"/>
      <c r="FI88" s="66"/>
      <c r="FJ88" s="66"/>
      <c r="FK88" s="66"/>
      <c r="FL88" s="66"/>
      <c r="FM88" s="66"/>
      <c r="FN88" s="66"/>
      <c r="FO88" s="66"/>
      <c r="FP88" s="65"/>
      <c r="FQ88" s="66"/>
      <c r="FR88" s="65"/>
      <c r="FS88" s="65"/>
      <c r="FT88" s="65"/>
      <c r="FU88" s="65"/>
      <c r="FV88" s="65"/>
      <c r="FW88" s="65"/>
      <c r="FX88" s="65"/>
      <c r="FY88" s="65"/>
      <c r="FZ88" s="65"/>
      <c r="GA88" s="65"/>
      <c r="GB88" s="65"/>
      <c r="GC88" s="65"/>
      <c r="GD88" s="65"/>
      <c r="GE88" s="65"/>
      <c r="GF88" s="65"/>
      <c r="GG88" s="65"/>
      <c r="GH88" s="65"/>
      <c r="GI88" s="65"/>
      <c r="GJ88" s="65"/>
      <c r="GK88" s="65"/>
      <c r="GL88" s="65"/>
      <c r="GM88" s="65"/>
      <c r="GN88" s="65"/>
      <c r="GO88" s="67"/>
      <c r="GP88" s="68"/>
      <c r="GQ88" s="69"/>
      <c r="GR88" s="70"/>
      <c r="GS88" s="68"/>
      <c r="GT88" s="63"/>
      <c r="GU88" s="71"/>
      <c r="GV88" s="71"/>
      <c r="GW88" s="70"/>
      <c r="GX88" s="57"/>
      <c r="GY88" s="57"/>
    </row>
    <row r="89" spans="1:207">
      <c r="A89" s="50" t="s">
        <v>147</v>
      </c>
      <c r="B89" s="76">
        <v>7.6192334162268054</v>
      </c>
      <c r="C89" s="77">
        <v>0.16194582688405468</v>
      </c>
      <c r="E89" s="64"/>
      <c r="F89" s="64"/>
      <c r="G89" s="64"/>
      <c r="H89" s="64"/>
      <c r="I89" s="64"/>
      <c r="J89" s="64"/>
      <c r="K89" s="64"/>
      <c r="L89" s="64"/>
      <c r="M89" s="64"/>
      <c r="N89" s="64"/>
      <c r="O89" s="64"/>
      <c r="R89" s="64"/>
      <c r="S89" s="64"/>
      <c r="X89" s="64"/>
      <c r="Y89" s="64"/>
      <c r="Z89" s="64"/>
      <c r="AA89" s="64"/>
      <c r="AB89" s="64"/>
      <c r="AC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6"/>
      <c r="FG89" s="66"/>
      <c r="FH89" s="66"/>
      <c r="FI89" s="66"/>
      <c r="FJ89" s="66"/>
      <c r="FK89" s="66"/>
      <c r="FL89" s="66"/>
      <c r="FM89" s="66"/>
      <c r="FN89" s="66"/>
      <c r="FO89" s="66"/>
      <c r="FP89" s="65"/>
      <c r="FQ89" s="66"/>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7"/>
      <c r="GP89" s="68"/>
      <c r="GQ89" s="69"/>
      <c r="GR89" s="70"/>
      <c r="GS89" s="68"/>
      <c r="GT89" s="63"/>
      <c r="GU89" s="71"/>
      <c r="GV89" s="71"/>
      <c r="GW89" s="70"/>
      <c r="GX89" s="57"/>
      <c r="GY89" s="57"/>
    </row>
    <row r="90" spans="1:207">
      <c r="A90" s="50" t="s">
        <v>148</v>
      </c>
      <c r="B90" s="76">
        <v>8.1077200619105341</v>
      </c>
      <c r="C90" s="77">
        <v>0.24975671490822279</v>
      </c>
      <c r="E90" s="64"/>
      <c r="F90" s="64"/>
      <c r="G90" s="64"/>
      <c r="H90" s="64"/>
      <c r="I90" s="64"/>
      <c r="J90" s="64"/>
      <c r="K90" s="64"/>
      <c r="L90" s="64"/>
      <c r="M90" s="64"/>
      <c r="N90" s="64"/>
      <c r="O90" s="64"/>
      <c r="P90" s="64"/>
      <c r="Q90" s="64"/>
      <c r="R90" s="64"/>
      <c r="S90" s="64"/>
      <c r="T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5"/>
      <c r="EJ90" s="65"/>
      <c r="EK90" s="65"/>
      <c r="EL90" s="65"/>
      <c r="EM90" s="65"/>
      <c r="EN90" s="65"/>
      <c r="EO90" s="65"/>
      <c r="EP90" s="65"/>
      <c r="EQ90" s="65"/>
      <c r="ER90" s="65"/>
      <c r="ES90" s="65"/>
      <c r="ET90" s="65"/>
      <c r="EU90" s="65"/>
      <c r="EV90" s="65"/>
      <c r="EW90" s="65"/>
      <c r="EX90" s="65"/>
      <c r="EY90" s="65"/>
      <c r="EZ90" s="65"/>
      <c r="FA90" s="65"/>
      <c r="FB90" s="65"/>
      <c r="FC90" s="65"/>
      <c r="FD90" s="65"/>
      <c r="FE90" s="65"/>
      <c r="FF90" s="66"/>
      <c r="FG90" s="66"/>
      <c r="FH90" s="66"/>
      <c r="FI90" s="66"/>
      <c r="FJ90" s="66"/>
      <c r="FK90" s="66"/>
      <c r="FL90" s="66"/>
      <c r="FM90" s="66"/>
      <c r="FN90" s="66"/>
      <c r="FO90" s="66"/>
      <c r="FP90" s="65"/>
      <c r="FQ90" s="66"/>
      <c r="FR90" s="65"/>
      <c r="FS90" s="65"/>
      <c r="FT90" s="65"/>
      <c r="FU90" s="65"/>
      <c r="FV90" s="65"/>
      <c r="FW90" s="65"/>
      <c r="FX90" s="65"/>
      <c r="FY90" s="65"/>
      <c r="FZ90" s="65"/>
      <c r="GA90" s="65"/>
      <c r="GB90" s="65"/>
      <c r="GC90" s="65"/>
      <c r="GD90" s="65"/>
      <c r="GE90" s="65"/>
      <c r="GF90" s="65"/>
      <c r="GG90" s="65"/>
      <c r="GH90" s="65"/>
      <c r="GI90" s="65"/>
      <c r="GJ90" s="65"/>
      <c r="GK90" s="65"/>
      <c r="GL90" s="65"/>
      <c r="GM90" s="65"/>
      <c r="GN90" s="65"/>
      <c r="GO90" s="67"/>
      <c r="GP90" s="68"/>
      <c r="GQ90" s="69"/>
      <c r="GR90" s="70"/>
      <c r="GS90" s="68"/>
      <c r="GT90" s="63"/>
      <c r="GU90" s="71"/>
      <c r="GV90" s="71"/>
      <c r="GW90" s="70"/>
      <c r="GX90" s="57"/>
      <c r="GY90" s="57"/>
    </row>
    <row r="91" spans="1:207">
      <c r="A91" s="50" t="s">
        <v>149</v>
      </c>
      <c r="B91" s="76">
        <v>6.4313310819334788</v>
      </c>
      <c r="C91" s="77">
        <v>1.491514527017152E-2</v>
      </c>
      <c r="E91" s="64"/>
      <c r="F91" s="64"/>
      <c r="G91" s="64"/>
      <c r="H91" s="64"/>
      <c r="I91" s="64"/>
      <c r="J91" s="64"/>
      <c r="K91" s="64"/>
      <c r="L91" s="64"/>
      <c r="M91" s="64"/>
      <c r="N91" s="64"/>
      <c r="O91" s="64"/>
      <c r="P91" s="64"/>
      <c r="Q91" s="64"/>
      <c r="R91" s="64"/>
      <c r="S91" s="64"/>
      <c r="T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5"/>
      <c r="EJ91" s="65"/>
      <c r="EK91" s="65"/>
      <c r="EL91" s="65"/>
      <c r="EM91" s="65"/>
      <c r="EN91" s="65"/>
      <c r="EO91" s="65"/>
      <c r="EP91" s="65"/>
      <c r="EQ91" s="65"/>
      <c r="ER91" s="65"/>
      <c r="ES91" s="65"/>
      <c r="ET91" s="65"/>
      <c r="EU91" s="65"/>
      <c r="EV91" s="65"/>
      <c r="EW91" s="65"/>
      <c r="EX91" s="65"/>
      <c r="EY91" s="65"/>
      <c r="EZ91" s="65"/>
      <c r="FA91" s="65"/>
      <c r="FB91" s="65"/>
      <c r="FC91" s="65"/>
      <c r="FD91" s="65"/>
      <c r="FE91" s="65"/>
      <c r="FF91" s="66"/>
      <c r="FG91" s="66"/>
      <c r="FH91" s="66"/>
      <c r="FI91" s="66"/>
      <c r="FJ91" s="66"/>
      <c r="FK91" s="66"/>
      <c r="FL91" s="66"/>
      <c r="FM91" s="66"/>
      <c r="FN91" s="66"/>
      <c r="FO91" s="66"/>
      <c r="FP91" s="65"/>
      <c r="FQ91" s="66"/>
      <c r="FR91" s="65"/>
      <c r="FS91" s="65"/>
      <c r="FT91" s="65"/>
      <c r="FU91" s="65"/>
      <c r="FV91" s="65"/>
      <c r="FW91" s="65"/>
      <c r="FX91" s="65"/>
      <c r="FY91" s="65"/>
      <c r="FZ91" s="65"/>
      <c r="GA91" s="65"/>
      <c r="GB91" s="65"/>
      <c r="GC91" s="65"/>
      <c r="GD91" s="65"/>
      <c r="GE91" s="65"/>
      <c r="GF91" s="65"/>
      <c r="GG91" s="65"/>
      <c r="GH91" s="65"/>
      <c r="GI91" s="65"/>
      <c r="GJ91" s="65"/>
      <c r="GK91" s="65"/>
      <c r="GL91" s="65"/>
      <c r="GM91" s="65"/>
      <c r="GN91" s="65"/>
      <c r="GO91" s="67"/>
      <c r="GP91" s="68"/>
      <c r="GQ91" s="69"/>
      <c r="GR91" s="70"/>
      <c r="GS91" s="68"/>
      <c r="GT91" s="63"/>
      <c r="GU91" s="71"/>
      <c r="GV91" s="71"/>
      <c r="GW91" s="70"/>
      <c r="GX91" s="57"/>
      <c r="GY91" s="57"/>
    </row>
    <row r="92" spans="1:207">
      <c r="A92" s="50" t="s">
        <v>150</v>
      </c>
      <c r="B92" s="76">
        <v>7.2019163175316274</v>
      </c>
      <c r="C92" s="77">
        <v>2.686655385070142E-2</v>
      </c>
      <c r="E92" s="64"/>
      <c r="F92" s="64"/>
      <c r="G92" s="64"/>
      <c r="H92" s="64"/>
      <c r="I92" s="64"/>
      <c r="J92" s="64"/>
      <c r="K92" s="64"/>
      <c r="L92" s="64"/>
      <c r="M92" s="64"/>
      <c r="N92" s="64"/>
      <c r="O92" s="64"/>
      <c r="P92" s="64"/>
      <c r="Q92" s="64"/>
      <c r="R92" s="64"/>
      <c r="S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5"/>
      <c r="EJ92" s="65"/>
      <c r="EK92" s="65"/>
      <c r="EL92" s="65"/>
      <c r="EM92" s="65"/>
      <c r="EN92" s="65"/>
      <c r="EO92" s="65"/>
      <c r="EP92" s="65"/>
      <c r="EQ92" s="65"/>
      <c r="ER92" s="65"/>
      <c r="ES92" s="65"/>
      <c r="ET92" s="65"/>
      <c r="EU92" s="65"/>
      <c r="EV92" s="65"/>
      <c r="EW92" s="65"/>
      <c r="EX92" s="65"/>
      <c r="EY92" s="65"/>
      <c r="EZ92" s="65"/>
      <c r="FA92" s="65"/>
      <c r="FB92" s="65"/>
      <c r="FC92" s="65"/>
      <c r="FD92" s="65"/>
      <c r="FE92" s="65"/>
      <c r="FF92" s="66"/>
      <c r="FG92" s="66"/>
      <c r="FH92" s="66"/>
      <c r="FI92" s="66"/>
      <c r="FJ92" s="66"/>
      <c r="FK92" s="66"/>
      <c r="FL92" s="66"/>
      <c r="FM92" s="66"/>
      <c r="FN92" s="66"/>
      <c r="FO92" s="66"/>
      <c r="FP92" s="65"/>
      <c r="FQ92" s="66"/>
      <c r="FR92" s="65"/>
      <c r="FS92" s="65"/>
      <c r="FT92" s="65"/>
      <c r="FU92" s="65"/>
      <c r="FV92" s="65"/>
      <c r="FW92" s="65"/>
      <c r="FX92" s="65"/>
      <c r="FY92" s="65"/>
      <c r="FZ92" s="65"/>
      <c r="GA92" s="65"/>
      <c r="GB92" s="65"/>
      <c r="GC92" s="65"/>
      <c r="GD92" s="65"/>
      <c r="GE92" s="65"/>
      <c r="GF92" s="65"/>
      <c r="GG92" s="65"/>
      <c r="GH92" s="65"/>
      <c r="GI92" s="65"/>
      <c r="GJ92" s="65"/>
      <c r="GK92" s="65"/>
      <c r="GL92" s="65"/>
      <c r="GM92" s="65"/>
      <c r="GN92" s="65"/>
      <c r="GO92" s="67"/>
      <c r="GP92" s="68"/>
      <c r="GQ92" s="69"/>
      <c r="GR92" s="70"/>
      <c r="GS92" s="68"/>
      <c r="GT92" s="63"/>
      <c r="GU92" s="71"/>
      <c r="GV92" s="71"/>
      <c r="GW92" s="70"/>
      <c r="GX92" s="75"/>
      <c r="GY92" s="75"/>
    </row>
    <row r="93" spans="1:207">
      <c r="A93" s="50" t="s">
        <v>151</v>
      </c>
      <c r="B93" s="76">
        <v>5.7557422135869123</v>
      </c>
      <c r="C93" s="77">
        <v>0.1415001402280128</v>
      </c>
      <c r="E93" s="64"/>
      <c r="F93" s="64"/>
      <c r="G93" s="64"/>
      <c r="H93" s="64"/>
      <c r="I93" s="64"/>
      <c r="J93" s="64"/>
      <c r="K93" s="64"/>
      <c r="L93" s="64"/>
      <c r="M93" s="64"/>
      <c r="N93" s="64"/>
      <c r="O93" s="64"/>
      <c r="P93" s="64"/>
      <c r="Q93" s="64"/>
      <c r="R93" s="64"/>
      <c r="S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5"/>
      <c r="EJ93" s="65"/>
      <c r="EK93" s="65"/>
      <c r="EL93" s="65"/>
      <c r="EM93" s="65"/>
      <c r="EN93" s="65"/>
      <c r="EO93" s="65"/>
      <c r="EP93" s="65"/>
      <c r="EQ93" s="65"/>
      <c r="ER93" s="65"/>
      <c r="ES93" s="65"/>
      <c r="ET93" s="65"/>
      <c r="EU93" s="65"/>
      <c r="EV93" s="65"/>
      <c r="EW93" s="65"/>
      <c r="EX93" s="65"/>
      <c r="EY93" s="65"/>
      <c r="EZ93" s="65"/>
      <c r="FA93" s="65"/>
      <c r="FB93" s="65"/>
      <c r="FC93" s="65"/>
      <c r="FD93" s="65"/>
      <c r="FE93" s="65"/>
      <c r="FF93" s="66"/>
      <c r="FG93" s="66"/>
      <c r="FH93" s="66"/>
      <c r="FI93" s="66"/>
      <c r="FJ93" s="66"/>
      <c r="FK93" s="66"/>
      <c r="FL93" s="66"/>
      <c r="FM93" s="66"/>
      <c r="FN93" s="66"/>
      <c r="FO93" s="66"/>
      <c r="FP93" s="65"/>
      <c r="FQ93" s="66"/>
      <c r="FR93" s="65"/>
      <c r="FS93" s="65"/>
      <c r="FT93" s="65"/>
      <c r="FU93" s="65"/>
      <c r="FV93" s="65"/>
      <c r="FW93" s="65"/>
      <c r="FX93" s="65"/>
      <c r="FY93" s="65"/>
      <c r="FZ93" s="65"/>
      <c r="GA93" s="65"/>
      <c r="GB93" s="65"/>
      <c r="GC93" s="65"/>
      <c r="GD93" s="65"/>
      <c r="GE93" s="65"/>
      <c r="GF93" s="65"/>
      <c r="GG93" s="65"/>
      <c r="GH93" s="65"/>
      <c r="GI93" s="65"/>
      <c r="GJ93" s="65"/>
      <c r="GK93" s="65"/>
      <c r="GL93" s="65"/>
      <c r="GM93" s="65"/>
      <c r="GN93" s="65"/>
      <c r="GO93" s="67"/>
      <c r="GP93" s="68"/>
      <c r="GQ93" s="69"/>
      <c r="GR93" s="70"/>
      <c r="GS93" s="68"/>
      <c r="GT93" s="63"/>
      <c r="GU93" s="71"/>
      <c r="GV93" s="71"/>
      <c r="GW93" s="70"/>
      <c r="GX93" s="57"/>
      <c r="GY93" s="57"/>
    </row>
    <row r="94" spans="1:207">
      <c r="A94" s="50" t="s">
        <v>152</v>
      </c>
      <c r="B94" s="76">
        <v>8.2880315677764642</v>
      </c>
      <c r="C94" s="77">
        <v>9.6791260734667872E-2</v>
      </c>
      <c r="E94" s="64"/>
      <c r="F94" s="64"/>
      <c r="G94" s="64"/>
      <c r="H94" s="64"/>
      <c r="I94" s="64"/>
      <c r="J94" s="64"/>
      <c r="K94" s="64"/>
      <c r="L94" s="64"/>
      <c r="M94" s="64"/>
      <c r="N94" s="64"/>
      <c r="O94" s="64"/>
      <c r="P94" s="64"/>
      <c r="Q94" s="64"/>
      <c r="R94" s="64"/>
      <c r="S94" s="64"/>
      <c r="U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5"/>
      <c r="EJ94" s="65"/>
      <c r="EK94" s="65"/>
      <c r="EL94" s="65"/>
      <c r="EM94" s="65"/>
      <c r="EN94" s="65"/>
      <c r="EO94" s="65"/>
      <c r="EP94" s="65"/>
      <c r="EQ94" s="65"/>
      <c r="ER94" s="65"/>
      <c r="ES94" s="65"/>
      <c r="ET94" s="65"/>
      <c r="EU94" s="65"/>
      <c r="EV94" s="65"/>
      <c r="EW94" s="65"/>
      <c r="EX94" s="65"/>
      <c r="EY94" s="65"/>
      <c r="EZ94" s="65"/>
      <c r="FA94" s="65"/>
      <c r="FB94" s="65"/>
      <c r="FC94" s="65"/>
      <c r="FD94" s="65"/>
      <c r="FE94" s="65"/>
      <c r="FF94" s="66"/>
      <c r="FG94" s="66"/>
      <c r="FH94" s="66"/>
      <c r="FI94" s="66"/>
      <c r="FJ94" s="66"/>
      <c r="FK94" s="66"/>
      <c r="FL94" s="66"/>
      <c r="FM94" s="66"/>
      <c r="FN94" s="66"/>
      <c r="FO94" s="66"/>
      <c r="FP94" s="65"/>
      <c r="FQ94" s="66"/>
      <c r="FR94" s="65"/>
      <c r="FS94" s="65"/>
      <c r="FT94" s="65"/>
      <c r="FU94" s="65"/>
      <c r="FV94" s="65"/>
      <c r="FW94" s="65"/>
      <c r="FX94" s="65"/>
      <c r="FY94" s="65"/>
      <c r="FZ94" s="65"/>
      <c r="GA94" s="65"/>
      <c r="GB94" s="65"/>
      <c r="GC94" s="65"/>
      <c r="GD94" s="65"/>
      <c r="GE94" s="65"/>
      <c r="GF94" s="65"/>
      <c r="GG94" s="65"/>
      <c r="GH94" s="65"/>
      <c r="GI94" s="65"/>
      <c r="GJ94" s="65"/>
      <c r="GK94" s="65"/>
      <c r="GL94" s="65"/>
      <c r="GM94" s="65"/>
      <c r="GN94" s="65"/>
      <c r="GO94" s="67"/>
      <c r="GP94" s="68"/>
      <c r="GQ94" s="69"/>
      <c r="GR94" s="70"/>
      <c r="GS94" s="68"/>
      <c r="GT94" s="63"/>
      <c r="GU94" s="71"/>
      <c r="GV94" s="71"/>
      <c r="GW94" s="70"/>
      <c r="GX94" s="57"/>
      <c r="GY94" s="57"/>
    </row>
    <row r="95" spans="1:207">
      <c r="A95" s="50" t="s">
        <v>153</v>
      </c>
      <c r="B95" s="76">
        <v>7.3284373528951621</v>
      </c>
      <c r="C95" s="77">
        <v>0.12842614894181148</v>
      </c>
      <c r="E95" s="64"/>
      <c r="F95" s="64"/>
      <c r="G95" s="64"/>
      <c r="H95" s="64"/>
      <c r="I95" s="64"/>
      <c r="J95" s="64"/>
      <c r="K95" s="64"/>
      <c r="L95" s="64"/>
      <c r="M95" s="64"/>
      <c r="N95" s="64"/>
      <c r="O95" s="64"/>
      <c r="P95" s="64"/>
      <c r="Q95" s="64"/>
      <c r="R95" s="64"/>
      <c r="S95" s="64"/>
      <c r="U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5"/>
      <c r="EJ95" s="65"/>
      <c r="EK95" s="65"/>
      <c r="EL95" s="65"/>
      <c r="EM95" s="65"/>
      <c r="EN95" s="65"/>
      <c r="EO95" s="65"/>
      <c r="EP95" s="65"/>
      <c r="EQ95" s="65"/>
      <c r="ER95" s="65"/>
      <c r="ES95" s="65"/>
      <c r="ET95" s="65"/>
      <c r="EU95" s="65"/>
      <c r="EV95" s="65"/>
      <c r="EW95" s="65"/>
      <c r="EX95" s="65"/>
      <c r="EY95" s="65"/>
      <c r="EZ95" s="65"/>
      <c r="FA95" s="65"/>
      <c r="FB95" s="65"/>
      <c r="FC95" s="65"/>
      <c r="FD95" s="65"/>
      <c r="FE95" s="65"/>
      <c r="FF95" s="66"/>
      <c r="FG95" s="66"/>
      <c r="FH95" s="66"/>
      <c r="FI95" s="66"/>
      <c r="FJ95" s="66"/>
      <c r="FK95" s="66"/>
      <c r="FL95" s="66"/>
      <c r="FM95" s="66"/>
      <c r="FN95" s="66"/>
      <c r="FO95" s="66"/>
      <c r="FP95" s="65"/>
      <c r="FQ95" s="66"/>
      <c r="FR95" s="65"/>
      <c r="FS95" s="65"/>
      <c r="FT95" s="65"/>
      <c r="FU95" s="65"/>
      <c r="FV95" s="65"/>
      <c r="FW95" s="65"/>
      <c r="FX95" s="65"/>
      <c r="FY95" s="65"/>
      <c r="FZ95" s="65"/>
      <c r="GA95" s="65"/>
      <c r="GB95" s="65"/>
      <c r="GC95" s="65"/>
      <c r="GD95" s="65"/>
      <c r="GE95" s="65"/>
      <c r="GF95" s="65"/>
      <c r="GG95" s="65"/>
      <c r="GH95" s="65"/>
      <c r="GI95" s="65"/>
      <c r="GJ95" s="65"/>
      <c r="GK95" s="65"/>
      <c r="GL95" s="65"/>
      <c r="GM95" s="65"/>
      <c r="GN95" s="65"/>
      <c r="GO95" s="67"/>
      <c r="GP95" s="68"/>
      <c r="GQ95" s="69"/>
      <c r="GR95" s="70"/>
      <c r="GS95" s="68"/>
      <c r="GT95" s="63"/>
      <c r="GU95" s="71"/>
      <c r="GV95" s="71"/>
      <c r="GW95" s="70"/>
      <c r="GX95" s="75"/>
      <c r="GY95" s="75"/>
    </row>
    <row r="96" spans="1:207">
      <c r="A96" s="50" t="s">
        <v>154</v>
      </c>
      <c r="B96" s="76">
        <v>7.1066061377273027</v>
      </c>
      <c r="C96" s="77">
        <v>2.6645307081390252E-2</v>
      </c>
      <c r="E96" s="64"/>
      <c r="F96" s="64"/>
      <c r="G96" s="64"/>
      <c r="H96" s="64"/>
      <c r="I96" s="64"/>
      <c r="J96" s="64"/>
      <c r="K96" s="64"/>
      <c r="L96" s="64"/>
      <c r="M96" s="64"/>
      <c r="N96" s="64"/>
      <c r="O96" s="64"/>
      <c r="P96" s="64"/>
      <c r="Q96" s="64"/>
      <c r="R96" s="64"/>
      <c r="S96" s="64"/>
      <c r="U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5"/>
      <c r="EJ96" s="65"/>
      <c r="EK96" s="65"/>
      <c r="EL96" s="65"/>
      <c r="EM96" s="65"/>
      <c r="EN96" s="65"/>
      <c r="EO96" s="65"/>
      <c r="EP96" s="65"/>
      <c r="EQ96" s="65"/>
      <c r="ER96" s="65"/>
      <c r="ES96" s="65"/>
      <c r="ET96" s="65"/>
      <c r="EU96" s="65"/>
      <c r="EV96" s="65"/>
      <c r="EW96" s="65"/>
      <c r="EX96" s="65"/>
      <c r="EY96" s="65"/>
      <c r="EZ96" s="65"/>
      <c r="FA96" s="65"/>
      <c r="FB96" s="65"/>
      <c r="FC96" s="65"/>
      <c r="FD96" s="65"/>
      <c r="FE96" s="65"/>
      <c r="FF96" s="66"/>
      <c r="FG96" s="66"/>
      <c r="FH96" s="66"/>
      <c r="FI96" s="66"/>
      <c r="FJ96" s="66"/>
      <c r="FK96" s="66"/>
      <c r="FL96" s="66"/>
      <c r="FM96" s="66"/>
      <c r="FN96" s="66"/>
      <c r="FO96" s="66"/>
      <c r="FP96" s="65"/>
      <c r="FQ96" s="66"/>
      <c r="FR96" s="65"/>
      <c r="FS96" s="65"/>
      <c r="FT96" s="65"/>
      <c r="FU96" s="65"/>
      <c r="FV96" s="65"/>
      <c r="FW96" s="65"/>
      <c r="FX96" s="65"/>
      <c r="FY96" s="65"/>
      <c r="FZ96" s="65"/>
      <c r="GA96" s="65"/>
      <c r="GB96" s="65"/>
      <c r="GC96" s="65"/>
      <c r="GD96" s="65"/>
      <c r="GE96" s="65"/>
      <c r="GF96" s="65"/>
      <c r="GG96" s="65"/>
      <c r="GH96" s="65"/>
      <c r="GI96" s="65"/>
      <c r="GJ96" s="65"/>
      <c r="GK96" s="65"/>
      <c r="GL96" s="65"/>
      <c r="GM96" s="65"/>
      <c r="GN96" s="65"/>
      <c r="GO96" s="67"/>
      <c r="GP96" s="68"/>
      <c r="GQ96" s="69"/>
      <c r="GR96" s="70"/>
      <c r="GS96" s="68"/>
      <c r="GT96" s="63"/>
      <c r="GU96" s="71"/>
      <c r="GV96" s="71"/>
      <c r="GW96" s="70"/>
      <c r="GX96" s="57"/>
      <c r="GY96" s="57"/>
    </row>
    <row r="97" spans="1:207">
      <c r="A97" s="50" t="s">
        <v>155</v>
      </c>
      <c r="B97" s="76">
        <v>7.0157124204872297</v>
      </c>
      <c r="C97" s="77">
        <v>0.11799622269991114</v>
      </c>
      <c r="H97" s="64"/>
      <c r="I97" s="64"/>
      <c r="J97" s="64"/>
      <c r="K97" s="64"/>
      <c r="L97" s="64"/>
      <c r="M97" s="64"/>
      <c r="N97" s="64"/>
      <c r="O97" s="64"/>
      <c r="P97" s="64"/>
      <c r="Q97" s="64"/>
      <c r="R97" s="64"/>
      <c r="S97" s="64"/>
      <c r="U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5"/>
      <c r="EJ97" s="65"/>
      <c r="EK97" s="65"/>
      <c r="EL97" s="65"/>
      <c r="EM97" s="65"/>
      <c r="EN97" s="65"/>
      <c r="EO97" s="65"/>
      <c r="EP97" s="65"/>
      <c r="EQ97" s="65"/>
      <c r="ER97" s="65"/>
      <c r="ES97" s="65"/>
      <c r="ET97" s="65"/>
      <c r="EU97" s="65"/>
      <c r="EV97" s="65"/>
      <c r="EW97" s="65"/>
      <c r="EX97" s="65"/>
      <c r="EY97" s="65"/>
      <c r="EZ97" s="65"/>
      <c r="FA97" s="65"/>
      <c r="FB97" s="65"/>
      <c r="FC97" s="65"/>
      <c r="FD97" s="65"/>
      <c r="FE97" s="65"/>
      <c r="FF97" s="66"/>
      <c r="FG97" s="66"/>
      <c r="FH97" s="66"/>
      <c r="FI97" s="66"/>
      <c r="FJ97" s="66"/>
      <c r="FK97" s="66"/>
      <c r="FL97" s="66"/>
      <c r="FM97" s="66"/>
      <c r="FN97" s="66"/>
      <c r="FO97" s="66"/>
      <c r="FP97" s="65"/>
      <c r="FQ97" s="66"/>
      <c r="FR97" s="65"/>
      <c r="FS97" s="65"/>
      <c r="FT97" s="65"/>
      <c r="FU97" s="65"/>
      <c r="FV97" s="65"/>
      <c r="FW97" s="65"/>
      <c r="FX97" s="65"/>
      <c r="FY97" s="65"/>
      <c r="FZ97" s="65"/>
      <c r="GA97" s="65"/>
      <c r="GB97" s="65"/>
      <c r="GC97" s="65"/>
      <c r="GD97" s="65"/>
      <c r="GE97" s="65"/>
      <c r="GF97" s="65"/>
      <c r="GG97" s="65"/>
      <c r="GH97" s="65"/>
      <c r="GI97" s="65"/>
      <c r="GJ97" s="65"/>
      <c r="GK97" s="65"/>
      <c r="GL97" s="65"/>
      <c r="GM97" s="65"/>
      <c r="GN97" s="65"/>
      <c r="GO97" s="67"/>
      <c r="GP97" s="68"/>
      <c r="GQ97" s="69"/>
      <c r="GR97" s="70"/>
      <c r="GS97" s="68"/>
      <c r="GT97" s="63"/>
      <c r="GU97" s="71"/>
      <c r="GV97" s="71"/>
      <c r="GW97" s="70"/>
      <c r="GX97" s="57"/>
      <c r="GY97" s="57"/>
    </row>
    <row r="98" spans="1:207">
      <c r="A98" s="50" t="s">
        <v>156</v>
      </c>
      <c r="B98" s="76">
        <v>6.8585650347913649</v>
      </c>
      <c r="C98" s="77">
        <v>0.12128267685153431</v>
      </c>
      <c r="H98" s="64"/>
      <c r="I98" s="64"/>
      <c r="J98" s="64"/>
      <c r="K98" s="64"/>
      <c r="L98" s="64"/>
      <c r="M98" s="64"/>
      <c r="N98" s="64"/>
      <c r="O98" s="64"/>
      <c r="P98" s="64"/>
      <c r="Q98" s="64"/>
      <c r="R98" s="64"/>
      <c r="S98" s="64"/>
      <c r="U98" s="64"/>
      <c r="V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5"/>
      <c r="EJ98" s="65"/>
      <c r="EK98" s="65"/>
      <c r="EL98" s="65"/>
      <c r="EM98" s="65"/>
      <c r="EN98" s="65"/>
      <c r="EO98" s="65"/>
      <c r="EP98" s="65"/>
      <c r="EQ98" s="65"/>
      <c r="ER98" s="65"/>
      <c r="ES98" s="65"/>
      <c r="ET98" s="65"/>
      <c r="EU98" s="65"/>
      <c r="EV98" s="65"/>
      <c r="EW98" s="65"/>
      <c r="EX98" s="65"/>
      <c r="EY98" s="65"/>
      <c r="EZ98" s="65"/>
      <c r="FA98" s="65"/>
      <c r="FB98" s="65"/>
      <c r="FC98" s="65"/>
      <c r="FD98" s="65"/>
      <c r="FE98" s="65"/>
      <c r="FF98" s="66"/>
      <c r="FG98" s="66"/>
      <c r="FH98" s="66"/>
      <c r="FI98" s="66"/>
      <c r="FJ98" s="66"/>
      <c r="FK98" s="66"/>
      <c r="FL98" s="66"/>
      <c r="FM98" s="66"/>
      <c r="FN98" s="66"/>
      <c r="FO98" s="66"/>
      <c r="FP98" s="65"/>
      <c r="FQ98" s="66"/>
      <c r="FR98" s="65"/>
      <c r="FS98" s="65"/>
      <c r="FT98" s="65"/>
      <c r="FU98" s="65"/>
      <c r="FV98" s="65"/>
      <c r="FW98" s="65"/>
      <c r="FX98" s="65"/>
      <c r="FY98" s="65"/>
      <c r="FZ98" s="65"/>
      <c r="GA98" s="65"/>
      <c r="GB98" s="65"/>
      <c r="GC98" s="65"/>
      <c r="GD98" s="65"/>
      <c r="GE98" s="65"/>
      <c r="GF98" s="65"/>
      <c r="GG98" s="65"/>
      <c r="GH98" s="65"/>
      <c r="GI98" s="65"/>
      <c r="GJ98" s="65"/>
      <c r="GK98" s="65"/>
      <c r="GL98" s="65"/>
      <c r="GM98" s="65"/>
      <c r="GN98" s="65"/>
      <c r="GO98" s="67"/>
      <c r="GP98" s="68"/>
      <c r="GQ98" s="69"/>
      <c r="GR98" s="70"/>
      <c r="GS98" s="68"/>
      <c r="GT98" s="63"/>
      <c r="GU98" s="71"/>
      <c r="GV98" s="71"/>
      <c r="GW98" s="70"/>
      <c r="GX98" s="57"/>
      <c r="GY98" s="57"/>
    </row>
    <row r="99" spans="1:207">
      <c r="A99" s="50" t="s">
        <v>158</v>
      </c>
      <c r="B99" s="76">
        <v>6.8221973906204907</v>
      </c>
      <c r="C99" s="77">
        <v>1.9739361030629388E-2</v>
      </c>
      <c r="H99" s="64"/>
      <c r="I99" s="64"/>
      <c r="J99" s="64"/>
      <c r="K99" s="64"/>
      <c r="L99" s="64"/>
      <c r="M99" s="64"/>
      <c r="N99" s="64"/>
      <c r="O99" s="64"/>
      <c r="P99" s="64"/>
      <c r="Q99" s="64"/>
      <c r="R99" s="64"/>
      <c r="S99" s="64"/>
      <c r="U99" s="64"/>
      <c r="V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5"/>
      <c r="EJ99" s="65"/>
      <c r="EK99" s="65"/>
      <c r="EL99" s="65"/>
      <c r="EM99" s="65"/>
      <c r="EN99" s="65"/>
      <c r="EO99" s="65"/>
      <c r="EP99" s="65"/>
      <c r="EQ99" s="65"/>
      <c r="ER99" s="65"/>
      <c r="ES99" s="65"/>
      <c r="ET99" s="65"/>
      <c r="EU99" s="65"/>
      <c r="EV99" s="65"/>
      <c r="EW99" s="65"/>
      <c r="EX99" s="65"/>
      <c r="EY99" s="65"/>
      <c r="EZ99" s="65"/>
      <c r="FA99" s="65"/>
      <c r="FB99" s="65"/>
      <c r="FC99" s="65"/>
      <c r="FD99" s="65"/>
      <c r="FE99" s="65"/>
      <c r="FF99" s="66"/>
      <c r="FG99" s="66"/>
      <c r="FH99" s="66"/>
      <c r="FI99" s="66"/>
      <c r="FJ99" s="66"/>
      <c r="FK99" s="66"/>
      <c r="FL99" s="66"/>
      <c r="FM99" s="66"/>
      <c r="FN99" s="66"/>
      <c r="FO99" s="66"/>
      <c r="FP99" s="65"/>
      <c r="FQ99" s="66"/>
      <c r="FR99" s="65"/>
      <c r="FS99" s="65"/>
      <c r="FT99" s="65"/>
      <c r="FU99" s="65"/>
      <c r="FV99" s="65"/>
      <c r="FW99" s="65"/>
      <c r="FX99" s="65"/>
      <c r="FY99" s="65"/>
      <c r="FZ99" s="65"/>
      <c r="GA99" s="65"/>
      <c r="GB99" s="65"/>
      <c r="GC99" s="65"/>
      <c r="GD99" s="65"/>
      <c r="GE99" s="65"/>
      <c r="GF99" s="65"/>
      <c r="GG99" s="65"/>
      <c r="GH99" s="65"/>
      <c r="GI99" s="65"/>
      <c r="GJ99" s="65"/>
      <c r="GK99" s="65"/>
      <c r="GL99" s="65"/>
      <c r="GM99" s="65"/>
      <c r="GN99" s="65"/>
      <c r="GO99" s="67"/>
      <c r="GP99" s="68"/>
      <c r="GQ99" s="69"/>
      <c r="GR99" s="70"/>
      <c r="GS99" s="68"/>
      <c r="GT99" s="63"/>
      <c r="GU99" s="71"/>
      <c r="GV99" s="71"/>
      <c r="GW99" s="70"/>
      <c r="GX99" s="57"/>
      <c r="GY99" s="57"/>
    </row>
    <row r="100" spans="1:207">
      <c r="A100" s="50" t="s">
        <v>160</v>
      </c>
      <c r="B100" s="76">
        <v>7.2668273475205911</v>
      </c>
      <c r="C100" s="77">
        <v>7.5021929510519503E-2</v>
      </c>
      <c r="H100" s="64"/>
      <c r="I100" s="64"/>
      <c r="J100" s="64"/>
      <c r="K100" s="64"/>
      <c r="L100" s="64"/>
      <c r="M100" s="64"/>
      <c r="N100" s="64"/>
      <c r="O100" s="64"/>
      <c r="P100" s="64"/>
      <c r="Q100" s="64"/>
      <c r="R100" s="64"/>
      <c r="S100" s="64"/>
      <c r="U100" s="64"/>
      <c r="V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5"/>
      <c r="EJ100" s="65"/>
      <c r="EK100" s="65"/>
      <c r="EL100" s="65"/>
      <c r="EM100" s="65"/>
      <c r="EN100" s="65"/>
      <c r="EO100" s="65"/>
      <c r="EP100" s="65"/>
      <c r="EQ100" s="65"/>
      <c r="ER100" s="65"/>
      <c r="ES100" s="65"/>
      <c r="ET100" s="65"/>
      <c r="EU100" s="65"/>
      <c r="EV100" s="65"/>
      <c r="EW100" s="65"/>
      <c r="EX100" s="65"/>
      <c r="EY100" s="65"/>
      <c r="EZ100" s="65"/>
      <c r="FA100" s="65"/>
      <c r="FB100" s="65"/>
      <c r="FC100" s="65"/>
      <c r="FD100" s="65"/>
      <c r="FE100" s="65"/>
      <c r="FF100" s="66"/>
      <c r="FG100" s="66"/>
      <c r="FH100" s="66"/>
      <c r="FI100" s="66"/>
      <c r="FJ100" s="66"/>
      <c r="FK100" s="66"/>
      <c r="FL100" s="66"/>
      <c r="FM100" s="66"/>
      <c r="FN100" s="66"/>
      <c r="FO100" s="66"/>
      <c r="FP100" s="65"/>
      <c r="FQ100" s="66"/>
      <c r="FR100" s="65"/>
      <c r="FS100" s="65"/>
      <c r="FT100" s="65"/>
      <c r="FU100" s="65"/>
      <c r="FV100" s="65"/>
      <c r="FW100" s="65"/>
      <c r="FX100" s="65"/>
      <c r="FY100" s="65"/>
      <c r="FZ100" s="65"/>
      <c r="GA100" s="65"/>
      <c r="GB100" s="65"/>
      <c r="GC100" s="65"/>
      <c r="GD100" s="65"/>
      <c r="GE100" s="65"/>
      <c r="GF100" s="65"/>
      <c r="GG100" s="65"/>
      <c r="GH100" s="65"/>
      <c r="GI100" s="65"/>
      <c r="GJ100" s="65"/>
      <c r="GK100" s="65"/>
      <c r="GL100" s="65"/>
      <c r="GM100" s="65"/>
      <c r="GN100" s="65"/>
      <c r="GO100" s="67"/>
      <c r="GP100" s="68"/>
      <c r="GQ100" s="69"/>
      <c r="GR100" s="70"/>
      <c r="GS100" s="68"/>
      <c r="GT100" s="63"/>
      <c r="GU100" s="71"/>
      <c r="GV100" s="71"/>
      <c r="GW100" s="70"/>
      <c r="GX100" s="57"/>
      <c r="GY100" s="57"/>
    </row>
    <row r="101" spans="1:207">
      <c r="A101" s="50" t="s">
        <v>161</v>
      </c>
      <c r="B101" s="76">
        <v>7.0909098220799835</v>
      </c>
      <c r="C101" s="77">
        <v>4.3590653584940152E-2</v>
      </c>
      <c r="H101" s="64"/>
      <c r="I101" s="64"/>
      <c r="J101" s="64"/>
      <c r="K101" s="64"/>
      <c r="L101" s="64"/>
      <c r="M101" s="64"/>
      <c r="N101" s="64"/>
      <c r="O101" s="64"/>
      <c r="P101" s="64"/>
      <c r="Q101" s="64"/>
      <c r="R101" s="64"/>
      <c r="S101" s="64"/>
      <c r="U101" s="64"/>
      <c r="V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5"/>
      <c r="EJ101" s="65"/>
      <c r="EK101" s="65"/>
      <c r="EL101" s="65"/>
      <c r="EM101" s="65"/>
      <c r="EN101" s="65"/>
      <c r="EO101" s="65"/>
      <c r="EP101" s="65"/>
      <c r="EQ101" s="65"/>
      <c r="ER101" s="65"/>
      <c r="ES101" s="65"/>
      <c r="ET101" s="65"/>
      <c r="EU101" s="65"/>
      <c r="EV101" s="65"/>
      <c r="EW101" s="65"/>
      <c r="EX101" s="65"/>
      <c r="EY101" s="65"/>
      <c r="EZ101" s="65"/>
      <c r="FA101" s="65"/>
      <c r="FB101" s="65"/>
      <c r="FC101" s="65"/>
      <c r="FD101" s="65"/>
      <c r="FE101" s="65"/>
      <c r="FF101" s="66"/>
      <c r="FG101" s="66"/>
      <c r="FH101" s="66"/>
      <c r="FI101" s="66"/>
      <c r="FJ101" s="66"/>
      <c r="FK101" s="66"/>
      <c r="FL101" s="66"/>
      <c r="FM101" s="66"/>
      <c r="FN101" s="66"/>
      <c r="FO101" s="66"/>
      <c r="FP101" s="65"/>
      <c r="FQ101" s="66"/>
      <c r="FR101" s="65"/>
      <c r="FS101" s="65"/>
      <c r="FT101" s="65"/>
      <c r="FU101" s="65"/>
      <c r="FV101" s="65"/>
      <c r="FW101" s="65"/>
      <c r="FX101" s="65"/>
      <c r="FY101" s="65"/>
      <c r="FZ101" s="65"/>
      <c r="GA101" s="65"/>
      <c r="GB101" s="65"/>
      <c r="GC101" s="65"/>
      <c r="GD101" s="65"/>
      <c r="GE101" s="65"/>
      <c r="GF101" s="65"/>
      <c r="GG101" s="65"/>
      <c r="GH101" s="65"/>
      <c r="GI101" s="65"/>
      <c r="GJ101" s="65"/>
      <c r="GK101" s="65"/>
      <c r="GL101" s="65"/>
      <c r="GM101" s="65"/>
      <c r="GN101" s="65"/>
      <c r="GO101" s="67"/>
      <c r="GP101" s="68"/>
      <c r="GQ101" s="69"/>
      <c r="GR101" s="70"/>
      <c r="GS101" s="68"/>
      <c r="GT101" s="63"/>
      <c r="GU101" s="71"/>
      <c r="GV101" s="71"/>
      <c r="GW101" s="70"/>
      <c r="GX101" s="57"/>
      <c r="GY101" s="57"/>
    </row>
    <row r="102" spans="1:207">
      <c r="A102" s="50" t="s">
        <v>162</v>
      </c>
      <c r="B102" s="76">
        <v>7.2406496942554659</v>
      </c>
      <c r="C102" s="77">
        <v>0.13082499513466084</v>
      </c>
      <c r="H102" s="64"/>
      <c r="I102" s="64"/>
      <c r="J102" s="64"/>
      <c r="K102" s="64"/>
      <c r="L102" s="64"/>
      <c r="M102" s="64"/>
      <c r="N102" s="64"/>
      <c r="O102" s="64"/>
      <c r="P102" s="64"/>
      <c r="Q102" s="64"/>
      <c r="R102" s="64"/>
      <c r="S102" s="64"/>
      <c r="U102" s="64"/>
      <c r="V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5"/>
      <c r="EJ102" s="65"/>
      <c r="EK102" s="65"/>
      <c r="EL102" s="65"/>
      <c r="EM102" s="65"/>
      <c r="EN102" s="65"/>
      <c r="EO102" s="65"/>
      <c r="EP102" s="65"/>
      <c r="EQ102" s="65"/>
      <c r="ER102" s="65"/>
      <c r="ES102" s="65"/>
      <c r="ET102" s="65"/>
      <c r="EU102" s="65"/>
      <c r="EV102" s="65"/>
      <c r="EW102" s="65"/>
      <c r="EX102" s="65"/>
      <c r="EY102" s="65"/>
      <c r="EZ102" s="65"/>
      <c r="FA102" s="65"/>
      <c r="FB102" s="65"/>
      <c r="FC102" s="65"/>
      <c r="FD102" s="65"/>
      <c r="FE102" s="65"/>
      <c r="FF102" s="66"/>
      <c r="FG102" s="66"/>
      <c r="FH102" s="66"/>
      <c r="FI102" s="66"/>
      <c r="FJ102" s="66"/>
      <c r="FK102" s="66"/>
      <c r="FL102" s="66"/>
      <c r="FM102" s="66"/>
      <c r="FN102" s="66"/>
      <c r="FO102" s="66"/>
      <c r="FP102" s="65"/>
      <c r="FQ102" s="66"/>
      <c r="FR102" s="65"/>
      <c r="FS102" s="65"/>
      <c r="FT102" s="65"/>
      <c r="FU102" s="65"/>
      <c r="FV102" s="65"/>
      <c r="FW102" s="65"/>
      <c r="FX102" s="65"/>
      <c r="FY102" s="65"/>
      <c r="FZ102" s="65"/>
      <c r="GA102" s="65"/>
      <c r="GB102" s="65"/>
      <c r="GC102" s="65"/>
      <c r="GD102" s="65"/>
      <c r="GE102" s="65"/>
      <c r="GF102" s="65"/>
      <c r="GG102" s="65"/>
      <c r="GH102" s="65"/>
      <c r="GI102" s="65"/>
      <c r="GJ102" s="65"/>
      <c r="GK102" s="65"/>
      <c r="GL102" s="65"/>
      <c r="GM102" s="65"/>
      <c r="GN102" s="65"/>
      <c r="GO102" s="67"/>
      <c r="GP102" s="68"/>
      <c r="GQ102" s="69"/>
      <c r="GR102" s="70"/>
      <c r="GS102" s="68"/>
      <c r="GT102" s="63"/>
      <c r="GU102" s="71"/>
      <c r="GV102" s="71"/>
      <c r="GW102" s="70"/>
      <c r="GX102" s="57"/>
      <c r="GY102" s="57"/>
    </row>
    <row r="103" spans="1:207">
      <c r="A103" s="50" t="s">
        <v>163</v>
      </c>
      <c r="B103" s="76">
        <v>9.0013462437663918</v>
      </c>
      <c r="C103" s="77">
        <v>0.51468956177400615</v>
      </c>
      <c r="H103" s="64"/>
      <c r="I103" s="64"/>
      <c r="J103" s="64"/>
      <c r="K103" s="64"/>
      <c r="L103" s="64"/>
      <c r="M103" s="64"/>
      <c r="N103" s="64"/>
      <c r="O103" s="64"/>
      <c r="P103" s="64"/>
      <c r="Q103" s="64"/>
      <c r="R103" s="64"/>
      <c r="S103" s="64"/>
      <c r="U103" s="64"/>
      <c r="V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5"/>
      <c r="EJ103" s="65"/>
      <c r="EK103" s="65"/>
      <c r="EL103" s="65"/>
      <c r="EM103" s="65"/>
      <c r="EN103" s="65"/>
      <c r="EO103" s="65"/>
      <c r="EP103" s="65"/>
      <c r="EQ103" s="65"/>
      <c r="ER103" s="65"/>
      <c r="ES103" s="65"/>
      <c r="ET103" s="65"/>
      <c r="EU103" s="65"/>
      <c r="EV103" s="65"/>
      <c r="EW103" s="65"/>
      <c r="EX103" s="65"/>
      <c r="EY103" s="65"/>
      <c r="EZ103" s="65"/>
      <c r="FA103" s="65"/>
      <c r="FB103" s="65"/>
      <c r="FC103" s="65"/>
      <c r="FD103" s="65"/>
      <c r="FE103" s="65"/>
      <c r="FF103" s="66"/>
      <c r="FG103" s="66"/>
      <c r="FH103" s="66"/>
      <c r="FI103" s="66"/>
      <c r="FJ103" s="66"/>
      <c r="FK103" s="66"/>
      <c r="FL103" s="66"/>
      <c r="FM103" s="66"/>
      <c r="FN103" s="66"/>
      <c r="FO103" s="66"/>
      <c r="FP103" s="65"/>
      <c r="FQ103" s="66"/>
      <c r="FR103" s="65"/>
      <c r="FS103" s="65"/>
      <c r="FT103" s="65"/>
      <c r="FU103" s="65"/>
      <c r="FV103" s="65"/>
      <c r="FW103" s="65"/>
      <c r="FX103" s="65"/>
      <c r="FY103" s="65"/>
      <c r="FZ103" s="65"/>
      <c r="GA103" s="65"/>
      <c r="GB103" s="65"/>
      <c r="GC103" s="65"/>
      <c r="GD103" s="65"/>
      <c r="GE103" s="65"/>
      <c r="GF103" s="65"/>
      <c r="GG103" s="65"/>
      <c r="GH103" s="65"/>
      <c r="GI103" s="65"/>
      <c r="GJ103" s="65"/>
      <c r="GK103" s="65"/>
      <c r="GL103" s="65"/>
      <c r="GM103" s="65"/>
      <c r="GN103" s="65"/>
      <c r="GO103" s="67"/>
      <c r="GP103" s="68"/>
      <c r="GQ103" s="69"/>
      <c r="GR103" s="70"/>
      <c r="GS103" s="68"/>
      <c r="GT103" s="63"/>
      <c r="GU103" s="71"/>
      <c r="GV103" s="71"/>
      <c r="GW103" s="70"/>
      <c r="GX103" s="57"/>
      <c r="GY103" s="57"/>
    </row>
    <row r="104" spans="1:207">
      <c r="A104" s="50" t="s">
        <v>164</v>
      </c>
      <c r="B104" s="76">
        <v>6.5944134597497781</v>
      </c>
      <c r="C104" s="77">
        <v>1.8633261969051219E-2</v>
      </c>
      <c r="H104" s="64"/>
      <c r="I104" s="64"/>
      <c r="J104" s="64"/>
      <c r="K104" s="64"/>
      <c r="L104" s="64"/>
      <c r="M104" s="64"/>
      <c r="N104" s="64"/>
      <c r="O104" s="64"/>
      <c r="P104" s="64"/>
      <c r="Q104" s="64"/>
      <c r="R104" s="64"/>
      <c r="S104" s="64"/>
      <c r="U104" s="64"/>
      <c r="V104" s="64"/>
      <c r="W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5"/>
      <c r="EJ104" s="65"/>
      <c r="EK104" s="65"/>
      <c r="EL104" s="65"/>
      <c r="EM104" s="65"/>
      <c r="EN104" s="65"/>
      <c r="EO104" s="65"/>
      <c r="EP104" s="65"/>
      <c r="EQ104" s="65"/>
      <c r="ER104" s="65"/>
      <c r="ES104" s="65"/>
      <c r="ET104" s="65"/>
      <c r="EU104" s="65"/>
      <c r="EV104" s="65"/>
      <c r="EW104" s="65"/>
      <c r="EX104" s="65"/>
      <c r="EY104" s="65"/>
      <c r="EZ104" s="65"/>
      <c r="FA104" s="65"/>
      <c r="FB104" s="65"/>
      <c r="FC104" s="65"/>
      <c r="FD104" s="65"/>
      <c r="FE104" s="65"/>
      <c r="FF104" s="66"/>
      <c r="FG104" s="66"/>
      <c r="FH104" s="66"/>
      <c r="FI104" s="66"/>
      <c r="FJ104" s="66"/>
      <c r="FK104" s="66"/>
      <c r="FL104" s="66"/>
      <c r="FM104" s="66"/>
      <c r="FN104" s="66"/>
      <c r="FO104" s="66"/>
      <c r="FP104" s="65"/>
      <c r="FQ104" s="66"/>
      <c r="FR104" s="65"/>
      <c r="FS104" s="65"/>
      <c r="FT104" s="65"/>
      <c r="FU104" s="65"/>
      <c r="FV104" s="65"/>
      <c r="FW104" s="65"/>
      <c r="FX104" s="65"/>
      <c r="FY104" s="65"/>
      <c r="FZ104" s="65"/>
      <c r="GA104" s="65"/>
      <c r="GB104" s="65"/>
      <c r="GC104" s="65"/>
      <c r="GD104" s="65"/>
      <c r="GE104" s="65"/>
      <c r="GF104" s="65"/>
      <c r="GG104" s="65"/>
      <c r="GH104" s="65"/>
      <c r="GI104" s="65"/>
      <c r="GJ104" s="65"/>
      <c r="GK104" s="65"/>
      <c r="GL104" s="65"/>
      <c r="GM104" s="65"/>
      <c r="GN104" s="65"/>
      <c r="GO104" s="67"/>
      <c r="GP104" s="68"/>
      <c r="GQ104" s="69"/>
      <c r="GR104" s="70"/>
      <c r="GS104" s="68"/>
      <c r="GT104" s="63"/>
      <c r="GU104" s="71"/>
      <c r="GV104" s="71"/>
      <c r="GW104" s="70"/>
      <c r="GX104" s="57"/>
      <c r="GY104" s="57"/>
    </row>
    <row r="105" spans="1:207">
      <c r="A105" s="50" t="s">
        <v>165</v>
      </c>
      <c r="B105" s="76">
        <v>8.7838558966439422</v>
      </c>
      <c r="C105" s="77">
        <v>0.10087981409738318</v>
      </c>
      <c r="H105" s="64"/>
      <c r="I105" s="64"/>
      <c r="J105" s="64"/>
      <c r="K105" s="64"/>
      <c r="L105" s="64"/>
      <c r="M105" s="64"/>
      <c r="N105" s="64"/>
      <c r="O105" s="64"/>
      <c r="P105" s="64"/>
      <c r="Q105" s="64"/>
      <c r="R105" s="64"/>
      <c r="S105" s="64"/>
      <c r="U105" s="64"/>
      <c r="V105" s="64"/>
      <c r="W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5"/>
      <c r="EJ105" s="65"/>
      <c r="EK105" s="65"/>
      <c r="EL105" s="65"/>
      <c r="EM105" s="65"/>
      <c r="EN105" s="65"/>
      <c r="EO105" s="65"/>
      <c r="EP105" s="65"/>
      <c r="EQ105" s="65"/>
      <c r="ER105" s="65"/>
      <c r="ES105" s="65"/>
      <c r="ET105" s="65"/>
      <c r="EU105" s="65"/>
      <c r="EV105" s="65"/>
      <c r="EW105" s="65"/>
      <c r="EX105" s="65"/>
      <c r="EY105" s="65"/>
      <c r="EZ105" s="65"/>
      <c r="FA105" s="65"/>
      <c r="FB105" s="65"/>
      <c r="FC105" s="65"/>
      <c r="FD105" s="65"/>
      <c r="FE105" s="65"/>
      <c r="FF105" s="66"/>
      <c r="FG105" s="66"/>
      <c r="FH105" s="66"/>
      <c r="FI105" s="66"/>
      <c r="FJ105" s="66"/>
      <c r="FK105" s="66"/>
      <c r="FL105" s="66"/>
      <c r="FM105" s="66"/>
      <c r="FN105" s="66"/>
      <c r="FO105" s="66"/>
      <c r="FP105" s="65"/>
      <c r="FQ105" s="66"/>
      <c r="FR105" s="65"/>
      <c r="FS105" s="65"/>
      <c r="FT105" s="65"/>
      <c r="FU105" s="65"/>
      <c r="FV105" s="65"/>
      <c r="FW105" s="65"/>
      <c r="FX105" s="65"/>
      <c r="FY105" s="65"/>
      <c r="FZ105" s="65"/>
      <c r="GA105" s="65"/>
      <c r="GB105" s="65"/>
      <c r="GC105" s="65"/>
      <c r="GD105" s="65"/>
      <c r="GE105" s="65"/>
      <c r="GF105" s="65"/>
      <c r="GG105" s="65"/>
      <c r="GH105" s="65"/>
      <c r="GI105" s="65"/>
      <c r="GJ105" s="65"/>
      <c r="GK105" s="65"/>
      <c r="GL105" s="65"/>
      <c r="GM105" s="65"/>
      <c r="GN105" s="65"/>
      <c r="GO105" s="67"/>
      <c r="GP105" s="68"/>
      <c r="GQ105" s="69"/>
      <c r="GR105" s="70"/>
      <c r="GS105" s="68"/>
      <c r="GT105" s="63"/>
      <c r="GU105" s="71"/>
      <c r="GV105" s="71"/>
      <c r="GW105" s="70"/>
      <c r="GX105" s="57"/>
      <c r="GY105" s="57"/>
    </row>
    <row r="106" spans="1:207">
      <c r="A106" s="50" t="s">
        <v>166</v>
      </c>
      <c r="B106" s="76">
        <v>6.4329400927391793</v>
      </c>
      <c r="C106" s="77">
        <v>1.9208427459591094E-2</v>
      </c>
      <c r="E106" s="64"/>
      <c r="F106" s="64"/>
      <c r="G106" s="64"/>
      <c r="L106" s="64"/>
      <c r="M106" s="64"/>
      <c r="N106" s="64"/>
      <c r="O106" s="64"/>
      <c r="P106" s="64"/>
      <c r="Q106" s="64"/>
      <c r="R106" s="64"/>
      <c r="S106" s="64"/>
      <c r="U106" s="64"/>
      <c r="V106" s="64"/>
      <c r="W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5"/>
      <c r="EJ106" s="65"/>
      <c r="EK106" s="65"/>
      <c r="EL106" s="65"/>
      <c r="EM106" s="65"/>
      <c r="EN106" s="65"/>
      <c r="EO106" s="65"/>
      <c r="EP106" s="65"/>
      <c r="EQ106" s="65"/>
      <c r="ER106" s="65"/>
      <c r="ES106" s="65"/>
      <c r="ET106" s="65"/>
      <c r="EU106" s="65"/>
      <c r="EV106" s="65"/>
      <c r="EW106" s="65"/>
      <c r="EX106" s="65"/>
      <c r="EY106" s="65"/>
      <c r="EZ106" s="65"/>
      <c r="FA106" s="65"/>
      <c r="FB106" s="65"/>
      <c r="FC106" s="65"/>
      <c r="FD106" s="65"/>
      <c r="FE106" s="65"/>
      <c r="FF106" s="66"/>
      <c r="FG106" s="66"/>
      <c r="FH106" s="66"/>
      <c r="FI106" s="66"/>
      <c r="FJ106" s="66"/>
      <c r="FK106" s="66"/>
      <c r="FL106" s="66"/>
      <c r="FM106" s="66"/>
      <c r="FN106" s="66"/>
      <c r="FO106" s="66"/>
      <c r="FP106" s="65"/>
      <c r="FQ106" s="66"/>
      <c r="FR106" s="65"/>
      <c r="FS106" s="65"/>
      <c r="FT106" s="65"/>
      <c r="FU106" s="65"/>
      <c r="FV106" s="65"/>
      <c r="FW106" s="65"/>
      <c r="FX106" s="65"/>
      <c r="FY106" s="65"/>
      <c r="FZ106" s="65"/>
      <c r="GA106" s="65"/>
      <c r="GB106" s="65"/>
      <c r="GC106" s="65"/>
      <c r="GD106" s="65"/>
      <c r="GE106" s="65"/>
      <c r="GF106" s="65"/>
      <c r="GG106" s="65"/>
      <c r="GH106" s="65"/>
      <c r="GI106" s="65"/>
      <c r="GJ106" s="65"/>
      <c r="GK106" s="65"/>
      <c r="GL106" s="65"/>
      <c r="GM106" s="65"/>
      <c r="GN106" s="65"/>
      <c r="GO106" s="67"/>
      <c r="GP106" s="68"/>
      <c r="GQ106" s="69"/>
      <c r="GR106" s="70"/>
      <c r="GS106" s="68"/>
      <c r="GT106" s="63"/>
      <c r="GU106" s="71"/>
      <c r="GV106" s="71"/>
      <c r="GW106" s="70"/>
      <c r="GX106" s="57"/>
      <c r="GY106" s="57"/>
    </row>
    <row r="107" spans="1:207">
      <c r="A107" s="50" t="s">
        <v>167</v>
      </c>
      <c r="B107" s="76">
        <v>7.3981740929704651</v>
      </c>
      <c r="C107" s="77">
        <v>1.8521773133666292E-2</v>
      </c>
      <c r="E107" s="64"/>
      <c r="F107" s="64"/>
      <c r="G107" s="64"/>
      <c r="L107" s="64"/>
      <c r="M107" s="64"/>
      <c r="N107" s="64"/>
      <c r="O107" s="64"/>
      <c r="P107" s="64"/>
      <c r="Q107" s="64"/>
      <c r="R107" s="64"/>
      <c r="S107" s="64"/>
      <c r="U107" s="64"/>
      <c r="V107" s="64"/>
      <c r="W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5"/>
      <c r="EJ107" s="65"/>
      <c r="EK107" s="65"/>
      <c r="EL107" s="65"/>
      <c r="EM107" s="65"/>
      <c r="EN107" s="65"/>
      <c r="EO107" s="65"/>
      <c r="EP107" s="65"/>
      <c r="EQ107" s="65"/>
      <c r="ER107" s="65"/>
      <c r="ES107" s="65"/>
      <c r="ET107" s="65"/>
      <c r="EU107" s="65"/>
      <c r="EV107" s="65"/>
      <c r="EW107" s="65"/>
      <c r="EX107" s="65"/>
      <c r="EY107" s="65"/>
      <c r="EZ107" s="65"/>
      <c r="FA107" s="65"/>
      <c r="FB107" s="65"/>
      <c r="FC107" s="65"/>
      <c r="FD107" s="65"/>
      <c r="FE107" s="65"/>
      <c r="FF107" s="66"/>
      <c r="FG107" s="66"/>
      <c r="FH107" s="66"/>
      <c r="FI107" s="66"/>
      <c r="FJ107" s="66"/>
      <c r="FK107" s="66"/>
      <c r="FL107" s="66"/>
      <c r="FM107" s="66"/>
      <c r="FN107" s="66"/>
      <c r="FO107" s="66"/>
      <c r="FP107" s="65"/>
      <c r="FQ107" s="66"/>
      <c r="FR107" s="65"/>
      <c r="FS107" s="65"/>
      <c r="FT107" s="65"/>
      <c r="FU107" s="65"/>
      <c r="FV107" s="65"/>
      <c r="FW107" s="65"/>
      <c r="FX107" s="65"/>
      <c r="FY107" s="65"/>
      <c r="FZ107" s="65"/>
      <c r="GA107" s="65"/>
      <c r="GB107" s="65"/>
      <c r="GC107" s="65"/>
      <c r="GD107" s="65"/>
      <c r="GE107" s="65"/>
      <c r="GF107" s="65"/>
      <c r="GG107" s="65"/>
      <c r="GH107" s="65"/>
      <c r="GI107" s="65"/>
      <c r="GJ107" s="65"/>
      <c r="GK107" s="65"/>
      <c r="GL107" s="65"/>
      <c r="GM107" s="65"/>
      <c r="GN107" s="65"/>
      <c r="GO107" s="67"/>
      <c r="GP107" s="68"/>
      <c r="GQ107" s="69"/>
      <c r="GR107" s="70"/>
      <c r="GS107" s="68"/>
      <c r="GT107" s="63"/>
      <c r="GU107" s="71"/>
      <c r="GV107" s="71"/>
      <c r="GW107" s="70"/>
      <c r="GX107" s="57"/>
      <c r="GY107" s="57"/>
    </row>
    <row r="108" spans="1:207">
      <c r="A108" s="50" t="s">
        <v>168</v>
      </c>
      <c r="B108" s="76">
        <v>6.5971457018866513</v>
      </c>
      <c r="C108" s="77">
        <v>4.5752086811755889E-2</v>
      </c>
      <c r="E108" s="64"/>
      <c r="F108" s="64"/>
      <c r="G108" s="64"/>
      <c r="L108" s="64"/>
      <c r="M108" s="64"/>
      <c r="N108" s="64"/>
      <c r="O108" s="64"/>
      <c r="P108" s="64"/>
      <c r="Q108" s="64"/>
      <c r="R108" s="64"/>
      <c r="S108" s="64"/>
      <c r="U108" s="64"/>
      <c r="V108" s="64"/>
      <c r="W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5"/>
      <c r="EJ108" s="65"/>
      <c r="EK108" s="65"/>
      <c r="EL108" s="65"/>
      <c r="EM108" s="65"/>
      <c r="EN108" s="65"/>
      <c r="EO108" s="65"/>
      <c r="EP108" s="65"/>
      <c r="EQ108" s="65"/>
      <c r="ER108" s="65"/>
      <c r="ES108" s="65"/>
      <c r="ET108" s="65"/>
      <c r="EU108" s="65"/>
      <c r="EV108" s="65"/>
      <c r="EW108" s="65"/>
      <c r="EX108" s="65"/>
      <c r="EY108" s="65"/>
      <c r="EZ108" s="65"/>
      <c r="FA108" s="65"/>
      <c r="FB108" s="65"/>
      <c r="FC108" s="65"/>
      <c r="FD108" s="65"/>
      <c r="FE108" s="65"/>
      <c r="FF108" s="66"/>
      <c r="FG108" s="66"/>
      <c r="FH108" s="66"/>
      <c r="FI108" s="66"/>
      <c r="FJ108" s="66"/>
      <c r="FK108" s="66"/>
      <c r="FL108" s="66"/>
      <c r="FM108" s="66"/>
      <c r="FN108" s="66"/>
      <c r="FO108" s="66"/>
      <c r="FP108" s="65"/>
      <c r="FQ108" s="66"/>
      <c r="FR108" s="65"/>
      <c r="FS108" s="65"/>
      <c r="FT108" s="65"/>
      <c r="FU108" s="65"/>
      <c r="FV108" s="65"/>
      <c r="FW108" s="65"/>
      <c r="FX108" s="65"/>
      <c r="FY108" s="65"/>
      <c r="FZ108" s="65"/>
      <c r="GA108" s="65"/>
      <c r="GB108" s="65"/>
      <c r="GC108" s="65"/>
      <c r="GD108" s="65"/>
      <c r="GE108" s="65"/>
      <c r="GF108" s="65"/>
      <c r="GG108" s="65"/>
      <c r="GH108" s="65"/>
      <c r="GI108" s="65"/>
      <c r="GJ108" s="65"/>
      <c r="GK108" s="65"/>
      <c r="GL108" s="65"/>
      <c r="GM108" s="65"/>
      <c r="GN108" s="65"/>
      <c r="GO108" s="67"/>
      <c r="GP108" s="68"/>
      <c r="GQ108" s="69"/>
      <c r="GR108" s="70"/>
      <c r="GS108" s="68"/>
      <c r="GT108" s="63"/>
      <c r="GU108" s="71"/>
      <c r="GV108" s="71"/>
      <c r="GW108" s="70"/>
      <c r="GX108" s="57"/>
      <c r="GY108" s="57"/>
    </row>
    <row r="109" spans="1:207">
      <c r="A109" s="50" t="s">
        <v>169</v>
      </c>
      <c r="B109" s="76">
        <v>7.2661287795564506</v>
      </c>
      <c r="C109" s="77">
        <v>5.1423763644191559E-2</v>
      </c>
      <c r="L109" s="64"/>
      <c r="M109" s="64"/>
      <c r="N109" s="64"/>
      <c r="O109" s="64"/>
      <c r="P109" s="64"/>
      <c r="Q109" s="64"/>
      <c r="R109" s="64"/>
      <c r="S109" s="64"/>
      <c r="U109" s="64"/>
      <c r="V109" s="64"/>
      <c r="W109" s="64"/>
      <c r="X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5"/>
      <c r="EJ109" s="65"/>
      <c r="EK109" s="65"/>
      <c r="EL109" s="65"/>
      <c r="EM109" s="65"/>
      <c r="EN109" s="65"/>
      <c r="EO109" s="65"/>
      <c r="EP109" s="65"/>
      <c r="EQ109" s="65"/>
      <c r="ER109" s="65"/>
      <c r="ES109" s="65"/>
      <c r="ET109" s="65"/>
      <c r="EU109" s="65"/>
      <c r="EV109" s="65"/>
      <c r="EW109" s="65"/>
      <c r="EX109" s="65"/>
      <c r="EY109" s="65"/>
      <c r="EZ109" s="65"/>
      <c r="FA109" s="65"/>
      <c r="FB109" s="65"/>
      <c r="FC109" s="65"/>
      <c r="FD109" s="65"/>
      <c r="FE109" s="65"/>
      <c r="FF109" s="66"/>
      <c r="FG109" s="66"/>
      <c r="FH109" s="66"/>
      <c r="FI109" s="66"/>
      <c r="FJ109" s="66"/>
      <c r="FK109" s="66"/>
      <c r="FL109" s="66"/>
      <c r="FM109" s="66"/>
      <c r="FN109" s="66"/>
      <c r="FO109" s="66"/>
      <c r="FP109" s="65"/>
      <c r="FQ109" s="66"/>
      <c r="FR109" s="65"/>
      <c r="FS109" s="65"/>
      <c r="FT109" s="65"/>
      <c r="FU109" s="65"/>
      <c r="FV109" s="65"/>
      <c r="FW109" s="65"/>
      <c r="FX109" s="65"/>
      <c r="FY109" s="65"/>
      <c r="FZ109" s="65"/>
      <c r="GA109" s="65"/>
      <c r="GB109" s="65"/>
      <c r="GC109" s="65"/>
      <c r="GD109" s="65"/>
      <c r="GE109" s="65"/>
      <c r="GF109" s="65"/>
      <c r="GG109" s="65"/>
      <c r="GH109" s="65"/>
      <c r="GI109" s="65"/>
      <c r="GJ109" s="65"/>
      <c r="GK109" s="65"/>
      <c r="GL109" s="65"/>
      <c r="GM109" s="65"/>
      <c r="GN109" s="65"/>
      <c r="GO109" s="67"/>
      <c r="GP109" s="68"/>
      <c r="GQ109" s="69"/>
      <c r="GR109" s="70"/>
      <c r="GS109" s="68"/>
      <c r="GT109" s="63"/>
      <c r="GU109" s="71"/>
      <c r="GV109" s="71"/>
      <c r="GW109" s="70"/>
      <c r="GX109" s="57"/>
      <c r="GY109" s="57"/>
    </row>
    <row r="110" spans="1:207">
      <c r="A110" s="50" t="s">
        <v>170</v>
      </c>
      <c r="B110" s="76">
        <v>6.4150969591715956</v>
      </c>
      <c r="C110" s="77">
        <v>5.4796770731094069E-2</v>
      </c>
      <c r="P110" s="50"/>
      <c r="Q110" s="50"/>
      <c r="R110" s="64"/>
      <c r="S110" s="64"/>
      <c r="U110" s="64"/>
      <c r="V110" s="64"/>
      <c r="W110" s="64"/>
      <c r="X110" s="64"/>
      <c r="Y110" s="65"/>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5"/>
      <c r="EJ110" s="65"/>
      <c r="EK110" s="65"/>
      <c r="EL110" s="65"/>
      <c r="EM110" s="65"/>
      <c r="EN110" s="65"/>
      <c r="EO110" s="65"/>
      <c r="EP110" s="65"/>
      <c r="EQ110" s="65"/>
      <c r="ER110" s="65"/>
      <c r="ES110" s="65"/>
      <c r="ET110" s="65"/>
      <c r="EU110" s="65"/>
      <c r="EV110" s="65"/>
      <c r="EW110" s="65"/>
      <c r="EX110" s="65"/>
      <c r="EY110" s="65"/>
      <c r="EZ110" s="65"/>
      <c r="FA110" s="65"/>
      <c r="FB110" s="65"/>
      <c r="FC110" s="65"/>
      <c r="FD110" s="65"/>
      <c r="FE110" s="65"/>
      <c r="FF110" s="66"/>
      <c r="FG110" s="66"/>
      <c r="FH110" s="66"/>
      <c r="FI110" s="66"/>
      <c r="FJ110" s="66"/>
      <c r="FK110" s="66"/>
      <c r="FL110" s="66"/>
      <c r="FM110" s="66"/>
      <c r="FN110" s="66"/>
      <c r="FO110" s="66"/>
      <c r="FP110" s="65"/>
      <c r="FQ110" s="66"/>
      <c r="FR110" s="65"/>
      <c r="FS110" s="65"/>
      <c r="FT110" s="65"/>
      <c r="FU110" s="65"/>
      <c r="FV110" s="65"/>
      <c r="FW110" s="65"/>
      <c r="FX110" s="65"/>
      <c r="FY110" s="65"/>
      <c r="FZ110" s="65"/>
      <c r="GA110" s="65"/>
      <c r="GB110" s="65"/>
      <c r="GC110" s="65"/>
      <c r="GD110" s="65"/>
      <c r="GE110" s="65"/>
      <c r="GF110" s="65"/>
      <c r="GG110" s="65"/>
      <c r="GH110" s="65"/>
      <c r="GI110" s="65"/>
      <c r="GJ110" s="65"/>
      <c r="GK110" s="65"/>
      <c r="GL110" s="65"/>
      <c r="GM110" s="65"/>
      <c r="GN110" s="65"/>
      <c r="GO110" s="67"/>
      <c r="GP110" s="68"/>
      <c r="GQ110" s="69"/>
      <c r="GR110" s="70"/>
      <c r="GS110" s="68"/>
      <c r="GT110" s="63"/>
      <c r="GU110" s="71"/>
      <c r="GV110" s="71"/>
      <c r="GW110" s="70"/>
      <c r="GX110" s="57"/>
      <c r="GY110" s="57"/>
    </row>
    <row r="111" spans="1:207">
      <c r="A111" s="50" t="s">
        <v>171</v>
      </c>
      <c r="B111" s="76">
        <v>9.21064032698518</v>
      </c>
      <c r="C111" s="77">
        <v>6.4315193843904009E-2</v>
      </c>
      <c r="P111" s="64"/>
      <c r="Q111" s="64"/>
      <c r="R111" s="64"/>
      <c r="S111" s="64"/>
      <c r="U111" s="64"/>
      <c r="V111" s="64"/>
      <c r="W111" s="64"/>
      <c r="X111" s="64"/>
      <c r="Y111" s="64"/>
      <c r="Z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5"/>
      <c r="EJ111" s="65"/>
      <c r="EK111" s="65"/>
      <c r="EL111" s="65"/>
      <c r="EM111" s="65"/>
      <c r="EN111" s="65"/>
      <c r="EO111" s="65"/>
      <c r="EP111" s="65"/>
      <c r="EQ111" s="65"/>
      <c r="ER111" s="65"/>
      <c r="ES111" s="65"/>
      <c r="ET111" s="65"/>
      <c r="EU111" s="65"/>
      <c r="EV111" s="65"/>
      <c r="EW111" s="65"/>
      <c r="EX111" s="65"/>
      <c r="EY111" s="65"/>
      <c r="EZ111" s="65"/>
      <c r="FA111" s="65"/>
      <c r="FB111" s="65"/>
      <c r="FC111" s="65"/>
      <c r="FD111" s="65"/>
      <c r="FE111" s="65"/>
      <c r="FF111" s="66"/>
      <c r="FG111" s="66"/>
      <c r="FH111" s="66"/>
      <c r="FI111" s="66"/>
      <c r="FJ111" s="66"/>
      <c r="FK111" s="66"/>
      <c r="FL111" s="66"/>
      <c r="FM111" s="66"/>
      <c r="FN111" s="66"/>
      <c r="FO111" s="66"/>
      <c r="FP111" s="65"/>
      <c r="FQ111" s="66"/>
      <c r="FR111" s="65"/>
      <c r="FS111" s="65"/>
      <c r="FT111" s="65"/>
      <c r="FU111" s="65"/>
      <c r="FV111" s="65"/>
      <c r="FW111" s="65"/>
      <c r="FX111" s="65"/>
      <c r="FY111" s="65"/>
      <c r="FZ111" s="65"/>
      <c r="GA111" s="65"/>
      <c r="GB111" s="65"/>
      <c r="GC111" s="65"/>
      <c r="GD111" s="65"/>
      <c r="GE111" s="65"/>
      <c r="GF111" s="65"/>
      <c r="GG111" s="65"/>
      <c r="GH111" s="65"/>
      <c r="GI111" s="65"/>
      <c r="GJ111" s="65"/>
      <c r="GK111" s="65"/>
      <c r="GL111" s="65"/>
      <c r="GM111" s="65"/>
      <c r="GN111" s="65"/>
      <c r="GO111" s="67"/>
      <c r="GP111" s="68"/>
      <c r="GQ111" s="69"/>
      <c r="GR111" s="70"/>
      <c r="GS111" s="68"/>
      <c r="GT111" s="63"/>
      <c r="GU111" s="71"/>
      <c r="GV111" s="71"/>
      <c r="GW111" s="70"/>
      <c r="GX111" s="75"/>
      <c r="GY111" s="57"/>
    </row>
    <row r="112" spans="1:207">
      <c r="A112" s="50" t="s">
        <v>172</v>
      </c>
      <c r="B112" s="76">
        <v>7.3783837129967145</v>
      </c>
      <c r="C112" s="77">
        <v>5.2234830266929697E-2</v>
      </c>
      <c r="E112" s="64"/>
      <c r="F112" s="64"/>
      <c r="G112" s="64"/>
      <c r="H112" s="64"/>
      <c r="I112" s="64"/>
      <c r="P112" s="64"/>
      <c r="Q112" s="64"/>
      <c r="R112" s="64"/>
      <c r="S112" s="64"/>
      <c r="U112" s="64"/>
      <c r="V112" s="64"/>
      <c r="W112" s="64"/>
      <c r="X112" s="64"/>
      <c r="Y112" s="64"/>
      <c r="Z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5"/>
      <c r="EJ112" s="65"/>
      <c r="EK112" s="65"/>
      <c r="EL112" s="65"/>
      <c r="EM112" s="65"/>
      <c r="EN112" s="65"/>
      <c r="EO112" s="65"/>
      <c r="EP112" s="65"/>
      <c r="EQ112" s="65"/>
      <c r="ER112" s="65"/>
      <c r="ES112" s="65"/>
      <c r="ET112" s="65"/>
      <c r="EU112" s="65"/>
      <c r="EV112" s="65"/>
      <c r="EW112" s="65"/>
      <c r="EX112" s="65"/>
      <c r="EY112" s="65"/>
      <c r="EZ112" s="65"/>
      <c r="FA112" s="65"/>
      <c r="FB112" s="65"/>
      <c r="FC112" s="65"/>
      <c r="FD112" s="65"/>
      <c r="FE112" s="65"/>
      <c r="FF112" s="66"/>
      <c r="FG112" s="66"/>
      <c r="FH112" s="66"/>
      <c r="FI112" s="66"/>
      <c r="FJ112" s="66"/>
      <c r="FK112" s="66"/>
      <c r="FL112" s="66"/>
      <c r="FM112" s="66"/>
      <c r="FN112" s="66"/>
      <c r="FO112" s="66"/>
      <c r="FP112" s="65"/>
      <c r="FQ112" s="66"/>
      <c r="FR112" s="65"/>
      <c r="FS112" s="65"/>
      <c r="FT112" s="65"/>
      <c r="FU112" s="65"/>
      <c r="FV112" s="65"/>
      <c r="FW112" s="65"/>
      <c r="FX112" s="65"/>
      <c r="FY112" s="65"/>
      <c r="FZ112" s="65"/>
      <c r="GA112" s="65"/>
      <c r="GB112" s="65"/>
      <c r="GC112" s="65"/>
      <c r="GD112" s="65"/>
      <c r="GE112" s="65"/>
      <c r="GF112" s="65"/>
      <c r="GG112" s="65"/>
      <c r="GH112" s="65"/>
      <c r="GI112" s="65"/>
      <c r="GJ112" s="65"/>
      <c r="GK112" s="65"/>
      <c r="GL112" s="65"/>
      <c r="GM112" s="65"/>
      <c r="GN112" s="65"/>
      <c r="GO112" s="67"/>
      <c r="GP112" s="68"/>
      <c r="GQ112" s="69"/>
      <c r="GR112" s="70"/>
      <c r="GS112" s="68"/>
      <c r="GT112" s="63"/>
      <c r="GU112" s="71"/>
      <c r="GV112" s="71"/>
      <c r="GW112" s="70"/>
      <c r="GX112" s="57"/>
      <c r="GY112" s="57"/>
    </row>
    <row r="113" spans="1:209">
      <c r="A113" s="50" t="s">
        <v>173</v>
      </c>
      <c r="B113" s="76">
        <v>7.0396603498620758</v>
      </c>
      <c r="C113" s="77">
        <v>4.2808306322020769E-2</v>
      </c>
      <c r="E113" s="64"/>
      <c r="F113" s="64"/>
      <c r="G113" s="64"/>
      <c r="H113" s="64"/>
      <c r="I113" s="64"/>
      <c r="J113" s="64"/>
      <c r="K113" s="64"/>
      <c r="P113" s="64"/>
      <c r="Q113" s="64"/>
      <c r="R113" s="64"/>
      <c r="S113" s="64"/>
      <c r="U113" s="64"/>
      <c r="V113" s="64"/>
      <c r="W113" s="64"/>
      <c r="X113" s="64"/>
      <c r="Y113" s="64"/>
      <c r="Z113" s="64"/>
      <c r="AA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5"/>
      <c r="EJ113" s="65"/>
      <c r="EK113" s="65"/>
      <c r="EL113" s="65"/>
      <c r="EM113" s="65"/>
      <c r="EN113" s="65"/>
      <c r="EO113" s="65"/>
      <c r="EP113" s="65"/>
      <c r="EQ113" s="65"/>
      <c r="ER113" s="65"/>
      <c r="ES113" s="65"/>
      <c r="ET113" s="65"/>
      <c r="EU113" s="65"/>
      <c r="EV113" s="65"/>
      <c r="EW113" s="65"/>
      <c r="EX113" s="65"/>
      <c r="EY113" s="65"/>
      <c r="EZ113" s="65"/>
      <c r="FA113" s="65"/>
      <c r="FB113" s="65"/>
      <c r="FC113" s="65"/>
      <c r="FD113" s="65"/>
      <c r="FE113" s="65"/>
      <c r="FF113" s="66"/>
      <c r="FG113" s="66"/>
      <c r="FH113" s="66"/>
      <c r="FI113" s="66"/>
      <c r="FJ113" s="66"/>
      <c r="FK113" s="66"/>
      <c r="FL113" s="66"/>
      <c r="FM113" s="66"/>
      <c r="FN113" s="66"/>
      <c r="FO113" s="66"/>
      <c r="FP113" s="65"/>
      <c r="FQ113" s="66"/>
      <c r="FR113" s="65"/>
      <c r="FS113" s="65"/>
      <c r="FT113" s="65"/>
      <c r="FU113" s="65"/>
      <c r="FV113" s="65"/>
      <c r="FW113" s="65"/>
      <c r="FX113" s="65"/>
      <c r="FY113" s="65"/>
      <c r="FZ113" s="65"/>
      <c r="GA113" s="65"/>
      <c r="GB113" s="65"/>
      <c r="GC113" s="65"/>
      <c r="GD113" s="65"/>
      <c r="GE113" s="65"/>
      <c r="GF113" s="65"/>
      <c r="GG113" s="65"/>
      <c r="GH113" s="65"/>
      <c r="GI113" s="65"/>
      <c r="GJ113" s="65"/>
      <c r="GK113" s="65"/>
      <c r="GL113" s="65"/>
      <c r="GM113" s="65"/>
      <c r="GN113" s="65"/>
      <c r="GO113" s="67"/>
      <c r="GP113" s="68"/>
      <c r="GQ113" s="69"/>
      <c r="GR113" s="70"/>
      <c r="GS113" s="68"/>
      <c r="GT113" s="63"/>
      <c r="GU113" s="71"/>
      <c r="GV113" s="71"/>
      <c r="GW113" s="70"/>
      <c r="GX113" s="57"/>
      <c r="GY113" s="57"/>
    </row>
    <row r="114" spans="1:209">
      <c r="A114" s="50" t="s">
        <v>174</v>
      </c>
      <c r="B114" s="76">
        <v>6.5971457018866513</v>
      </c>
      <c r="C114" s="77">
        <v>7.324436121936044E-2</v>
      </c>
      <c r="E114" s="64"/>
      <c r="F114" s="64"/>
      <c r="G114" s="64"/>
      <c r="H114" s="64"/>
      <c r="I114" s="64"/>
      <c r="J114" s="64"/>
      <c r="K114" s="64"/>
      <c r="P114" s="64"/>
      <c r="Q114" s="64"/>
      <c r="R114" s="64"/>
      <c r="S114" s="64"/>
      <c r="U114" s="64"/>
      <c r="V114" s="64"/>
      <c r="W114" s="64"/>
      <c r="X114" s="64"/>
      <c r="Y114" s="64"/>
      <c r="Z114" s="64"/>
      <c r="AA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5"/>
      <c r="EJ114" s="65"/>
      <c r="EK114" s="65"/>
      <c r="EL114" s="65"/>
      <c r="EM114" s="65"/>
      <c r="EN114" s="65"/>
      <c r="EO114" s="65"/>
      <c r="EP114" s="65"/>
      <c r="EQ114" s="65"/>
      <c r="ER114" s="65"/>
      <c r="ES114" s="65"/>
      <c r="ET114" s="65"/>
      <c r="EU114" s="65"/>
      <c r="EV114" s="65"/>
      <c r="EW114" s="65"/>
      <c r="EX114" s="65"/>
      <c r="EY114" s="65"/>
      <c r="EZ114" s="65"/>
      <c r="FA114" s="65"/>
      <c r="FB114" s="65"/>
      <c r="FC114" s="65"/>
      <c r="FD114" s="65"/>
      <c r="FE114" s="65"/>
      <c r="FF114" s="66"/>
      <c r="FG114" s="66"/>
      <c r="FH114" s="66"/>
      <c r="FI114" s="66"/>
      <c r="FJ114" s="66"/>
      <c r="FK114" s="66"/>
      <c r="FL114" s="66"/>
      <c r="FM114" s="66"/>
      <c r="FN114" s="66"/>
      <c r="FO114" s="66"/>
      <c r="FP114" s="65"/>
      <c r="FQ114" s="66"/>
      <c r="FR114" s="65"/>
      <c r="FS114" s="65"/>
      <c r="FT114" s="65"/>
      <c r="FU114" s="65"/>
      <c r="FV114" s="65"/>
      <c r="FW114" s="65"/>
      <c r="FX114" s="65"/>
      <c r="FY114" s="65"/>
      <c r="FZ114" s="65"/>
      <c r="GA114" s="65"/>
      <c r="GB114" s="65"/>
      <c r="GC114" s="65"/>
      <c r="GD114" s="65"/>
      <c r="GE114" s="65"/>
      <c r="GF114" s="65"/>
      <c r="GG114" s="65"/>
      <c r="GH114" s="65"/>
      <c r="GI114" s="65"/>
      <c r="GJ114" s="65"/>
      <c r="GK114" s="65"/>
      <c r="GL114" s="65"/>
      <c r="GM114" s="65"/>
      <c r="GN114" s="65"/>
      <c r="GO114" s="67"/>
      <c r="GP114" s="68"/>
      <c r="GQ114" s="69"/>
      <c r="GR114" s="70"/>
      <c r="GS114" s="68"/>
      <c r="GT114" s="63"/>
      <c r="GU114" s="71"/>
      <c r="GV114" s="71"/>
      <c r="GW114" s="70"/>
      <c r="GX114" s="57"/>
      <c r="GY114" s="57"/>
    </row>
    <row r="115" spans="1:209">
      <c r="A115" s="50" t="s">
        <v>175</v>
      </c>
      <c r="B115" s="76">
        <v>6.7417006946520548</v>
      </c>
      <c r="C115" s="77">
        <v>0.10271167033000962</v>
      </c>
      <c r="E115" s="64"/>
      <c r="F115" s="64"/>
      <c r="G115" s="64"/>
      <c r="H115" s="64"/>
      <c r="I115" s="64"/>
      <c r="J115" s="64"/>
      <c r="K115" s="64"/>
      <c r="L115" s="64"/>
      <c r="M115" s="64"/>
      <c r="U115" s="64"/>
      <c r="V115" s="64"/>
      <c r="W115" s="64"/>
      <c r="X115" s="64"/>
      <c r="Y115" s="64"/>
      <c r="Z115" s="64"/>
      <c r="AA115" s="64"/>
      <c r="AB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5"/>
      <c r="EJ115" s="65"/>
      <c r="EK115" s="65"/>
      <c r="EL115" s="65"/>
      <c r="EM115" s="65"/>
      <c r="EN115" s="65"/>
      <c r="EO115" s="65"/>
      <c r="EP115" s="65"/>
      <c r="EQ115" s="65"/>
      <c r="ER115" s="65"/>
      <c r="ES115" s="65"/>
      <c r="ET115" s="65"/>
      <c r="EU115" s="65"/>
      <c r="EV115" s="65"/>
      <c r="EW115" s="65"/>
      <c r="EX115" s="65"/>
      <c r="EY115" s="65"/>
      <c r="EZ115" s="65"/>
      <c r="FA115" s="65"/>
      <c r="FB115" s="65"/>
      <c r="FC115" s="65"/>
      <c r="FD115" s="65"/>
      <c r="FE115" s="65"/>
      <c r="FF115" s="66"/>
      <c r="FG115" s="66"/>
      <c r="FH115" s="66"/>
      <c r="FI115" s="66"/>
      <c r="FJ115" s="66"/>
      <c r="FK115" s="66"/>
      <c r="FL115" s="66"/>
      <c r="FM115" s="66"/>
      <c r="FN115" s="66"/>
      <c r="FO115" s="66"/>
      <c r="FP115" s="65"/>
      <c r="FQ115" s="66"/>
      <c r="FR115" s="65"/>
      <c r="FS115" s="65"/>
      <c r="FT115" s="65"/>
      <c r="FU115" s="65"/>
      <c r="FV115" s="65"/>
      <c r="FW115" s="65"/>
      <c r="FX115" s="65"/>
      <c r="FY115" s="65"/>
      <c r="FZ115" s="65"/>
      <c r="GA115" s="65"/>
      <c r="GB115" s="65"/>
      <c r="GC115" s="65"/>
      <c r="GD115" s="65"/>
      <c r="GE115" s="65"/>
      <c r="GF115" s="65"/>
      <c r="GG115" s="65"/>
      <c r="GH115" s="65"/>
      <c r="GI115" s="65"/>
      <c r="GJ115" s="65"/>
      <c r="GK115" s="65"/>
      <c r="GL115" s="65"/>
      <c r="GM115" s="65"/>
      <c r="GN115" s="65"/>
      <c r="GO115" s="67"/>
      <c r="GP115" s="68"/>
      <c r="GQ115" s="69"/>
      <c r="GR115" s="70"/>
      <c r="GS115" s="68"/>
      <c r="GT115" s="63"/>
      <c r="GU115" s="71"/>
      <c r="GV115" s="71"/>
      <c r="GW115" s="70"/>
      <c r="GX115" s="57"/>
      <c r="GY115" s="57"/>
    </row>
    <row r="116" spans="1:209" ht="15">
      <c r="A116" s="50" t="s">
        <v>176</v>
      </c>
      <c r="B116" s="76">
        <v>7.0975488506147926</v>
      </c>
      <c r="C116" s="77">
        <v>0.10907403115460659</v>
      </c>
      <c r="E116" s="104" t="s">
        <v>290</v>
      </c>
      <c r="F116" s="104" t="s">
        <v>291</v>
      </c>
      <c r="G116" s="64"/>
      <c r="H116" s="64"/>
      <c r="I116" s="64"/>
      <c r="J116" s="64"/>
      <c r="K116" s="64"/>
      <c r="L116" s="64"/>
      <c r="M116" s="64"/>
      <c r="U116" s="64"/>
      <c r="V116" s="64"/>
      <c r="W116" s="64"/>
      <c r="X116" s="64"/>
      <c r="Y116" s="64"/>
      <c r="Z116" s="64"/>
      <c r="AA116" s="64"/>
      <c r="AB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5"/>
      <c r="EJ116" s="65"/>
      <c r="EK116" s="65"/>
      <c r="EL116" s="65"/>
      <c r="EM116" s="65"/>
      <c r="EN116" s="65"/>
      <c r="EO116" s="65"/>
      <c r="EP116" s="65"/>
      <c r="EQ116" s="65"/>
      <c r="ER116" s="65"/>
      <c r="ES116" s="65"/>
      <c r="ET116" s="65"/>
      <c r="EU116" s="65"/>
      <c r="EV116" s="65"/>
      <c r="EW116" s="65"/>
      <c r="EX116" s="65"/>
      <c r="EY116" s="65"/>
      <c r="EZ116" s="65"/>
      <c r="FA116" s="65"/>
      <c r="FB116" s="65"/>
      <c r="FC116" s="65"/>
      <c r="FD116" s="65"/>
      <c r="FE116" s="65"/>
      <c r="FF116" s="66"/>
      <c r="FG116" s="66"/>
      <c r="FH116" s="66"/>
      <c r="FI116" s="66"/>
      <c r="FJ116" s="66"/>
      <c r="FK116" s="66"/>
      <c r="FL116" s="66"/>
      <c r="FM116" s="66"/>
      <c r="FN116" s="66"/>
      <c r="FO116" s="66"/>
      <c r="FP116" s="65"/>
      <c r="FQ116" s="66"/>
      <c r="FR116" s="65"/>
      <c r="FS116" s="65"/>
      <c r="FT116" s="65"/>
      <c r="FU116" s="65"/>
      <c r="FV116" s="65"/>
      <c r="FW116" s="65"/>
      <c r="FX116" s="65"/>
      <c r="FY116" s="65"/>
      <c r="FZ116" s="65"/>
      <c r="GA116" s="65"/>
      <c r="GB116" s="65"/>
      <c r="GC116" s="65"/>
      <c r="GD116" s="65"/>
      <c r="GE116" s="65"/>
      <c r="GF116" s="65"/>
      <c r="GG116" s="65"/>
      <c r="GH116" s="65"/>
      <c r="GI116" s="65"/>
      <c r="GJ116" s="65"/>
      <c r="GK116" s="65"/>
      <c r="GL116" s="65"/>
      <c r="GM116" s="65"/>
      <c r="GN116" s="65"/>
      <c r="GO116" s="67"/>
      <c r="GP116" s="68"/>
      <c r="GQ116" s="69"/>
      <c r="GR116" s="70"/>
      <c r="GS116" s="68"/>
      <c r="GT116" s="63"/>
      <c r="GU116" s="71"/>
      <c r="GV116" s="71"/>
      <c r="GW116" s="70"/>
      <c r="GX116" s="57"/>
      <c r="GY116" s="57"/>
    </row>
    <row r="117" spans="1:209">
      <c r="A117" s="50" t="s">
        <v>177</v>
      </c>
      <c r="B117" s="76">
        <v>6.1038132965333274</v>
      </c>
      <c r="C117" s="77">
        <v>0.19961939721200381</v>
      </c>
      <c r="E117" s="64" t="s">
        <v>248</v>
      </c>
      <c r="F117" s="64" t="s">
        <v>249</v>
      </c>
      <c r="G117" s="64"/>
      <c r="H117" s="64"/>
      <c r="I117" s="64"/>
      <c r="J117" s="64"/>
      <c r="K117" s="64"/>
      <c r="L117" s="64"/>
      <c r="M117" s="64"/>
      <c r="O117" s="103"/>
      <c r="U117" s="64"/>
      <c r="V117" s="64"/>
      <c r="W117" s="64"/>
      <c r="X117" s="64"/>
      <c r="Y117" s="64"/>
      <c r="Z117" s="64"/>
      <c r="AA117" s="64"/>
      <c r="AB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5"/>
      <c r="EJ117" s="65"/>
      <c r="EK117" s="65"/>
      <c r="EL117" s="65"/>
      <c r="EM117" s="65"/>
      <c r="EN117" s="65"/>
      <c r="EO117" s="65"/>
      <c r="EP117" s="65"/>
      <c r="EQ117" s="65"/>
      <c r="ER117" s="65"/>
      <c r="ES117" s="65"/>
      <c r="ET117" s="65"/>
      <c r="EU117" s="65"/>
      <c r="EV117" s="65"/>
      <c r="EW117" s="65"/>
      <c r="EX117" s="65"/>
      <c r="EY117" s="65"/>
      <c r="EZ117" s="65"/>
      <c r="FA117" s="65"/>
      <c r="FB117" s="65"/>
      <c r="FC117" s="65"/>
      <c r="FD117" s="65"/>
      <c r="FE117" s="65"/>
      <c r="FF117" s="66"/>
      <c r="FG117" s="66"/>
      <c r="FH117" s="66"/>
      <c r="FI117" s="66"/>
      <c r="FJ117" s="66"/>
      <c r="FK117" s="66"/>
      <c r="FL117" s="66"/>
      <c r="FM117" s="66"/>
      <c r="FN117" s="66"/>
      <c r="FO117" s="66"/>
      <c r="FP117" s="65"/>
      <c r="FQ117" s="66"/>
      <c r="FR117" s="65"/>
      <c r="FS117" s="65"/>
      <c r="FT117" s="65"/>
      <c r="FU117" s="65"/>
      <c r="FV117" s="65"/>
      <c r="FW117" s="65"/>
      <c r="FX117" s="65"/>
      <c r="FY117" s="65"/>
      <c r="FZ117" s="65"/>
      <c r="GA117" s="65"/>
      <c r="GB117" s="65"/>
      <c r="GC117" s="65"/>
      <c r="GD117" s="65"/>
      <c r="GE117" s="65"/>
      <c r="GF117" s="65"/>
      <c r="GG117" s="65"/>
      <c r="GH117" s="65"/>
      <c r="GI117" s="65"/>
      <c r="GJ117" s="65"/>
      <c r="GK117" s="65"/>
      <c r="GL117" s="65"/>
      <c r="GM117" s="65"/>
      <c r="GN117" s="65"/>
      <c r="GO117" s="67"/>
      <c r="GP117" s="68"/>
      <c r="GQ117" s="69"/>
      <c r="GR117" s="70"/>
      <c r="GS117" s="68"/>
      <c r="GT117" s="63"/>
      <c r="GU117" s="71"/>
      <c r="GV117" s="71"/>
      <c r="GW117" s="70"/>
      <c r="GX117" s="57"/>
      <c r="GY117" s="57"/>
    </row>
    <row r="118" spans="1:209">
      <c r="A118" s="50" t="s">
        <v>27</v>
      </c>
      <c r="B118" s="79">
        <v>9.0628839025083074</v>
      </c>
      <c r="C118" s="77">
        <v>0.15905</v>
      </c>
      <c r="D118" s="77"/>
      <c r="E118" s="80">
        <f t="shared" ref="E118:E140" si="0" xml:space="preserve"> C118-(0.0343*(B118^2) - 0.3738*B118+ 1.0174)</f>
        <v>-0.28790415406320047</v>
      </c>
      <c r="F118" s="80">
        <f t="shared" ref="F118:F140" si="1">C118-( 0.0319*(B118^2) - 0.33*B118 + 0.8304)</f>
        <v>-0.30073239388023787</v>
      </c>
      <c r="G118" s="81"/>
      <c r="H118" s="81"/>
      <c r="I118" s="81"/>
      <c r="J118" s="64"/>
      <c r="K118" s="64"/>
      <c r="L118" s="64"/>
      <c r="M118" s="64"/>
      <c r="N118" s="64"/>
      <c r="O118" s="103"/>
      <c r="W118" s="64"/>
      <c r="X118" s="64"/>
      <c r="Y118" s="64"/>
      <c r="Z118" s="64"/>
      <c r="AA118" s="64"/>
      <c r="AB118" s="64"/>
      <c r="AC118" s="64"/>
      <c r="AD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5"/>
      <c r="EL118" s="65"/>
      <c r="EM118" s="65"/>
      <c r="EN118" s="65"/>
      <c r="EO118" s="65"/>
      <c r="EP118" s="65"/>
      <c r="EQ118" s="65"/>
      <c r="ER118" s="65"/>
      <c r="ES118" s="65"/>
      <c r="ET118" s="65"/>
      <c r="EU118" s="65"/>
      <c r="EV118" s="65"/>
      <c r="EW118" s="65"/>
      <c r="EX118" s="65"/>
      <c r="EY118" s="65"/>
      <c r="EZ118" s="65"/>
      <c r="FA118" s="65"/>
      <c r="FB118" s="65"/>
      <c r="FC118" s="65"/>
      <c r="FD118" s="65"/>
      <c r="FE118" s="65"/>
      <c r="FF118" s="65"/>
      <c r="FG118" s="65"/>
      <c r="FH118" s="66"/>
      <c r="FI118" s="66"/>
      <c r="FJ118" s="66"/>
      <c r="FK118" s="66"/>
      <c r="FL118" s="66"/>
      <c r="FM118" s="66"/>
      <c r="FN118" s="66"/>
      <c r="FO118" s="66"/>
      <c r="FP118" s="66"/>
      <c r="FQ118" s="66"/>
      <c r="FR118" s="65"/>
      <c r="FS118" s="66"/>
      <c r="FT118" s="65"/>
      <c r="FU118" s="65"/>
      <c r="FV118" s="65"/>
      <c r="FW118" s="65"/>
      <c r="FX118" s="65"/>
      <c r="FY118" s="65"/>
      <c r="FZ118" s="65"/>
      <c r="GA118" s="65"/>
      <c r="GB118" s="65"/>
      <c r="GC118" s="65"/>
      <c r="GD118" s="65"/>
      <c r="GE118" s="65"/>
      <c r="GF118" s="65"/>
      <c r="GG118" s="65"/>
      <c r="GH118" s="65"/>
      <c r="GI118" s="65"/>
      <c r="GJ118" s="65"/>
      <c r="GK118" s="65"/>
      <c r="GL118" s="65"/>
      <c r="GM118" s="65"/>
      <c r="GN118" s="65"/>
      <c r="GO118" s="65"/>
      <c r="GP118" s="65"/>
      <c r="GQ118" s="67"/>
      <c r="GR118" s="68"/>
      <c r="GS118" s="69"/>
      <c r="GT118" s="70"/>
      <c r="GU118" s="68"/>
      <c r="GV118" s="63"/>
      <c r="GW118" s="71"/>
      <c r="GX118" s="71"/>
      <c r="GY118" s="70"/>
      <c r="GZ118" s="57"/>
      <c r="HA118" s="57"/>
    </row>
    <row r="119" spans="1:209">
      <c r="A119" s="50" t="s">
        <v>32</v>
      </c>
      <c r="B119" s="76">
        <v>9.5704593783174694</v>
      </c>
      <c r="C119" s="77">
        <v>0.33094699999999999</v>
      </c>
      <c r="D119" s="77"/>
      <c r="E119" s="80">
        <f t="shared" si="0"/>
        <v>-0.25067894440738037</v>
      </c>
      <c r="F119" s="80">
        <f t="shared" si="1"/>
        <v>-0.263040202668826</v>
      </c>
      <c r="G119" s="81"/>
      <c r="H119" s="81"/>
      <c r="I119" s="81"/>
      <c r="J119" s="64"/>
      <c r="K119" s="64"/>
      <c r="L119" s="64"/>
      <c r="M119" s="64"/>
      <c r="N119" s="64"/>
      <c r="O119" s="103"/>
      <c r="P119" s="64"/>
      <c r="Q119" s="64"/>
      <c r="W119" s="64"/>
      <c r="X119" s="64"/>
      <c r="Y119" s="64"/>
      <c r="Z119" s="64"/>
      <c r="AA119" s="64"/>
      <c r="AB119" s="64"/>
      <c r="AC119" s="64"/>
      <c r="AD119" s="64"/>
      <c r="AE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5"/>
      <c r="EL119" s="65"/>
      <c r="EM119" s="65"/>
      <c r="EN119" s="65"/>
      <c r="EO119" s="65"/>
      <c r="EP119" s="65"/>
      <c r="EQ119" s="65"/>
      <c r="ER119" s="65"/>
      <c r="ES119" s="65"/>
      <c r="ET119" s="65"/>
      <c r="EU119" s="65"/>
      <c r="EV119" s="65"/>
      <c r="EW119" s="65"/>
      <c r="EX119" s="65"/>
      <c r="EY119" s="65"/>
      <c r="EZ119" s="65"/>
      <c r="FA119" s="65"/>
      <c r="FB119" s="65"/>
      <c r="FC119" s="65"/>
      <c r="FD119" s="65"/>
      <c r="FE119" s="65"/>
      <c r="FF119" s="65"/>
      <c r="FG119" s="65"/>
      <c r="FH119" s="66"/>
      <c r="FI119" s="66"/>
      <c r="FJ119" s="66"/>
      <c r="FK119" s="66"/>
      <c r="FL119" s="66"/>
      <c r="FM119" s="66"/>
      <c r="FN119" s="66"/>
      <c r="FO119" s="66"/>
      <c r="FP119" s="66"/>
      <c r="FQ119" s="66"/>
      <c r="FR119" s="65"/>
      <c r="FS119" s="66"/>
      <c r="FT119" s="65"/>
      <c r="FU119" s="65"/>
      <c r="FV119" s="65"/>
      <c r="FW119" s="65"/>
      <c r="FX119" s="65"/>
      <c r="FY119" s="65"/>
      <c r="FZ119" s="65"/>
      <c r="GA119" s="65"/>
      <c r="GB119" s="65"/>
      <c r="GC119" s="65"/>
      <c r="GD119" s="65"/>
      <c r="GE119" s="65"/>
      <c r="GF119" s="65"/>
      <c r="GG119" s="65"/>
      <c r="GH119" s="65"/>
      <c r="GI119" s="65"/>
      <c r="GJ119" s="65"/>
      <c r="GK119" s="65"/>
      <c r="GL119" s="65"/>
      <c r="GM119" s="65"/>
      <c r="GN119" s="65"/>
      <c r="GO119" s="65"/>
      <c r="GP119" s="65"/>
      <c r="GQ119" s="67"/>
      <c r="GR119" s="68"/>
      <c r="GS119" s="69"/>
      <c r="GT119" s="70"/>
      <c r="GU119" s="68"/>
      <c r="GV119" s="63"/>
      <c r="GW119" s="71"/>
      <c r="GX119" s="71"/>
      <c r="GY119" s="70"/>
      <c r="GZ119" s="75"/>
      <c r="HA119" s="57"/>
    </row>
    <row r="120" spans="1:209">
      <c r="A120" s="50" t="s">
        <v>268</v>
      </c>
      <c r="B120" s="76">
        <v>10.149253281886617</v>
      </c>
      <c r="C120" s="77">
        <v>0.56699178026820074</v>
      </c>
      <c r="D120" s="77"/>
      <c r="E120" s="80">
        <f t="shared" si="0"/>
        <v>-0.18976917973268037</v>
      </c>
      <c r="F120" s="80">
        <f t="shared" si="1"/>
        <v>-0.20008885224758743</v>
      </c>
      <c r="G120" s="81"/>
      <c r="H120" s="81"/>
      <c r="I120" s="81"/>
      <c r="J120" s="64"/>
      <c r="K120" s="64"/>
      <c r="L120" s="64"/>
      <c r="M120" s="64"/>
      <c r="N120" s="64"/>
      <c r="O120" s="103"/>
      <c r="P120" s="64"/>
      <c r="Q120" s="64"/>
      <c r="T120" s="64"/>
      <c r="U120" s="64"/>
      <c r="Z120" s="64"/>
      <c r="AA120" s="64"/>
      <c r="AB120" s="64"/>
      <c r="AC120" s="64"/>
      <c r="AD120" s="64"/>
      <c r="AE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5"/>
      <c r="EL120" s="65"/>
      <c r="EM120" s="65"/>
      <c r="EN120" s="65"/>
      <c r="EO120" s="65"/>
      <c r="EP120" s="65"/>
      <c r="EQ120" s="65"/>
      <c r="ER120" s="65"/>
      <c r="ES120" s="65"/>
      <c r="ET120" s="65"/>
      <c r="EU120" s="65"/>
      <c r="EV120" s="65"/>
      <c r="EW120" s="65"/>
      <c r="EX120" s="65"/>
      <c r="EY120" s="65"/>
      <c r="EZ120" s="65"/>
      <c r="FA120" s="65"/>
      <c r="FB120" s="65"/>
      <c r="FC120" s="65"/>
      <c r="FD120" s="65"/>
      <c r="FE120" s="65"/>
      <c r="FF120" s="65"/>
      <c r="FG120" s="65"/>
      <c r="FH120" s="66"/>
      <c r="FI120" s="66"/>
      <c r="FJ120" s="66"/>
      <c r="FK120" s="66"/>
      <c r="FL120" s="66"/>
      <c r="FM120" s="66"/>
      <c r="FN120" s="66"/>
      <c r="FO120" s="66"/>
      <c r="FP120" s="66"/>
      <c r="FQ120" s="66"/>
      <c r="FR120" s="65"/>
      <c r="FS120" s="66"/>
      <c r="FT120" s="65"/>
      <c r="FU120" s="65"/>
      <c r="FV120" s="65"/>
      <c r="FW120" s="65"/>
      <c r="FX120" s="65"/>
      <c r="FY120" s="65"/>
      <c r="FZ120" s="65"/>
      <c r="GA120" s="65"/>
      <c r="GB120" s="65"/>
      <c r="GC120" s="65"/>
      <c r="GD120" s="65"/>
      <c r="GE120" s="65"/>
      <c r="GF120" s="65"/>
      <c r="GG120" s="65"/>
      <c r="GH120" s="65"/>
      <c r="GI120" s="65"/>
      <c r="GJ120" s="65"/>
      <c r="GK120" s="65"/>
      <c r="GL120" s="65"/>
      <c r="GM120" s="65"/>
      <c r="GN120" s="65"/>
      <c r="GO120" s="65"/>
      <c r="GP120" s="65"/>
      <c r="GQ120" s="67"/>
      <c r="GR120" s="68"/>
      <c r="GS120" s="69"/>
      <c r="GT120" s="70"/>
      <c r="GU120" s="68"/>
      <c r="GV120" s="63"/>
      <c r="GW120" s="71"/>
      <c r="GX120" s="71"/>
      <c r="GY120" s="70"/>
      <c r="GZ120" s="57"/>
      <c r="HA120" s="57"/>
    </row>
    <row r="121" spans="1:209">
      <c r="A121" s="50" t="s">
        <v>40</v>
      </c>
      <c r="B121" s="76">
        <v>9.1476135420678784</v>
      </c>
      <c r="C121" s="77">
        <v>0.299091</v>
      </c>
      <c r="D121" s="77"/>
      <c r="E121" s="80">
        <f t="shared" si="0"/>
        <v>-0.16911504754033757</v>
      </c>
      <c r="F121" s="80">
        <f t="shared" si="1"/>
        <v>-0.18195132024685434</v>
      </c>
      <c r="G121" s="81"/>
      <c r="H121" s="81"/>
      <c r="I121" s="81"/>
      <c r="J121" s="64"/>
      <c r="K121" s="64"/>
      <c r="L121" s="64"/>
      <c r="M121" s="64"/>
      <c r="N121" s="64"/>
      <c r="O121" s="103"/>
      <c r="P121" s="64"/>
      <c r="Q121" s="64"/>
      <c r="T121" s="64"/>
      <c r="U121" s="64"/>
      <c r="Z121" s="64"/>
      <c r="AA121" s="64"/>
      <c r="AB121" s="64"/>
      <c r="AC121" s="64"/>
      <c r="AD121" s="64"/>
      <c r="AE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5"/>
      <c r="EL121" s="65"/>
      <c r="EM121" s="65"/>
      <c r="EN121" s="65"/>
      <c r="EO121" s="65"/>
      <c r="EP121" s="65"/>
      <c r="EQ121" s="65"/>
      <c r="ER121" s="65"/>
      <c r="ES121" s="65"/>
      <c r="ET121" s="65"/>
      <c r="EU121" s="65"/>
      <c r="EV121" s="65"/>
      <c r="EW121" s="65"/>
      <c r="EX121" s="65"/>
      <c r="EY121" s="65"/>
      <c r="EZ121" s="65"/>
      <c r="FA121" s="65"/>
      <c r="FB121" s="65"/>
      <c r="FC121" s="65"/>
      <c r="FD121" s="65"/>
      <c r="FE121" s="65"/>
      <c r="FF121" s="65"/>
      <c r="FG121" s="65"/>
      <c r="FH121" s="66"/>
      <c r="FI121" s="66"/>
      <c r="FJ121" s="66"/>
      <c r="FK121" s="66"/>
      <c r="FL121" s="66"/>
      <c r="FM121" s="66"/>
      <c r="FN121" s="66"/>
      <c r="FO121" s="66"/>
      <c r="FP121" s="66"/>
      <c r="FQ121" s="66"/>
      <c r="FR121" s="65"/>
      <c r="FS121" s="66"/>
      <c r="FT121" s="65"/>
      <c r="FU121" s="65"/>
      <c r="FV121" s="65"/>
      <c r="FW121" s="65"/>
      <c r="FX121" s="65"/>
      <c r="FY121" s="65"/>
      <c r="FZ121" s="65"/>
      <c r="GA121" s="65"/>
      <c r="GB121" s="65"/>
      <c r="GC121" s="65"/>
      <c r="GD121" s="65"/>
      <c r="GE121" s="65"/>
      <c r="GF121" s="65"/>
      <c r="GG121" s="65"/>
      <c r="GH121" s="65"/>
      <c r="GI121" s="65"/>
      <c r="GJ121" s="65"/>
      <c r="GK121" s="65"/>
      <c r="GL121" s="65"/>
      <c r="GM121" s="65"/>
      <c r="GN121" s="65"/>
      <c r="GO121" s="65"/>
      <c r="GP121" s="65"/>
      <c r="GQ121" s="67"/>
      <c r="GR121" s="68"/>
      <c r="GS121" s="69"/>
      <c r="GT121" s="70"/>
      <c r="GU121" s="68"/>
      <c r="GV121" s="63"/>
      <c r="GW121" s="71"/>
      <c r="GX121" s="71"/>
      <c r="GY121" s="70"/>
      <c r="GZ121" s="57"/>
      <c r="HA121" s="57"/>
    </row>
    <row r="122" spans="1:209">
      <c r="A122" s="50" t="s">
        <v>26</v>
      </c>
      <c r="B122" s="76">
        <v>8.3936687051307395</v>
      </c>
      <c r="C122" s="77">
        <v>0.14027500000000001</v>
      </c>
      <c r="D122" s="77"/>
      <c r="E122" s="80">
        <f t="shared" si="0"/>
        <v>-0.15613266759227576</v>
      </c>
      <c r="F122" s="80">
        <f t="shared" si="1"/>
        <v>-0.16768653848142315</v>
      </c>
      <c r="G122" s="81"/>
      <c r="H122" s="81"/>
      <c r="I122" s="81"/>
      <c r="J122" s="64"/>
      <c r="K122" s="64"/>
      <c r="L122" s="64"/>
      <c r="M122" s="64"/>
      <c r="N122" s="64"/>
      <c r="O122" s="103"/>
      <c r="P122" s="64"/>
      <c r="Q122" s="64"/>
      <c r="T122" s="64"/>
      <c r="U122" s="64"/>
      <c r="Z122" s="64"/>
      <c r="AA122" s="64"/>
      <c r="AB122" s="64"/>
      <c r="AC122" s="64"/>
      <c r="AD122" s="64"/>
      <c r="AE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5"/>
      <c r="EL122" s="65"/>
      <c r="EM122" s="65"/>
      <c r="EN122" s="65"/>
      <c r="EO122" s="65"/>
      <c r="EP122" s="65"/>
      <c r="EQ122" s="65"/>
      <c r="ER122" s="65"/>
      <c r="ES122" s="65"/>
      <c r="ET122" s="65"/>
      <c r="EU122" s="65"/>
      <c r="EV122" s="65"/>
      <c r="EW122" s="65"/>
      <c r="EX122" s="65"/>
      <c r="EY122" s="65"/>
      <c r="EZ122" s="65"/>
      <c r="FA122" s="65"/>
      <c r="FB122" s="65"/>
      <c r="FC122" s="65"/>
      <c r="FD122" s="65"/>
      <c r="FE122" s="65"/>
      <c r="FF122" s="65"/>
      <c r="FG122" s="65"/>
      <c r="FH122" s="66"/>
      <c r="FI122" s="66"/>
      <c r="FJ122" s="66"/>
      <c r="FK122" s="66"/>
      <c r="FL122" s="66"/>
      <c r="FM122" s="66"/>
      <c r="FN122" s="66"/>
      <c r="FO122" s="66"/>
      <c r="FP122" s="66"/>
      <c r="FQ122" s="66"/>
      <c r="FR122" s="65"/>
      <c r="FS122" s="66"/>
      <c r="FT122" s="65"/>
      <c r="FU122" s="65"/>
      <c r="FV122" s="65"/>
      <c r="FW122" s="65"/>
      <c r="FX122" s="65"/>
      <c r="FY122" s="65"/>
      <c r="FZ122" s="65"/>
      <c r="GA122" s="65"/>
      <c r="GB122" s="65"/>
      <c r="GC122" s="65"/>
      <c r="GD122" s="65"/>
      <c r="GE122" s="65"/>
      <c r="GF122" s="65"/>
      <c r="GG122" s="65"/>
      <c r="GH122" s="65"/>
      <c r="GI122" s="65"/>
      <c r="GJ122" s="65"/>
      <c r="GK122" s="65"/>
      <c r="GL122" s="65"/>
      <c r="GM122" s="65"/>
      <c r="GN122" s="65"/>
      <c r="GO122" s="65"/>
      <c r="GP122" s="65"/>
      <c r="GQ122" s="67"/>
      <c r="GR122" s="68"/>
      <c r="GS122" s="69"/>
      <c r="GT122" s="70"/>
      <c r="GU122" s="68"/>
      <c r="GV122" s="63"/>
      <c r="GW122" s="71"/>
      <c r="GX122" s="71"/>
      <c r="GY122" s="70"/>
      <c r="GZ122" s="57"/>
      <c r="HA122" s="57"/>
    </row>
    <row r="123" spans="1:209">
      <c r="A123" s="50" t="s">
        <v>34</v>
      </c>
      <c r="B123" s="76">
        <v>9.4594635122493393</v>
      </c>
      <c r="C123" s="77">
        <v>0.40213900000000002</v>
      </c>
      <c r="D123" s="77"/>
      <c r="E123" s="80">
        <f t="shared" si="0"/>
        <v>-0.14852727204867411</v>
      </c>
      <c r="F123" s="80">
        <f t="shared" si="1"/>
        <v>-0.16109629403021142</v>
      </c>
      <c r="G123" s="81"/>
      <c r="H123" s="81"/>
      <c r="I123" s="81"/>
      <c r="J123" s="64"/>
      <c r="K123" s="64"/>
      <c r="L123" s="64"/>
      <c r="M123" s="64"/>
      <c r="N123" s="64"/>
      <c r="O123" s="103"/>
      <c r="P123" s="64"/>
      <c r="Q123" s="64"/>
      <c r="T123" s="64"/>
      <c r="U123" s="64"/>
      <c r="Z123" s="64"/>
      <c r="AA123" s="64"/>
      <c r="AB123" s="64"/>
      <c r="AC123" s="64"/>
      <c r="AD123" s="64"/>
      <c r="AE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5"/>
      <c r="EL123" s="65"/>
      <c r="EM123" s="65"/>
      <c r="EN123" s="65"/>
      <c r="EO123" s="65"/>
      <c r="EP123" s="65"/>
      <c r="EQ123" s="65"/>
      <c r="ER123" s="65"/>
      <c r="ES123" s="65"/>
      <c r="ET123" s="65"/>
      <c r="EU123" s="65"/>
      <c r="EV123" s="65"/>
      <c r="EW123" s="65"/>
      <c r="EX123" s="65"/>
      <c r="EY123" s="65"/>
      <c r="EZ123" s="65"/>
      <c r="FA123" s="65"/>
      <c r="FB123" s="65"/>
      <c r="FC123" s="65"/>
      <c r="FD123" s="65"/>
      <c r="FE123" s="65"/>
      <c r="FF123" s="65"/>
      <c r="FG123" s="65"/>
      <c r="FH123" s="66"/>
      <c r="FI123" s="66"/>
      <c r="FJ123" s="66"/>
      <c r="FK123" s="66"/>
      <c r="FL123" s="66"/>
      <c r="FM123" s="66"/>
      <c r="FN123" s="66"/>
      <c r="FO123" s="66"/>
      <c r="FP123" s="66"/>
      <c r="FQ123" s="66"/>
      <c r="FR123" s="65"/>
      <c r="FS123" s="66"/>
      <c r="FT123" s="65"/>
      <c r="FU123" s="65"/>
      <c r="FV123" s="65"/>
      <c r="FW123" s="65"/>
      <c r="FX123" s="65"/>
      <c r="FY123" s="65"/>
      <c r="FZ123" s="65"/>
      <c r="GA123" s="65"/>
      <c r="GB123" s="65"/>
      <c r="GC123" s="65"/>
      <c r="GD123" s="65"/>
      <c r="GE123" s="65"/>
      <c r="GF123" s="65"/>
      <c r="GG123" s="65"/>
      <c r="GH123" s="65"/>
      <c r="GI123" s="65"/>
      <c r="GJ123" s="65"/>
      <c r="GK123" s="65"/>
      <c r="GL123" s="65"/>
      <c r="GM123" s="65"/>
      <c r="GN123" s="65"/>
      <c r="GO123" s="65"/>
      <c r="GP123" s="65"/>
      <c r="GQ123" s="67"/>
      <c r="GR123" s="68"/>
      <c r="GS123" s="69"/>
      <c r="GT123" s="70"/>
      <c r="GU123" s="68"/>
      <c r="GV123" s="63"/>
      <c r="GW123" s="71"/>
      <c r="GX123" s="71"/>
      <c r="GY123" s="70"/>
      <c r="GZ123" s="57"/>
      <c r="HA123" s="57"/>
    </row>
    <row r="124" spans="1:209">
      <c r="A124" s="50" t="s">
        <v>393</v>
      </c>
      <c r="B124" s="76">
        <v>8.4692626576586871</v>
      </c>
      <c r="C124" s="77">
        <v>0.16380800000000001</v>
      </c>
      <c r="D124" s="77"/>
      <c r="E124" s="80">
        <f t="shared" si="0"/>
        <v>-0.14806608034651053</v>
      </c>
      <c r="F124" s="80">
        <f t="shared" si="1"/>
        <v>-0.15987160083737256</v>
      </c>
      <c r="G124" s="81"/>
      <c r="H124" s="81"/>
      <c r="I124" s="81"/>
      <c r="J124" s="64"/>
      <c r="K124" s="64"/>
      <c r="L124" s="64"/>
      <c r="M124" s="64"/>
      <c r="N124" s="64"/>
      <c r="O124" s="103"/>
      <c r="P124" s="64"/>
      <c r="Q124" s="64"/>
      <c r="T124" s="64"/>
      <c r="U124" s="64"/>
      <c r="Z124" s="64"/>
      <c r="AA124" s="64"/>
      <c r="AB124" s="64"/>
      <c r="AC124" s="64"/>
      <c r="AD124" s="64"/>
      <c r="AE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5"/>
      <c r="EL124" s="65"/>
      <c r="EM124" s="65"/>
      <c r="EN124" s="65"/>
      <c r="EO124" s="65"/>
      <c r="EP124" s="65"/>
      <c r="EQ124" s="65"/>
      <c r="ER124" s="65"/>
      <c r="ES124" s="65"/>
      <c r="ET124" s="65"/>
      <c r="EU124" s="65"/>
      <c r="EV124" s="65"/>
      <c r="EW124" s="65"/>
      <c r="EX124" s="65"/>
      <c r="EY124" s="65"/>
      <c r="EZ124" s="65"/>
      <c r="FA124" s="65"/>
      <c r="FB124" s="65"/>
      <c r="FC124" s="65"/>
      <c r="FD124" s="65"/>
      <c r="FE124" s="65"/>
      <c r="FF124" s="65"/>
      <c r="FG124" s="65"/>
      <c r="FH124" s="66"/>
      <c r="FI124" s="66"/>
      <c r="FJ124" s="66"/>
      <c r="FK124" s="66"/>
      <c r="FL124" s="66"/>
      <c r="FM124" s="66"/>
      <c r="FN124" s="66"/>
      <c r="FO124" s="66"/>
      <c r="FP124" s="66"/>
      <c r="FQ124" s="66"/>
      <c r="FR124" s="65"/>
      <c r="FS124" s="66"/>
      <c r="FT124" s="65"/>
      <c r="FU124" s="65"/>
      <c r="FV124" s="65"/>
      <c r="FW124" s="65"/>
      <c r="FX124" s="65"/>
      <c r="FY124" s="65"/>
      <c r="FZ124" s="65"/>
      <c r="GA124" s="65"/>
      <c r="GB124" s="65"/>
      <c r="GC124" s="65"/>
      <c r="GD124" s="65"/>
      <c r="GE124" s="65"/>
      <c r="GF124" s="65"/>
      <c r="GG124" s="65"/>
      <c r="GH124" s="65"/>
      <c r="GI124" s="65"/>
      <c r="GJ124" s="65"/>
      <c r="GK124" s="65"/>
      <c r="GL124" s="65"/>
      <c r="GM124" s="65"/>
      <c r="GN124" s="65"/>
      <c r="GO124" s="65"/>
      <c r="GP124" s="65"/>
      <c r="GQ124" s="67"/>
      <c r="GR124" s="68"/>
      <c r="GS124" s="69"/>
      <c r="GT124" s="70"/>
      <c r="GU124" s="68"/>
      <c r="GV124" s="63"/>
      <c r="GW124" s="71"/>
      <c r="GX124" s="71"/>
      <c r="GY124" s="70"/>
      <c r="GZ124" s="57"/>
      <c r="HA124" s="57"/>
    </row>
    <row r="125" spans="1:209">
      <c r="A125" s="50" t="s">
        <v>36</v>
      </c>
      <c r="B125" s="76">
        <v>8.7352035906186991</v>
      </c>
      <c r="C125" s="77">
        <v>0.246503</v>
      </c>
      <c r="D125" s="77"/>
      <c r="E125" s="80">
        <f t="shared" si="0"/>
        <v>-0.12289761252256284</v>
      </c>
      <c r="F125" s="80">
        <f t="shared" si="1"/>
        <v>-0.13537045354472324</v>
      </c>
      <c r="G125" s="81"/>
      <c r="H125" s="81"/>
      <c r="I125" s="81"/>
      <c r="J125" s="57"/>
      <c r="K125" s="57"/>
      <c r="L125" s="57"/>
      <c r="M125" s="57"/>
      <c r="N125" s="57"/>
      <c r="O125" s="103"/>
      <c r="P125" s="57"/>
      <c r="Q125" s="57"/>
      <c r="R125" s="57"/>
      <c r="S125" s="57"/>
      <c r="T125" s="57"/>
      <c r="U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c r="BO125" s="57"/>
      <c r="BP125" s="57"/>
      <c r="BQ125" s="57"/>
      <c r="BR125" s="57"/>
      <c r="BS125" s="57"/>
      <c r="BT125" s="57"/>
      <c r="BU125" s="57"/>
      <c r="BV125" s="57"/>
      <c r="BW125" s="57"/>
      <c r="BX125" s="57"/>
      <c r="BY125" s="57"/>
      <c r="BZ125" s="57"/>
      <c r="CA125" s="57"/>
      <c r="CB125" s="57"/>
      <c r="CC125" s="57"/>
      <c r="CD125" s="57"/>
      <c r="CE125" s="57"/>
      <c r="CF125" s="57"/>
      <c r="CG125" s="57"/>
      <c r="CH125" s="57"/>
      <c r="CI125" s="57"/>
      <c r="CJ125" s="57"/>
      <c r="CK125" s="57"/>
      <c r="CL125" s="57"/>
      <c r="CM125" s="57"/>
      <c r="CN125" s="57"/>
      <c r="CO125" s="57"/>
      <c r="CP125" s="57"/>
      <c r="CQ125" s="57"/>
      <c r="CR125" s="57"/>
      <c r="CS125" s="65"/>
      <c r="CT125" s="65"/>
      <c r="CU125" s="65"/>
      <c r="CV125" s="65"/>
      <c r="CW125" s="65"/>
      <c r="CX125" s="65"/>
      <c r="CY125" s="65"/>
      <c r="CZ125" s="65"/>
      <c r="DA125" s="65"/>
      <c r="DB125" s="65"/>
      <c r="DC125" s="65"/>
      <c r="DD125" s="65"/>
      <c r="DE125" s="65"/>
      <c r="DF125" s="65"/>
      <c r="DG125" s="65"/>
      <c r="DH125" s="65"/>
      <c r="DI125" s="65"/>
      <c r="DJ125" s="65"/>
      <c r="DK125" s="65"/>
      <c r="DL125" s="65"/>
      <c r="DM125" s="65"/>
      <c r="DN125" s="65"/>
      <c r="DO125" s="65"/>
      <c r="DP125" s="65"/>
      <c r="DQ125" s="65"/>
      <c r="DR125" s="65"/>
      <c r="DS125" s="65"/>
      <c r="DT125" s="65"/>
      <c r="DU125" s="65"/>
      <c r="DV125" s="65"/>
      <c r="DW125" s="65"/>
      <c r="DX125" s="65"/>
      <c r="DY125" s="65"/>
      <c r="DZ125" s="65"/>
      <c r="EA125" s="65"/>
      <c r="EB125" s="65"/>
      <c r="EC125" s="65"/>
      <c r="ED125" s="65"/>
      <c r="EE125" s="65"/>
      <c r="EF125" s="65"/>
      <c r="EG125" s="65"/>
      <c r="EH125" s="65"/>
      <c r="EI125" s="65"/>
      <c r="EJ125" s="65"/>
      <c r="EK125" s="65"/>
      <c r="EL125" s="65"/>
      <c r="EM125" s="65"/>
      <c r="EN125" s="65"/>
      <c r="EO125" s="65"/>
      <c r="EP125" s="65"/>
      <c r="EQ125" s="65"/>
      <c r="ER125" s="65"/>
      <c r="ES125" s="65"/>
      <c r="ET125" s="65"/>
      <c r="EU125" s="65"/>
      <c r="EV125" s="65"/>
      <c r="EW125" s="65"/>
      <c r="EX125" s="65"/>
      <c r="EY125" s="65"/>
      <c r="EZ125" s="65"/>
      <c r="FA125" s="65"/>
      <c r="FB125" s="65"/>
      <c r="FC125" s="65"/>
      <c r="FD125" s="65"/>
      <c r="FE125" s="65"/>
      <c r="FF125" s="65"/>
      <c r="FG125" s="65"/>
      <c r="FH125" s="66"/>
      <c r="FI125" s="66"/>
      <c r="FJ125" s="66"/>
      <c r="FK125" s="66"/>
      <c r="FL125" s="66"/>
      <c r="FM125" s="66"/>
      <c r="FN125" s="66"/>
      <c r="FO125" s="66"/>
      <c r="FP125" s="66"/>
      <c r="FQ125" s="66"/>
      <c r="FR125" s="65"/>
      <c r="FS125" s="66"/>
      <c r="FT125" s="65"/>
      <c r="FU125" s="65"/>
      <c r="FV125" s="65"/>
      <c r="FW125" s="65"/>
      <c r="FX125" s="65"/>
      <c r="FY125" s="65"/>
      <c r="FZ125" s="65"/>
      <c r="GA125" s="65"/>
      <c r="GB125" s="65"/>
      <c r="GC125" s="65"/>
      <c r="GD125" s="65"/>
      <c r="GE125" s="65"/>
      <c r="GF125" s="65"/>
      <c r="GG125" s="65"/>
      <c r="GH125" s="65"/>
      <c r="GI125" s="65"/>
      <c r="GJ125" s="65"/>
      <c r="GK125" s="65"/>
      <c r="GL125" s="65"/>
      <c r="GM125" s="65"/>
      <c r="GN125" s="65"/>
      <c r="GO125" s="65"/>
      <c r="GP125" s="65"/>
      <c r="GQ125" s="67"/>
      <c r="GR125" s="68"/>
      <c r="GS125" s="69"/>
      <c r="GT125" s="70"/>
      <c r="GU125" s="68"/>
      <c r="GV125" s="63"/>
      <c r="GW125" s="71"/>
      <c r="GX125" s="71"/>
      <c r="GY125" s="70"/>
      <c r="GZ125" s="57"/>
      <c r="HA125" s="57"/>
    </row>
    <row r="126" spans="1:209">
      <c r="A126" s="50" t="s">
        <v>42</v>
      </c>
      <c r="B126" s="76">
        <v>9.6736340396968199</v>
      </c>
      <c r="C126" s="77">
        <v>0.50133099999999997</v>
      </c>
      <c r="D126" s="77"/>
      <c r="E126" s="80">
        <f t="shared" si="0"/>
        <v>-0.10983100277687741</v>
      </c>
      <c r="F126" s="80">
        <f t="shared" si="1"/>
        <v>-0.12194610443404397</v>
      </c>
      <c r="G126" s="81"/>
      <c r="H126" s="81"/>
      <c r="I126" s="81"/>
      <c r="J126" s="64"/>
      <c r="K126" s="64"/>
      <c r="L126" s="64"/>
      <c r="M126" s="64"/>
      <c r="N126" s="64"/>
      <c r="O126" s="103"/>
      <c r="P126" s="64"/>
      <c r="Q126" s="64"/>
      <c r="R126" s="64"/>
      <c r="S126" s="64"/>
      <c r="T126" s="64"/>
      <c r="U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5"/>
      <c r="EL126" s="65"/>
      <c r="EM126" s="65"/>
      <c r="EN126" s="65"/>
      <c r="EO126" s="65"/>
      <c r="EP126" s="65"/>
      <c r="EQ126" s="65"/>
      <c r="ER126" s="65"/>
      <c r="ES126" s="65"/>
      <c r="ET126" s="65"/>
      <c r="EU126" s="65"/>
      <c r="EV126" s="65"/>
      <c r="EW126" s="65"/>
      <c r="EX126" s="65"/>
      <c r="EY126" s="65"/>
      <c r="EZ126" s="65"/>
      <c r="FA126" s="65"/>
      <c r="FB126" s="65"/>
      <c r="FC126" s="65"/>
      <c r="FD126" s="65"/>
      <c r="FE126" s="65"/>
      <c r="FF126" s="65"/>
      <c r="FG126" s="65"/>
      <c r="FH126" s="66"/>
      <c r="FI126" s="66"/>
      <c r="FJ126" s="66"/>
      <c r="FK126" s="66"/>
      <c r="FL126" s="66"/>
      <c r="FM126" s="66"/>
      <c r="FN126" s="66"/>
      <c r="FO126" s="66"/>
      <c r="FP126" s="66"/>
      <c r="FQ126" s="66"/>
      <c r="FR126" s="65"/>
      <c r="FS126" s="66"/>
      <c r="FT126" s="65"/>
      <c r="FU126" s="65"/>
      <c r="FV126" s="65"/>
      <c r="FW126" s="65"/>
      <c r="FX126" s="65"/>
      <c r="FY126" s="65"/>
      <c r="FZ126" s="65"/>
      <c r="GA126" s="65"/>
      <c r="GB126" s="65"/>
      <c r="GC126" s="65"/>
      <c r="GD126" s="65"/>
      <c r="GE126" s="65"/>
      <c r="GF126" s="65"/>
      <c r="GG126" s="65"/>
      <c r="GH126" s="65"/>
      <c r="GI126" s="65"/>
      <c r="GJ126" s="65"/>
      <c r="GK126" s="65"/>
      <c r="GL126" s="65"/>
      <c r="GM126" s="65"/>
      <c r="GN126" s="65"/>
      <c r="GO126" s="65"/>
      <c r="GP126" s="65"/>
      <c r="GQ126" s="67"/>
      <c r="GR126" s="68"/>
      <c r="GS126" s="69"/>
      <c r="GT126" s="70"/>
      <c r="GU126" s="68"/>
      <c r="GV126" s="63"/>
      <c r="GW126" s="71"/>
      <c r="GX126" s="71"/>
      <c r="GY126" s="70"/>
      <c r="GZ126" s="75"/>
      <c r="HA126" s="57"/>
    </row>
    <row r="127" spans="1:209">
      <c r="A127" s="50" t="s">
        <v>188</v>
      </c>
      <c r="B127" s="76">
        <v>9.039907859574642</v>
      </c>
      <c r="C127" s="77">
        <v>0.336393</v>
      </c>
      <c r="D127" s="77"/>
      <c r="E127" s="80">
        <f t="shared" si="0"/>
        <v>-0.10488318205025754</v>
      </c>
      <c r="F127" s="80">
        <f t="shared" si="1"/>
        <v>-0.11770330443658866</v>
      </c>
      <c r="G127" s="81"/>
      <c r="H127" s="81"/>
      <c r="I127" s="81"/>
      <c r="J127" s="64"/>
      <c r="K127" s="64"/>
      <c r="L127" s="64"/>
      <c r="M127" s="64"/>
      <c r="N127" s="64"/>
      <c r="O127" s="103"/>
      <c r="P127" s="64"/>
      <c r="Q127" s="64"/>
      <c r="R127" s="64"/>
      <c r="S127" s="64"/>
      <c r="T127" s="64"/>
      <c r="U127" s="64"/>
      <c r="W127" s="64"/>
      <c r="X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6"/>
      <c r="FI127" s="66"/>
      <c r="FJ127" s="66"/>
      <c r="FK127" s="66"/>
      <c r="FL127" s="66"/>
      <c r="FM127" s="66"/>
      <c r="FN127" s="66"/>
      <c r="FO127" s="66"/>
      <c r="FP127" s="66"/>
      <c r="FQ127" s="66"/>
      <c r="FR127" s="65"/>
      <c r="FS127" s="66"/>
      <c r="FT127" s="65"/>
      <c r="FU127" s="65"/>
      <c r="FV127" s="65"/>
      <c r="FW127" s="65"/>
      <c r="FX127" s="65"/>
      <c r="FY127" s="65"/>
      <c r="FZ127" s="65"/>
      <c r="GA127" s="65"/>
      <c r="GB127" s="65"/>
      <c r="GC127" s="65"/>
      <c r="GD127" s="65"/>
      <c r="GE127" s="65"/>
      <c r="GF127" s="65"/>
      <c r="GG127" s="65"/>
      <c r="GH127" s="65"/>
      <c r="GI127" s="65"/>
      <c r="GJ127" s="65"/>
      <c r="GK127" s="65"/>
      <c r="GL127" s="65"/>
      <c r="GM127" s="65"/>
      <c r="GN127" s="65"/>
      <c r="GO127" s="65"/>
      <c r="GP127" s="65"/>
      <c r="GQ127" s="67"/>
      <c r="GR127" s="68"/>
      <c r="GS127" s="69"/>
      <c r="GT127" s="70"/>
      <c r="GU127" s="68"/>
      <c r="GV127" s="63"/>
      <c r="GW127" s="71"/>
      <c r="GX127" s="71"/>
      <c r="GY127" s="70"/>
      <c r="GZ127" s="57"/>
      <c r="HA127" s="57"/>
    </row>
    <row r="128" spans="1:209">
      <c r="A128" s="50" t="s">
        <v>38</v>
      </c>
      <c r="B128" s="76">
        <v>8.7992092422413908</v>
      </c>
      <c r="C128" s="77">
        <v>0.28361500000000001</v>
      </c>
      <c r="D128" s="77"/>
      <c r="E128" s="80">
        <f t="shared" si="0"/>
        <v>-0.1003552420541664</v>
      </c>
      <c r="F128" s="80">
        <f t="shared" si="1"/>
        <v>-0.11293800697134831</v>
      </c>
      <c r="G128" s="81"/>
      <c r="H128" s="81"/>
      <c r="I128" s="81"/>
      <c r="J128" s="64"/>
      <c r="K128" s="64"/>
      <c r="L128" s="64"/>
      <c r="M128" s="64"/>
      <c r="N128" s="64"/>
      <c r="O128" s="103"/>
      <c r="P128" s="64"/>
      <c r="Q128" s="64"/>
      <c r="R128" s="64"/>
      <c r="S128" s="64"/>
      <c r="T128" s="64"/>
      <c r="U128" s="64"/>
      <c r="W128" s="64"/>
      <c r="X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5"/>
      <c r="EL128" s="65"/>
      <c r="EM128" s="65"/>
      <c r="EN128" s="65"/>
      <c r="EO128" s="65"/>
      <c r="EP128" s="65"/>
      <c r="EQ128" s="65"/>
      <c r="ER128" s="65"/>
      <c r="ES128" s="65"/>
      <c r="ET128" s="65"/>
      <c r="EU128" s="65"/>
      <c r="EV128" s="65"/>
      <c r="EW128" s="65"/>
      <c r="EX128" s="65"/>
      <c r="EY128" s="65"/>
      <c r="EZ128" s="65"/>
      <c r="FA128" s="65"/>
      <c r="FB128" s="65"/>
      <c r="FC128" s="65"/>
      <c r="FD128" s="65"/>
      <c r="FE128" s="65"/>
      <c r="FF128" s="65"/>
      <c r="FG128" s="65"/>
      <c r="FH128" s="66"/>
      <c r="FI128" s="66"/>
      <c r="FJ128" s="66"/>
      <c r="FK128" s="66"/>
      <c r="FL128" s="66"/>
      <c r="FM128" s="66"/>
      <c r="FN128" s="66"/>
      <c r="FO128" s="66"/>
      <c r="FP128" s="66"/>
      <c r="FQ128" s="66"/>
      <c r="FR128" s="65"/>
      <c r="FS128" s="66"/>
      <c r="FT128" s="65"/>
      <c r="FU128" s="65"/>
      <c r="FV128" s="65"/>
      <c r="FW128" s="65"/>
      <c r="FX128" s="65"/>
      <c r="FY128" s="65"/>
      <c r="FZ128" s="65"/>
      <c r="GA128" s="65"/>
      <c r="GB128" s="65"/>
      <c r="GC128" s="65"/>
      <c r="GD128" s="65"/>
      <c r="GE128" s="65"/>
      <c r="GF128" s="65"/>
      <c r="GG128" s="65"/>
      <c r="GH128" s="65"/>
      <c r="GI128" s="65"/>
      <c r="GJ128" s="65"/>
      <c r="GK128" s="65"/>
      <c r="GL128" s="65"/>
      <c r="GM128" s="65"/>
      <c r="GN128" s="65"/>
      <c r="GO128" s="65"/>
      <c r="GP128" s="65"/>
      <c r="GQ128" s="67"/>
      <c r="GR128" s="68"/>
      <c r="GS128" s="69"/>
      <c r="GT128" s="70"/>
      <c r="GU128" s="68"/>
      <c r="GV128" s="63"/>
      <c r="GW128" s="71"/>
      <c r="GX128" s="71"/>
      <c r="GY128" s="70"/>
      <c r="GZ128" s="57"/>
      <c r="HA128" s="57"/>
    </row>
    <row r="129" spans="1:209">
      <c r="A129" s="50" t="s">
        <v>392</v>
      </c>
      <c r="B129" s="76">
        <v>8.2537483433285015</v>
      </c>
      <c r="C129" s="77">
        <v>0.16867399999999999</v>
      </c>
      <c r="D129" s="77"/>
      <c r="E129" s="80">
        <f t="shared" si="0"/>
        <v>-0.10014047608823695</v>
      </c>
      <c r="F129" s="80">
        <f t="shared" si="1"/>
        <v>-0.11115618541003003</v>
      </c>
      <c r="G129" s="81"/>
      <c r="H129" s="81"/>
      <c r="I129" s="81"/>
      <c r="N129" s="64"/>
      <c r="O129" s="103"/>
      <c r="P129" s="64"/>
      <c r="Q129" s="64"/>
      <c r="R129" s="64"/>
      <c r="S129" s="64"/>
      <c r="T129" s="64"/>
      <c r="U129" s="64"/>
      <c r="W129" s="64"/>
      <c r="X129" s="64"/>
      <c r="Y129" s="64"/>
      <c r="Z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5"/>
      <c r="EL129" s="65"/>
      <c r="EM129" s="65"/>
      <c r="EN129" s="65"/>
      <c r="EO129" s="65"/>
      <c r="EP129" s="65"/>
      <c r="EQ129" s="65"/>
      <c r="ER129" s="65"/>
      <c r="ES129" s="65"/>
      <c r="ET129" s="65"/>
      <c r="EU129" s="65"/>
      <c r="EV129" s="65"/>
      <c r="EW129" s="65"/>
      <c r="EX129" s="65"/>
      <c r="EY129" s="65"/>
      <c r="EZ129" s="65"/>
      <c r="FA129" s="65"/>
      <c r="FB129" s="65"/>
      <c r="FC129" s="65"/>
      <c r="FD129" s="65"/>
      <c r="FE129" s="65"/>
      <c r="FF129" s="65"/>
      <c r="FG129" s="65"/>
      <c r="FH129" s="66"/>
      <c r="FI129" s="66"/>
      <c r="FJ129" s="66"/>
      <c r="FK129" s="66"/>
      <c r="FL129" s="66"/>
      <c r="FM129" s="66"/>
      <c r="FN129" s="66"/>
      <c r="FO129" s="66"/>
      <c r="FP129" s="66"/>
      <c r="FQ129" s="66"/>
      <c r="FR129" s="65"/>
      <c r="FS129" s="66"/>
      <c r="FT129" s="65"/>
      <c r="FU129" s="65"/>
      <c r="FV129" s="65"/>
      <c r="FW129" s="65"/>
      <c r="FX129" s="65"/>
      <c r="FY129" s="65"/>
      <c r="FZ129" s="65"/>
      <c r="GA129" s="65"/>
      <c r="GB129" s="65"/>
      <c r="GC129" s="65"/>
      <c r="GD129" s="65"/>
      <c r="GE129" s="65"/>
      <c r="GF129" s="65"/>
      <c r="GG129" s="65"/>
      <c r="GH129" s="65"/>
      <c r="GI129" s="65"/>
      <c r="GJ129" s="65"/>
      <c r="GK129" s="65"/>
      <c r="GL129" s="65"/>
      <c r="GM129" s="65"/>
      <c r="GN129" s="65"/>
      <c r="GO129" s="65"/>
      <c r="GP129" s="65"/>
      <c r="GQ129" s="67"/>
      <c r="GR129" s="68"/>
      <c r="GS129" s="69"/>
      <c r="GT129" s="70"/>
      <c r="GU129" s="68"/>
      <c r="GV129" s="63"/>
      <c r="GW129" s="71"/>
      <c r="GX129" s="71"/>
      <c r="GY129" s="70"/>
      <c r="GZ129" s="57"/>
      <c r="HA129" s="57"/>
    </row>
    <row r="130" spans="1:209">
      <c r="A130" s="50" t="s">
        <v>24</v>
      </c>
      <c r="B130" s="76">
        <v>8.2257707993487337</v>
      </c>
      <c r="C130" s="77">
        <v>0.16442200000000001</v>
      </c>
      <c r="D130" s="77"/>
      <c r="E130" s="80">
        <f t="shared" si="0"/>
        <v>-9.9036245052691207E-2</v>
      </c>
      <c r="F130" s="80">
        <f t="shared" si="1"/>
        <v>-0.10993307347996156</v>
      </c>
      <c r="G130" s="81"/>
      <c r="H130" s="81"/>
      <c r="I130" s="81"/>
      <c r="N130" s="64"/>
      <c r="O130" s="103"/>
      <c r="P130" s="64"/>
      <c r="Q130" s="64"/>
      <c r="R130" s="64"/>
      <c r="S130" s="64"/>
      <c r="T130" s="64"/>
      <c r="U130" s="64"/>
      <c r="W130" s="64"/>
      <c r="X130" s="64"/>
      <c r="Y130" s="64"/>
      <c r="Z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5"/>
      <c r="EL130" s="65"/>
      <c r="EM130" s="65"/>
      <c r="EN130" s="65"/>
      <c r="EO130" s="65"/>
      <c r="EP130" s="65"/>
      <c r="EQ130" s="65"/>
      <c r="ER130" s="65"/>
      <c r="ES130" s="65"/>
      <c r="ET130" s="65"/>
      <c r="EU130" s="65"/>
      <c r="EV130" s="65"/>
      <c r="EW130" s="65"/>
      <c r="EX130" s="65"/>
      <c r="EY130" s="65"/>
      <c r="EZ130" s="65"/>
      <c r="FA130" s="65"/>
      <c r="FB130" s="65"/>
      <c r="FC130" s="65"/>
      <c r="FD130" s="65"/>
      <c r="FE130" s="65"/>
      <c r="FF130" s="65"/>
      <c r="FG130" s="65"/>
      <c r="FH130" s="66"/>
      <c r="FI130" s="66"/>
      <c r="FJ130" s="66"/>
      <c r="FK130" s="66"/>
      <c r="FL130" s="66"/>
      <c r="FM130" s="66"/>
      <c r="FN130" s="66"/>
      <c r="FO130" s="66"/>
      <c r="FP130" s="66"/>
      <c r="FQ130" s="66"/>
      <c r="FR130" s="65"/>
      <c r="FS130" s="66"/>
      <c r="FT130" s="65"/>
      <c r="FU130" s="65"/>
      <c r="FV130" s="65"/>
      <c r="FW130" s="65"/>
      <c r="FX130" s="65"/>
      <c r="FY130" s="65"/>
      <c r="FZ130" s="65"/>
      <c r="GA130" s="65"/>
      <c r="GB130" s="65"/>
      <c r="GC130" s="65"/>
      <c r="GD130" s="65"/>
      <c r="GE130" s="65"/>
      <c r="GF130" s="65"/>
      <c r="GG130" s="65"/>
      <c r="GH130" s="65"/>
      <c r="GI130" s="65"/>
      <c r="GJ130" s="65"/>
      <c r="GK130" s="65"/>
      <c r="GL130" s="65"/>
      <c r="GM130" s="65"/>
      <c r="GN130" s="65"/>
      <c r="GO130" s="65"/>
      <c r="GP130" s="65"/>
      <c r="GQ130" s="67"/>
      <c r="GR130" s="68"/>
      <c r="GS130" s="69"/>
      <c r="GT130" s="70"/>
      <c r="GU130" s="68"/>
      <c r="GV130" s="63"/>
      <c r="GW130" s="71"/>
      <c r="GX130" s="71"/>
      <c r="GY130" s="70"/>
      <c r="GZ130" s="57"/>
      <c r="HA130" s="57"/>
    </row>
    <row r="131" spans="1:209">
      <c r="A131" s="50" t="s">
        <v>31</v>
      </c>
      <c r="B131" s="76">
        <v>7.941295570906532</v>
      </c>
      <c r="C131" s="77">
        <v>0.175978</v>
      </c>
      <c r="D131" s="77"/>
      <c r="E131" s="80">
        <f t="shared" si="0"/>
        <v>-3.6066929911477946E-2</v>
      </c>
      <c r="F131" s="80">
        <f t="shared" si="1"/>
        <v>-4.5541655090384853E-2</v>
      </c>
      <c r="G131" s="81"/>
      <c r="H131" s="81"/>
      <c r="I131" s="81"/>
      <c r="N131" s="64"/>
      <c r="O131" s="103"/>
      <c r="P131" s="64"/>
      <c r="Q131" s="64"/>
      <c r="R131" s="64"/>
      <c r="S131" s="64"/>
      <c r="T131" s="64"/>
      <c r="U131" s="64"/>
      <c r="W131" s="64"/>
      <c r="X131" s="64"/>
      <c r="Y131" s="64"/>
      <c r="Z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5"/>
      <c r="EL131" s="65"/>
      <c r="EM131" s="65"/>
      <c r="EN131" s="65"/>
      <c r="EO131" s="65"/>
      <c r="EP131" s="65"/>
      <c r="EQ131" s="65"/>
      <c r="ER131" s="65"/>
      <c r="ES131" s="65"/>
      <c r="ET131" s="65"/>
      <c r="EU131" s="65"/>
      <c r="EV131" s="65"/>
      <c r="EW131" s="65"/>
      <c r="EX131" s="65"/>
      <c r="EY131" s="65"/>
      <c r="EZ131" s="65"/>
      <c r="FA131" s="65"/>
      <c r="FB131" s="65"/>
      <c r="FC131" s="65"/>
      <c r="FD131" s="65"/>
      <c r="FE131" s="65"/>
      <c r="FF131" s="65"/>
      <c r="FG131" s="65"/>
      <c r="FH131" s="66"/>
      <c r="FI131" s="66"/>
      <c r="FJ131" s="66"/>
      <c r="FK131" s="66"/>
      <c r="FL131" s="66"/>
      <c r="FM131" s="66"/>
      <c r="FN131" s="66"/>
      <c r="FO131" s="66"/>
      <c r="FP131" s="66"/>
      <c r="FQ131" s="66"/>
      <c r="FR131" s="65"/>
      <c r="FS131" s="66"/>
      <c r="FT131" s="65"/>
      <c r="FU131" s="65"/>
      <c r="FV131" s="65"/>
      <c r="FW131" s="65"/>
      <c r="FX131" s="65"/>
      <c r="FY131" s="65"/>
      <c r="FZ131" s="65"/>
      <c r="GA131" s="65"/>
      <c r="GB131" s="65"/>
      <c r="GC131" s="65"/>
      <c r="GD131" s="65"/>
      <c r="GE131" s="65"/>
      <c r="GF131" s="65"/>
      <c r="GG131" s="65"/>
      <c r="GH131" s="65"/>
      <c r="GI131" s="65"/>
      <c r="GJ131" s="65"/>
      <c r="GK131" s="65"/>
      <c r="GL131" s="65"/>
      <c r="GM131" s="65"/>
      <c r="GN131" s="65"/>
      <c r="GO131" s="65"/>
      <c r="GP131" s="65"/>
      <c r="GQ131" s="67"/>
      <c r="GR131" s="68"/>
      <c r="GS131" s="69"/>
      <c r="GT131" s="70"/>
      <c r="GU131" s="68"/>
      <c r="GV131" s="63"/>
      <c r="GW131" s="71"/>
      <c r="GX131" s="71"/>
      <c r="GY131" s="70"/>
      <c r="GZ131" s="57"/>
      <c r="HA131" s="57"/>
    </row>
    <row r="132" spans="1:209">
      <c r="A132" s="50" t="s">
        <v>43</v>
      </c>
      <c r="B132" s="64">
        <v>9.3982286755391691</v>
      </c>
      <c r="C132" s="77">
        <v>0.50090520000000005</v>
      </c>
      <c r="D132" s="50"/>
      <c r="E132" s="80">
        <f t="shared" si="0"/>
        <v>-3.30428078374847E-2</v>
      </c>
      <c r="F132" s="80">
        <f t="shared" si="1"/>
        <v>-4.5701138455556123E-2</v>
      </c>
      <c r="G132" s="81"/>
      <c r="H132" s="81"/>
      <c r="I132" s="81"/>
      <c r="N132" s="64"/>
      <c r="O132" s="103"/>
      <c r="P132" s="64"/>
      <c r="Q132" s="64"/>
      <c r="R132" s="64"/>
      <c r="S132" s="64"/>
      <c r="T132" s="64"/>
      <c r="U132" s="64"/>
      <c r="W132" s="64"/>
      <c r="X132" s="64"/>
      <c r="Y132" s="64"/>
      <c r="Z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c r="DA132" s="64"/>
      <c r="DB132" s="64"/>
      <c r="DC132" s="64"/>
      <c r="DD132" s="64"/>
      <c r="DE132" s="64"/>
      <c r="DF132" s="64"/>
      <c r="DG132" s="64"/>
      <c r="DH132" s="64"/>
      <c r="DI132" s="64"/>
      <c r="DJ132" s="64"/>
      <c r="DK132" s="64"/>
      <c r="DL132" s="64"/>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5"/>
      <c r="EL132" s="65"/>
      <c r="EM132" s="65"/>
      <c r="EN132" s="65"/>
      <c r="EO132" s="65"/>
      <c r="EP132" s="65"/>
      <c r="EQ132" s="65"/>
      <c r="ER132" s="65"/>
      <c r="ES132" s="65"/>
      <c r="ET132" s="65"/>
      <c r="EU132" s="65"/>
      <c r="EV132" s="65"/>
      <c r="EW132" s="65"/>
      <c r="EX132" s="65"/>
      <c r="EY132" s="65"/>
      <c r="EZ132" s="65"/>
      <c r="FA132" s="65"/>
      <c r="FB132" s="65"/>
      <c r="FC132" s="65"/>
      <c r="FD132" s="65"/>
      <c r="FE132" s="65"/>
      <c r="FF132" s="65"/>
      <c r="FG132" s="65"/>
      <c r="FH132" s="66"/>
      <c r="FI132" s="66"/>
      <c r="FJ132" s="66"/>
      <c r="FK132" s="66"/>
      <c r="FL132" s="66"/>
      <c r="FM132" s="66"/>
      <c r="FN132" s="66"/>
      <c r="FO132" s="66"/>
      <c r="FP132" s="66"/>
      <c r="FQ132" s="66"/>
      <c r="FR132" s="65"/>
      <c r="FS132" s="66"/>
      <c r="FT132" s="65"/>
      <c r="FU132" s="65"/>
      <c r="FV132" s="65"/>
      <c r="FW132" s="65"/>
      <c r="FX132" s="65"/>
      <c r="FY132" s="65"/>
      <c r="FZ132" s="65"/>
      <c r="GA132" s="65"/>
      <c r="GB132" s="65"/>
      <c r="GC132" s="65"/>
      <c r="GD132" s="65"/>
      <c r="GE132" s="65"/>
      <c r="GF132" s="65"/>
      <c r="GG132" s="65"/>
      <c r="GH132" s="65"/>
      <c r="GI132" s="65"/>
      <c r="GJ132" s="65"/>
      <c r="GK132" s="65"/>
      <c r="GL132" s="65"/>
      <c r="GM132" s="65"/>
      <c r="GN132" s="65"/>
      <c r="GO132" s="65"/>
      <c r="GP132" s="65"/>
      <c r="GQ132" s="67"/>
      <c r="GR132" s="68"/>
      <c r="GS132" s="69"/>
      <c r="GT132" s="70"/>
      <c r="GU132" s="68"/>
      <c r="GV132" s="63"/>
      <c r="GW132" s="71"/>
      <c r="GX132" s="71"/>
      <c r="GY132" s="70"/>
      <c r="GZ132" s="57"/>
      <c r="HA132" s="57"/>
    </row>
    <row r="133" spans="1:209">
      <c r="A133" s="50" t="s">
        <v>51</v>
      </c>
      <c r="B133" s="76">
        <v>8.8192218575749397</v>
      </c>
      <c r="C133" s="77">
        <v>0.41341372041290902</v>
      </c>
      <c r="D133" s="77"/>
      <c r="E133" s="80">
        <f t="shared" si="0"/>
        <v>2.4830326636146371E-2</v>
      </c>
      <c r="F133" s="80">
        <f t="shared" si="1"/>
        <v>1.221722728987007E-2</v>
      </c>
      <c r="G133" s="81"/>
      <c r="H133" s="81"/>
      <c r="I133" s="81"/>
      <c r="N133" s="64"/>
      <c r="O133" s="103"/>
      <c r="P133" s="64"/>
      <c r="Q133" s="64"/>
      <c r="R133" s="64"/>
      <c r="S133" s="64"/>
      <c r="T133" s="64"/>
      <c r="U133" s="64"/>
      <c r="W133" s="64"/>
      <c r="X133" s="64"/>
      <c r="Y133" s="64"/>
      <c r="Z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5"/>
      <c r="EL133" s="65"/>
      <c r="EM133" s="65"/>
      <c r="EN133" s="65"/>
      <c r="EO133" s="65"/>
      <c r="EP133" s="65"/>
      <c r="EQ133" s="65"/>
      <c r="ER133" s="65"/>
      <c r="ES133" s="65"/>
      <c r="ET133" s="65"/>
      <c r="EU133" s="65"/>
      <c r="EV133" s="65"/>
      <c r="EW133" s="65"/>
      <c r="EX133" s="65"/>
      <c r="EY133" s="65"/>
      <c r="EZ133" s="65"/>
      <c r="FA133" s="65"/>
      <c r="FB133" s="65"/>
      <c r="FC133" s="65"/>
      <c r="FD133" s="65"/>
      <c r="FE133" s="65"/>
      <c r="FF133" s="65"/>
      <c r="FG133" s="65"/>
      <c r="FH133" s="66"/>
      <c r="FI133" s="66"/>
      <c r="FJ133" s="66"/>
      <c r="FK133" s="66"/>
      <c r="FL133" s="66"/>
      <c r="FM133" s="66"/>
      <c r="FN133" s="66"/>
      <c r="FO133" s="66"/>
      <c r="FP133" s="66"/>
      <c r="FQ133" s="66"/>
      <c r="FR133" s="65"/>
      <c r="FS133" s="66"/>
      <c r="FT133" s="65"/>
      <c r="FU133" s="65"/>
      <c r="FV133" s="65"/>
      <c r="FW133" s="65"/>
      <c r="FX133" s="65"/>
      <c r="FY133" s="65"/>
      <c r="FZ133" s="65"/>
      <c r="GA133" s="65"/>
      <c r="GB133" s="65"/>
      <c r="GC133" s="65"/>
      <c r="GD133" s="65"/>
      <c r="GE133" s="65"/>
      <c r="GF133" s="65"/>
      <c r="GG133" s="65"/>
      <c r="GH133" s="65"/>
      <c r="GI133" s="65"/>
      <c r="GJ133" s="65"/>
      <c r="GK133" s="65"/>
      <c r="GL133" s="65"/>
      <c r="GM133" s="65"/>
      <c r="GN133" s="65"/>
      <c r="GO133" s="65"/>
      <c r="GP133" s="65"/>
      <c r="GQ133" s="67"/>
      <c r="GR133" s="68"/>
      <c r="GS133" s="69"/>
      <c r="GT133" s="70"/>
      <c r="GU133" s="68"/>
      <c r="GV133" s="63"/>
      <c r="GW133" s="71"/>
      <c r="GX133" s="71"/>
      <c r="GY133" s="70"/>
      <c r="GZ133" s="57"/>
      <c r="HA133" s="57"/>
    </row>
    <row r="134" spans="1:209">
      <c r="A134" s="50" t="s">
        <v>44</v>
      </c>
      <c r="B134" s="76">
        <v>9.3171298661576998</v>
      </c>
      <c r="C134" s="100">
        <v>0.60930700000000004</v>
      </c>
      <c r="D134" s="77"/>
      <c r="E134" s="80">
        <f t="shared" si="0"/>
        <v>9.7104567230068994E-2</v>
      </c>
      <c r="F134" s="80">
        <f t="shared" si="1"/>
        <v>8.4355660555196943E-2</v>
      </c>
      <c r="G134" s="81"/>
      <c r="H134" s="81"/>
      <c r="I134" s="81"/>
      <c r="N134" s="64"/>
      <c r="O134" s="103"/>
      <c r="P134" s="64"/>
      <c r="Q134" s="64"/>
      <c r="R134" s="64"/>
      <c r="S134" s="64"/>
      <c r="T134" s="64"/>
      <c r="U134" s="64"/>
      <c r="W134" s="64"/>
      <c r="X134" s="64"/>
      <c r="Y134" s="64"/>
      <c r="Z134" s="64"/>
      <c r="AA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5"/>
      <c r="EL134" s="65"/>
      <c r="EM134" s="65"/>
      <c r="EN134" s="65"/>
      <c r="EO134" s="65"/>
      <c r="EP134" s="65"/>
      <c r="EQ134" s="65"/>
      <c r="ER134" s="65"/>
      <c r="ES134" s="65"/>
      <c r="ET134" s="65"/>
      <c r="EU134" s="65"/>
      <c r="EV134" s="65"/>
      <c r="EW134" s="65"/>
      <c r="EX134" s="65"/>
      <c r="EY134" s="65"/>
      <c r="EZ134" s="65"/>
      <c r="FA134" s="65"/>
      <c r="FB134" s="65"/>
      <c r="FC134" s="65"/>
      <c r="FD134" s="65"/>
      <c r="FE134" s="65"/>
      <c r="FF134" s="65"/>
      <c r="FG134" s="65"/>
      <c r="FH134" s="66"/>
      <c r="FI134" s="66"/>
      <c r="FJ134" s="66"/>
      <c r="FK134" s="66"/>
      <c r="FL134" s="66"/>
      <c r="FM134" s="66"/>
      <c r="FN134" s="66"/>
      <c r="FO134" s="66"/>
      <c r="FP134" s="66"/>
      <c r="FQ134" s="66"/>
      <c r="FR134" s="65"/>
      <c r="FS134" s="66"/>
      <c r="FT134" s="65"/>
      <c r="FU134" s="65"/>
      <c r="FV134" s="65"/>
      <c r="FW134" s="65"/>
      <c r="FX134" s="65"/>
      <c r="FY134" s="65"/>
      <c r="FZ134" s="65"/>
      <c r="GA134" s="65"/>
      <c r="GB134" s="65"/>
      <c r="GC134" s="65"/>
      <c r="GD134" s="65"/>
      <c r="GE134" s="65"/>
      <c r="GF134" s="65"/>
      <c r="GG134" s="65"/>
      <c r="GH134" s="65"/>
      <c r="GI134" s="65"/>
      <c r="GJ134" s="65"/>
      <c r="GK134" s="65"/>
      <c r="GL134" s="65"/>
      <c r="GM134" s="65"/>
      <c r="GN134" s="65"/>
      <c r="GO134" s="65"/>
      <c r="GP134" s="65"/>
      <c r="GQ134" s="67"/>
      <c r="GR134" s="68"/>
      <c r="GS134" s="69"/>
      <c r="GT134" s="70"/>
      <c r="GU134" s="68"/>
      <c r="GV134" s="63"/>
      <c r="GW134" s="71"/>
      <c r="GX134" s="71"/>
      <c r="GY134" s="70"/>
      <c r="GZ134" s="57"/>
      <c r="HA134" s="57"/>
    </row>
    <row r="135" spans="1:209">
      <c r="A135" s="50" t="s">
        <v>46</v>
      </c>
      <c r="B135" s="76">
        <v>9.6187345195902267</v>
      </c>
      <c r="C135" s="100">
        <v>0.69678700000000005</v>
      </c>
      <c r="D135" s="77"/>
      <c r="E135" s="80">
        <f t="shared" si="0"/>
        <v>0.10143211951119491</v>
      </c>
      <c r="F135" s="80">
        <f t="shared" si="1"/>
        <v>8.9179676573198918E-2</v>
      </c>
      <c r="G135" s="81"/>
      <c r="H135" s="81"/>
      <c r="I135" s="81"/>
      <c r="O135" s="103"/>
      <c r="R135" s="64"/>
      <c r="S135" s="64"/>
      <c r="T135" s="64"/>
      <c r="U135" s="64"/>
      <c r="W135" s="64"/>
      <c r="X135" s="64"/>
      <c r="Y135" s="64"/>
      <c r="Z135" s="64"/>
      <c r="AA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5"/>
      <c r="EL135" s="65"/>
      <c r="EM135" s="65"/>
      <c r="EN135" s="65"/>
      <c r="EO135" s="65"/>
      <c r="EP135" s="65"/>
      <c r="EQ135" s="65"/>
      <c r="ER135" s="65"/>
      <c r="ES135" s="65"/>
      <c r="ET135" s="65"/>
      <c r="EU135" s="65"/>
      <c r="EV135" s="65"/>
      <c r="EW135" s="65"/>
      <c r="EX135" s="65"/>
      <c r="EY135" s="65"/>
      <c r="EZ135" s="65"/>
      <c r="FA135" s="65"/>
      <c r="FB135" s="65"/>
      <c r="FC135" s="65"/>
      <c r="FD135" s="65"/>
      <c r="FE135" s="65"/>
      <c r="FF135" s="65"/>
      <c r="FG135" s="65"/>
      <c r="FH135" s="66"/>
      <c r="FI135" s="66"/>
      <c r="FJ135" s="66"/>
      <c r="FK135" s="66"/>
      <c r="FL135" s="66"/>
      <c r="FM135" s="66"/>
      <c r="FN135" s="66"/>
      <c r="FO135" s="66"/>
      <c r="FP135" s="66"/>
      <c r="FQ135" s="66"/>
      <c r="FR135" s="65"/>
      <c r="FS135" s="66"/>
      <c r="FT135" s="65"/>
      <c r="FU135" s="65"/>
      <c r="FV135" s="65"/>
      <c r="FW135" s="65"/>
      <c r="FX135" s="65"/>
      <c r="FY135" s="65"/>
      <c r="FZ135" s="65"/>
      <c r="GA135" s="65"/>
      <c r="GB135" s="65"/>
      <c r="GC135" s="65"/>
      <c r="GD135" s="65"/>
      <c r="GE135" s="65"/>
      <c r="GF135" s="65"/>
      <c r="GG135" s="65"/>
      <c r="GH135" s="65"/>
      <c r="GI135" s="65"/>
      <c r="GJ135" s="65"/>
      <c r="GK135" s="65"/>
      <c r="GL135" s="65"/>
      <c r="GM135" s="65"/>
      <c r="GN135" s="65"/>
      <c r="GO135" s="65"/>
      <c r="GP135" s="65"/>
      <c r="GQ135" s="67"/>
      <c r="GR135" s="68"/>
      <c r="GS135" s="69"/>
      <c r="GT135" s="70"/>
      <c r="GU135" s="68"/>
      <c r="GV135" s="63"/>
      <c r="GW135" s="71"/>
      <c r="GX135" s="71"/>
      <c r="GY135" s="70"/>
      <c r="GZ135" s="57"/>
      <c r="HA135" s="57"/>
    </row>
    <row r="136" spans="1:209">
      <c r="A136" s="50" t="s">
        <v>50</v>
      </c>
      <c r="B136" s="76">
        <v>9.4871384278258848</v>
      </c>
      <c r="C136" s="77">
        <v>0.68846499999999999</v>
      </c>
      <c r="D136" s="77"/>
      <c r="E136" s="80">
        <f t="shared" si="0"/>
        <v>0.13015855699985657</v>
      </c>
      <c r="F136" s="80">
        <f t="shared" si="1"/>
        <v>0.11763580317803612</v>
      </c>
      <c r="G136" s="81"/>
      <c r="H136" s="81"/>
      <c r="I136" s="81"/>
      <c r="O136" s="103"/>
      <c r="R136" s="64"/>
      <c r="S136" s="64"/>
      <c r="T136" s="64"/>
      <c r="U136" s="64"/>
      <c r="W136" s="64"/>
      <c r="X136" s="64"/>
      <c r="Y136" s="64"/>
      <c r="Z136" s="64"/>
      <c r="AA136" s="64"/>
      <c r="AB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5"/>
      <c r="EL136" s="65"/>
      <c r="EM136" s="65"/>
      <c r="EN136" s="65"/>
      <c r="EO136" s="65"/>
      <c r="EP136" s="65"/>
      <c r="EQ136" s="65"/>
      <c r="ER136" s="65"/>
      <c r="ES136" s="65"/>
      <c r="ET136" s="65"/>
      <c r="EU136" s="65"/>
      <c r="EV136" s="65"/>
      <c r="EW136" s="65"/>
      <c r="EX136" s="65"/>
      <c r="EY136" s="65"/>
      <c r="EZ136" s="65"/>
      <c r="FA136" s="65"/>
      <c r="FB136" s="65"/>
      <c r="FC136" s="65"/>
      <c r="FD136" s="65"/>
      <c r="FE136" s="65"/>
      <c r="FF136" s="65"/>
      <c r="FG136" s="65"/>
      <c r="FH136" s="66"/>
      <c r="FI136" s="66"/>
      <c r="FJ136" s="66"/>
      <c r="FK136" s="66"/>
      <c r="FL136" s="66"/>
      <c r="FM136" s="66"/>
      <c r="FN136" s="66"/>
      <c r="FO136" s="66"/>
      <c r="FP136" s="66"/>
      <c r="FQ136" s="66"/>
      <c r="FR136" s="65"/>
      <c r="FS136" s="66"/>
      <c r="FT136" s="65"/>
      <c r="FU136" s="65"/>
      <c r="FV136" s="65"/>
      <c r="FW136" s="65"/>
      <c r="FX136" s="65"/>
      <c r="FY136" s="65"/>
      <c r="FZ136" s="65"/>
      <c r="GA136" s="65"/>
      <c r="GB136" s="65"/>
      <c r="GC136" s="65"/>
      <c r="GD136" s="65"/>
      <c r="GE136" s="65"/>
      <c r="GF136" s="65"/>
      <c r="GG136" s="65"/>
      <c r="GH136" s="65"/>
      <c r="GI136" s="65"/>
      <c r="GJ136" s="65"/>
      <c r="GK136" s="65"/>
      <c r="GL136" s="65"/>
      <c r="GM136" s="65"/>
      <c r="GN136" s="65"/>
      <c r="GO136" s="65"/>
      <c r="GP136" s="65"/>
      <c r="GQ136" s="67"/>
      <c r="GR136" s="68"/>
      <c r="GS136" s="69"/>
      <c r="GT136" s="70"/>
      <c r="GU136" s="68"/>
      <c r="GV136" s="63"/>
      <c r="GW136" s="71"/>
      <c r="GX136" s="71"/>
      <c r="GY136" s="70"/>
      <c r="GZ136" s="57"/>
      <c r="HA136" s="57"/>
    </row>
    <row r="137" spans="1:209">
      <c r="A137" s="50" t="s">
        <v>48</v>
      </c>
      <c r="B137" s="76">
        <v>9.3370611247553388</v>
      </c>
      <c r="C137" s="77">
        <v>0.69839600000000002</v>
      </c>
      <c r="D137" s="77"/>
      <c r="E137" s="80">
        <f t="shared" si="0"/>
        <v>0.1808910800871284</v>
      </c>
      <c r="F137" s="80">
        <f t="shared" si="1"/>
        <v>0.1681615078966463</v>
      </c>
      <c r="G137" s="81"/>
      <c r="H137" s="81"/>
      <c r="I137" s="81"/>
      <c r="R137" s="64"/>
      <c r="S137" s="64"/>
      <c r="T137" s="64"/>
      <c r="U137" s="64"/>
      <c r="W137" s="64"/>
      <c r="X137" s="64"/>
      <c r="Y137" s="64"/>
      <c r="Z137" s="64"/>
      <c r="AA137" s="64"/>
      <c r="AB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5"/>
      <c r="EL137" s="65"/>
      <c r="EM137" s="65"/>
      <c r="EN137" s="65"/>
      <c r="EO137" s="65"/>
      <c r="EP137" s="65"/>
      <c r="EQ137" s="65"/>
      <c r="ER137" s="65"/>
      <c r="ES137" s="65"/>
      <c r="ET137" s="65"/>
      <c r="EU137" s="65"/>
      <c r="EV137" s="65"/>
      <c r="EW137" s="65"/>
      <c r="EX137" s="65"/>
      <c r="EY137" s="65"/>
      <c r="EZ137" s="65"/>
      <c r="FA137" s="65"/>
      <c r="FB137" s="65"/>
      <c r="FC137" s="65"/>
      <c r="FD137" s="65"/>
      <c r="FE137" s="65"/>
      <c r="FF137" s="65"/>
      <c r="FG137" s="65"/>
      <c r="FH137" s="66"/>
      <c r="FI137" s="66"/>
      <c r="FJ137" s="66"/>
      <c r="FK137" s="66"/>
      <c r="FL137" s="66"/>
      <c r="FM137" s="66"/>
      <c r="FN137" s="66"/>
      <c r="FO137" s="66"/>
      <c r="FP137" s="66"/>
      <c r="FQ137" s="66"/>
      <c r="FR137" s="65"/>
      <c r="FS137" s="66"/>
      <c r="FT137" s="65"/>
      <c r="FU137" s="65"/>
      <c r="FV137" s="65"/>
      <c r="FW137" s="65"/>
      <c r="FX137" s="65"/>
      <c r="FY137" s="65"/>
      <c r="FZ137" s="65"/>
      <c r="GA137" s="65"/>
      <c r="GB137" s="65"/>
      <c r="GC137" s="65"/>
      <c r="GD137" s="65"/>
      <c r="GE137" s="65"/>
      <c r="GF137" s="65"/>
      <c r="GG137" s="65"/>
      <c r="GH137" s="65"/>
      <c r="GI137" s="65"/>
      <c r="GJ137" s="65"/>
      <c r="GK137" s="65"/>
      <c r="GL137" s="65"/>
      <c r="GM137" s="65"/>
      <c r="GN137" s="65"/>
      <c r="GO137" s="65"/>
      <c r="GP137" s="65"/>
      <c r="GQ137" s="67"/>
      <c r="GR137" s="68"/>
      <c r="GS137" s="69"/>
      <c r="GT137" s="70"/>
      <c r="GU137" s="68"/>
      <c r="GV137" s="63"/>
      <c r="GW137" s="71"/>
      <c r="GX137" s="71"/>
      <c r="GY137" s="70"/>
      <c r="GZ137" s="57"/>
      <c r="HA137" s="57"/>
    </row>
    <row r="138" spans="1:209">
      <c r="A138" s="50" t="s">
        <v>265</v>
      </c>
      <c r="B138" s="76">
        <v>9.8620924771697425</v>
      </c>
      <c r="C138" s="77">
        <v>0.90180963362967992</v>
      </c>
      <c r="D138" s="77"/>
      <c r="E138" s="80">
        <f t="shared" si="0"/>
        <v>0.23481202822682268</v>
      </c>
      <c r="F138" s="80">
        <f t="shared" si="1"/>
        <v>0.22327846099458304</v>
      </c>
      <c r="G138" s="81"/>
      <c r="H138" s="81"/>
      <c r="I138" s="81"/>
      <c r="J138" s="64"/>
      <c r="K138" s="64"/>
      <c r="L138" s="64"/>
      <c r="M138" s="64"/>
      <c r="P138" s="64"/>
      <c r="Q138" s="64"/>
      <c r="W138" s="64"/>
      <c r="X138" s="64"/>
      <c r="Y138" s="64"/>
      <c r="Z138" s="64"/>
      <c r="AA138" s="64"/>
      <c r="AB138" s="64"/>
      <c r="AC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5"/>
      <c r="EL138" s="65"/>
      <c r="EM138" s="65"/>
      <c r="EN138" s="65"/>
      <c r="EO138" s="65"/>
      <c r="EP138" s="65"/>
      <c r="EQ138" s="65"/>
      <c r="ER138" s="65"/>
      <c r="ES138" s="65"/>
      <c r="ET138" s="65"/>
      <c r="EU138" s="65"/>
      <c r="EV138" s="65"/>
      <c r="EW138" s="65"/>
      <c r="EX138" s="65"/>
      <c r="EY138" s="65"/>
      <c r="EZ138" s="65"/>
      <c r="FA138" s="65"/>
      <c r="FB138" s="65"/>
      <c r="FC138" s="65"/>
      <c r="FD138" s="65"/>
      <c r="FE138" s="65"/>
      <c r="FF138" s="65"/>
      <c r="FG138" s="65"/>
      <c r="FH138" s="66"/>
      <c r="FI138" s="66"/>
      <c r="FJ138" s="66"/>
      <c r="FK138" s="66"/>
      <c r="FL138" s="66"/>
      <c r="FM138" s="66"/>
      <c r="FN138" s="66"/>
      <c r="FO138" s="66"/>
      <c r="FP138" s="66"/>
      <c r="FQ138" s="66"/>
      <c r="FR138" s="65"/>
      <c r="FS138" s="66"/>
      <c r="FT138" s="65"/>
      <c r="FU138" s="65"/>
      <c r="FV138" s="65"/>
      <c r="FW138" s="65"/>
      <c r="FX138" s="65"/>
      <c r="FY138" s="65"/>
      <c r="FZ138" s="65"/>
      <c r="GA138" s="65"/>
      <c r="GB138" s="65"/>
      <c r="GC138" s="65"/>
      <c r="GD138" s="65"/>
      <c r="GE138" s="65"/>
      <c r="GF138" s="65"/>
      <c r="GG138" s="65"/>
      <c r="GH138" s="65"/>
      <c r="GI138" s="65"/>
      <c r="GJ138" s="65"/>
      <c r="GK138" s="65"/>
      <c r="GL138" s="65"/>
      <c r="GM138" s="65"/>
      <c r="GN138" s="65"/>
      <c r="GO138" s="65"/>
      <c r="GP138" s="65"/>
      <c r="GQ138" s="67"/>
      <c r="GR138" s="68"/>
      <c r="GS138" s="69"/>
      <c r="GT138" s="70"/>
      <c r="GU138" s="68"/>
      <c r="GV138" s="63"/>
      <c r="GW138" s="71"/>
      <c r="GX138" s="71"/>
      <c r="GY138" s="70"/>
      <c r="GZ138" s="57"/>
      <c r="HA138" s="57"/>
    </row>
    <row r="139" spans="1:209" ht="14.25" customHeight="1">
      <c r="A139" s="50" t="s">
        <v>292</v>
      </c>
      <c r="B139" s="76">
        <v>7.7371800778346298</v>
      </c>
      <c r="C139" s="77">
        <v>0.52589175783914099</v>
      </c>
      <c r="D139" s="77"/>
      <c r="E139" s="80">
        <f t="shared" si="0"/>
        <v>0.34731599533407642</v>
      </c>
      <c r="F139" s="80">
        <f t="shared" si="1"/>
        <v>0.33910100126133835</v>
      </c>
      <c r="G139" s="81"/>
      <c r="H139" s="81"/>
      <c r="I139" s="81"/>
      <c r="J139" s="64"/>
      <c r="K139" s="64"/>
      <c r="L139" s="64"/>
      <c r="M139" s="64"/>
      <c r="N139" s="64"/>
      <c r="O139" s="64"/>
      <c r="W139" s="64"/>
      <c r="X139" s="64"/>
      <c r="Y139" s="64"/>
      <c r="Z139" s="64"/>
      <c r="AA139" s="64"/>
      <c r="AB139" s="64"/>
      <c r="AC139" s="64"/>
      <c r="AD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5"/>
      <c r="EL139" s="65"/>
      <c r="EM139" s="65"/>
      <c r="EN139" s="65"/>
      <c r="EO139" s="65"/>
      <c r="EP139" s="65"/>
      <c r="EQ139" s="65"/>
      <c r="ER139" s="65"/>
      <c r="ES139" s="65"/>
      <c r="ET139" s="65"/>
      <c r="EU139" s="65"/>
      <c r="EV139" s="65"/>
      <c r="EW139" s="65"/>
      <c r="EX139" s="65"/>
      <c r="EY139" s="65"/>
      <c r="EZ139" s="65"/>
      <c r="FA139" s="65"/>
      <c r="FB139" s="65"/>
      <c r="FC139" s="65"/>
      <c r="FD139" s="65"/>
      <c r="FE139" s="65"/>
      <c r="FF139" s="65"/>
      <c r="FG139" s="65"/>
      <c r="FH139" s="66"/>
      <c r="FI139" s="66"/>
      <c r="FJ139" s="66"/>
      <c r="FK139" s="66"/>
      <c r="FL139" s="66"/>
      <c r="FM139" s="66"/>
      <c r="FN139" s="66"/>
      <c r="FO139" s="66"/>
      <c r="FP139" s="66"/>
      <c r="FQ139" s="66"/>
      <c r="FR139" s="65"/>
      <c r="FS139" s="66"/>
      <c r="FT139" s="65"/>
      <c r="FU139" s="65"/>
      <c r="FV139" s="65"/>
      <c r="FW139" s="65"/>
      <c r="FX139" s="65"/>
      <c r="FY139" s="65"/>
      <c r="FZ139" s="65"/>
      <c r="GA139" s="65"/>
      <c r="GB139" s="65"/>
      <c r="GC139" s="65"/>
      <c r="GD139" s="65"/>
      <c r="GE139" s="65"/>
      <c r="GF139" s="65"/>
      <c r="GG139" s="65"/>
      <c r="GH139" s="65"/>
      <c r="GI139" s="65"/>
      <c r="GJ139" s="65"/>
      <c r="GK139" s="65"/>
      <c r="GL139" s="65"/>
      <c r="GM139" s="65"/>
      <c r="GN139" s="65"/>
      <c r="GO139" s="65"/>
      <c r="GP139" s="65"/>
      <c r="GQ139" s="67"/>
      <c r="GR139" s="68"/>
      <c r="GS139" s="69"/>
      <c r="GT139" s="70"/>
      <c r="GU139" s="68"/>
      <c r="GV139" s="63"/>
      <c r="GW139" s="71"/>
      <c r="GX139" s="71"/>
      <c r="GY139" s="70"/>
      <c r="GZ139" s="57"/>
      <c r="HA139" s="57"/>
    </row>
    <row r="140" spans="1:209" ht="13.5" customHeight="1">
      <c r="A140" s="50" t="s">
        <v>294</v>
      </c>
      <c r="B140" s="76">
        <v>8.8755666919905511</v>
      </c>
      <c r="C140" s="77">
        <v>0.79480757320758333</v>
      </c>
      <c r="D140" s="77"/>
      <c r="E140" s="80">
        <f t="shared" si="0"/>
        <v>0.39308843790740899</v>
      </c>
      <c r="F140" s="80">
        <f t="shared" si="1"/>
        <v>0.38040025864775562</v>
      </c>
      <c r="G140" s="50"/>
      <c r="H140" s="50"/>
      <c r="I140" s="50"/>
      <c r="J140" s="64"/>
      <c r="K140" s="64"/>
      <c r="L140" s="64"/>
      <c r="M140" s="64"/>
      <c r="N140" s="64"/>
      <c r="O140" s="64"/>
      <c r="P140" s="64"/>
      <c r="Q140" s="64"/>
      <c r="W140" s="64"/>
      <c r="X140" s="64"/>
      <c r="Y140" s="64"/>
      <c r="Z140" s="64"/>
      <c r="AA140" s="64"/>
      <c r="AB140" s="64"/>
      <c r="AC140" s="64"/>
      <c r="AD140" s="64"/>
      <c r="AE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5"/>
      <c r="EL140" s="65"/>
      <c r="EM140" s="65"/>
      <c r="EN140" s="65"/>
      <c r="EO140" s="65"/>
      <c r="EP140" s="65"/>
      <c r="EQ140" s="65"/>
      <c r="ER140" s="65"/>
      <c r="ES140" s="65"/>
      <c r="ET140" s="65"/>
      <c r="EU140" s="65"/>
      <c r="EV140" s="65"/>
      <c r="EW140" s="65"/>
      <c r="EX140" s="65"/>
      <c r="EY140" s="65"/>
      <c r="EZ140" s="65"/>
      <c r="FA140" s="65"/>
      <c r="FB140" s="65"/>
      <c r="FC140" s="65"/>
      <c r="FD140" s="65"/>
      <c r="FE140" s="65"/>
      <c r="FF140" s="65"/>
      <c r="FG140" s="65"/>
      <c r="FH140" s="66"/>
      <c r="FI140" s="66"/>
      <c r="FJ140" s="66"/>
      <c r="FK140" s="66"/>
      <c r="FL140" s="66"/>
      <c r="FM140" s="66"/>
      <c r="FN140" s="66"/>
      <c r="FO140" s="66"/>
      <c r="FP140" s="66"/>
      <c r="FQ140" s="66"/>
      <c r="FR140" s="65"/>
      <c r="FS140" s="66"/>
      <c r="FT140" s="65"/>
      <c r="FU140" s="65"/>
      <c r="FV140" s="65"/>
      <c r="FW140" s="65"/>
      <c r="FX140" s="65"/>
      <c r="FY140" s="65"/>
      <c r="FZ140" s="65"/>
      <c r="GA140" s="65"/>
      <c r="GB140" s="65"/>
      <c r="GC140" s="65"/>
      <c r="GD140" s="65"/>
      <c r="GE140" s="65"/>
      <c r="GF140" s="65"/>
      <c r="GG140" s="65"/>
      <c r="GH140" s="65"/>
      <c r="GI140" s="65"/>
      <c r="GJ140" s="65"/>
      <c r="GK140" s="65"/>
      <c r="GL140" s="65"/>
      <c r="GM140" s="65"/>
      <c r="GN140" s="65"/>
      <c r="GO140" s="65"/>
      <c r="GP140" s="65"/>
      <c r="GQ140" s="67"/>
      <c r="GR140" s="68"/>
      <c r="GS140" s="69"/>
      <c r="GT140" s="70"/>
      <c r="GU140" s="68"/>
      <c r="GV140" s="63"/>
      <c r="GW140" s="71"/>
      <c r="GX140" s="71"/>
      <c r="GY140" s="70"/>
      <c r="GZ140" s="75"/>
      <c r="HA140" s="57"/>
    </row>
    <row r="141" spans="1:209">
      <c r="A141" s="50" t="s">
        <v>293</v>
      </c>
      <c r="B141" s="76">
        <v>9.0083465793847068</v>
      </c>
      <c r="C141" s="77">
        <v>0.65434999295817897</v>
      </c>
      <c r="D141" s="77"/>
      <c r="E141" s="80">
        <f xml:space="preserve"> C141-(0.0343*(B141^2) - 0.3738*B141+ 1.0174)</f>
        <v>0.22081437669727599</v>
      </c>
      <c r="F141" s="80">
        <f>C141-( 0.0319*(B141^2) - 0.33*B141 + 0.8304)</f>
        <v>0.20800953594657468</v>
      </c>
      <c r="G141" s="81"/>
      <c r="H141" s="81"/>
      <c r="I141" s="81"/>
      <c r="J141" s="64"/>
      <c r="K141" s="64"/>
      <c r="L141" s="64"/>
      <c r="M141" s="64"/>
      <c r="R141" s="64"/>
      <c r="S141" s="64"/>
      <c r="T141" s="64"/>
      <c r="U141" s="64"/>
      <c r="W141" s="64"/>
      <c r="X141" s="64"/>
      <c r="Y141" s="64"/>
      <c r="Z141" s="64"/>
      <c r="AA141" s="64"/>
      <c r="AB141" s="64"/>
      <c r="AC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5"/>
      <c r="EL141" s="65"/>
      <c r="EM141" s="65"/>
      <c r="EN141" s="65"/>
      <c r="EO141" s="65"/>
      <c r="EP141" s="65"/>
      <c r="EQ141" s="65"/>
      <c r="ER141" s="65"/>
      <c r="ES141" s="65"/>
      <c r="ET141" s="65"/>
      <c r="EU141" s="65"/>
      <c r="EV141" s="65"/>
      <c r="EW141" s="65"/>
      <c r="EX141" s="65"/>
      <c r="EY141" s="65"/>
      <c r="EZ141" s="65"/>
      <c r="FA141" s="65"/>
      <c r="FB141" s="65"/>
      <c r="FC141" s="65"/>
      <c r="FD141" s="65"/>
      <c r="FE141" s="65"/>
      <c r="FF141" s="65"/>
      <c r="FG141" s="65"/>
      <c r="FH141" s="66"/>
      <c r="FI141" s="66"/>
      <c r="FJ141" s="66"/>
      <c r="FK141" s="66"/>
      <c r="FL141" s="66"/>
      <c r="FM141" s="66"/>
      <c r="FN141" s="66"/>
      <c r="FO141" s="66"/>
      <c r="FP141" s="66"/>
      <c r="FQ141" s="66"/>
      <c r="FR141" s="65"/>
      <c r="FS141" s="66"/>
      <c r="FT141" s="65"/>
      <c r="FU141" s="65"/>
      <c r="FV141" s="65"/>
      <c r="FW141" s="65"/>
      <c r="FX141" s="65"/>
      <c r="FY141" s="65"/>
      <c r="FZ141" s="65"/>
      <c r="GA141" s="65"/>
      <c r="GB141" s="65"/>
      <c r="GC141" s="65"/>
      <c r="GD141" s="65"/>
      <c r="GE141" s="65"/>
      <c r="GF141" s="65"/>
      <c r="GG141" s="65"/>
      <c r="GH141" s="65"/>
      <c r="GI141" s="65"/>
      <c r="GJ141" s="65"/>
      <c r="GK141" s="65"/>
      <c r="GL141" s="65"/>
      <c r="GM141" s="65"/>
      <c r="GN141" s="65"/>
      <c r="GO141" s="65"/>
      <c r="GP141" s="65"/>
      <c r="GQ141" s="67"/>
      <c r="GR141" s="68"/>
      <c r="GS141" s="69"/>
      <c r="GT141" s="70"/>
      <c r="GU141" s="68"/>
      <c r="GV141" s="63"/>
      <c r="GW141" s="71"/>
      <c r="GX141" s="71"/>
      <c r="GY141" s="70"/>
      <c r="GZ141" s="57"/>
      <c r="HA141" s="57"/>
    </row>
    <row r="142" spans="1:209">
      <c r="B142" s="64"/>
      <c r="D142" s="64"/>
      <c r="E142" s="57"/>
      <c r="F142" s="57"/>
      <c r="G142" s="57"/>
      <c r="H142" s="57"/>
      <c r="I142" s="57"/>
      <c r="J142" s="57"/>
      <c r="K142" s="57"/>
      <c r="L142" s="57"/>
      <c r="M142" s="57"/>
      <c r="N142" s="57"/>
      <c r="O142" s="57"/>
      <c r="R142" s="57"/>
      <c r="S142" s="57"/>
      <c r="X142" s="57"/>
      <c r="Y142" s="57"/>
      <c r="Z142" s="57"/>
      <c r="AA142" s="57"/>
      <c r="AB142" s="57"/>
      <c r="AC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7"/>
      <c r="BL142" s="57"/>
      <c r="BM142" s="57"/>
      <c r="BN142" s="57"/>
      <c r="BO142" s="57"/>
      <c r="BP142" s="57"/>
      <c r="BQ142" s="57"/>
      <c r="BR142" s="57"/>
      <c r="BS142" s="57"/>
      <c r="BT142" s="57"/>
      <c r="BU142" s="57"/>
      <c r="BV142" s="57"/>
      <c r="BW142" s="57"/>
      <c r="BX142" s="57"/>
      <c r="BY142" s="57"/>
      <c r="BZ142" s="57"/>
      <c r="CA142" s="57"/>
      <c r="CB142" s="57"/>
      <c r="CC142" s="57"/>
      <c r="CD142" s="57"/>
      <c r="CE142" s="57"/>
      <c r="CF142" s="57"/>
      <c r="CG142" s="57"/>
      <c r="CH142" s="57"/>
      <c r="CI142" s="57"/>
      <c r="CJ142" s="57"/>
      <c r="CK142" s="57"/>
      <c r="CL142" s="57"/>
      <c r="CM142" s="57"/>
      <c r="CN142" s="57"/>
      <c r="CO142" s="57"/>
      <c r="CP142" s="57"/>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c r="DO142" s="65"/>
      <c r="DP142" s="65"/>
      <c r="DQ142" s="65"/>
      <c r="DR142" s="65"/>
      <c r="DS142" s="65"/>
      <c r="DT142" s="65"/>
      <c r="DU142" s="65"/>
      <c r="DV142" s="65"/>
      <c r="DW142" s="65"/>
      <c r="DX142" s="65"/>
      <c r="DY142" s="65"/>
      <c r="DZ142" s="65"/>
      <c r="EA142" s="65"/>
      <c r="EB142" s="65"/>
      <c r="EC142" s="65"/>
      <c r="ED142" s="65"/>
      <c r="EE142" s="65"/>
      <c r="EF142" s="65"/>
      <c r="EG142" s="65"/>
      <c r="EH142" s="65"/>
      <c r="EI142" s="65"/>
      <c r="EJ142" s="65"/>
      <c r="EK142" s="65"/>
      <c r="EL142" s="65"/>
      <c r="EM142" s="65"/>
      <c r="EN142" s="65"/>
      <c r="EO142" s="65"/>
      <c r="EP142" s="65"/>
      <c r="EQ142" s="65"/>
      <c r="ER142" s="65"/>
      <c r="ES142" s="65"/>
      <c r="ET142" s="65"/>
      <c r="EU142" s="65"/>
      <c r="EV142" s="65"/>
      <c r="EW142" s="65"/>
      <c r="EX142" s="65"/>
      <c r="EY142" s="65"/>
      <c r="EZ142" s="65"/>
      <c r="FA142" s="65"/>
      <c r="FB142" s="65"/>
      <c r="FC142" s="65"/>
      <c r="FD142" s="65"/>
      <c r="FE142" s="65"/>
      <c r="FF142" s="66"/>
      <c r="FG142" s="66"/>
      <c r="FH142" s="66"/>
      <c r="FI142" s="66"/>
      <c r="FJ142" s="66"/>
      <c r="FK142" s="66"/>
      <c r="FL142" s="66"/>
      <c r="FM142" s="66"/>
      <c r="FN142" s="66"/>
      <c r="FO142" s="66"/>
      <c r="FP142" s="65"/>
      <c r="FQ142" s="66"/>
      <c r="FR142" s="65"/>
      <c r="FS142" s="65"/>
      <c r="FT142" s="65"/>
      <c r="FU142" s="65"/>
      <c r="FV142" s="65"/>
      <c r="FW142" s="65"/>
      <c r="FX142" s="65"/>
      <c r="FY142" s="65"/>
      <c r="FZ142" s="65"/>
      <c r="GA142" s="65"/>
      <c r="GB142" s="65"/>
      <c r="GC142" s="65"/>
      <c r="GD142" s="65"/>
      <c r="GE142" s="65"/>
      <c r="GF142" s="65"/>
      <c r="GG142" s="65"/>
      <c r="GH142" s="65"/>
      <c r="GI142" s="65"/>
      <c r="GJ142" s="65"/>
      <c r="GK142" s="65"/>
      <c r="GL142" s="65"/>
      <c r="GM142" s="65"/>
      <c r="GN142" s="65"/>
      <c r="GO142" s="67"/>
      <c r="GP142" s="68"/>
      <c r="GQ142" s="69"/>
      <c r="GR142" s="70"/>
      <c r="GS142" s="68"/>
      <c r="GT142" s="63"/>
      <c r="GU142" s="71"/>
      <c r="GV142" s="71"/>
      <c r="GW142" s="70"/>
      <c r="GX142" s="57"/>
      <c r="GY142" s="57"/>
    </row>
    <row r="143" spans="1:209">
      <c r="B143" s="64"/>
      <c r="D143" s="64"/>
      <c r="E143" s="57"/>
      <c r="F143" s="57"/>
      <c r="G143" s="57"/>
      <c r="H143" s="57"/>
      <c r="I143" s="57"/>
      <c r="J143" s="57"/>
      <c r="K143" s="64"/>
      <c r="L143" s="57"/>
      <c r="M143" s="57"/>
      <c r="N143" s="57"/>
      <c r="O143" s="57"/>
      <c r="R143" s="57"/>
      <c r="S143" s="57"/>
      <c r="X143" s="57"/>
      <c r="Y143" s="57"/>
      <c r="Z143" s="57"/>
      <c r="AA143" s="57"/>
      <c r="AB143" s="57"/>
      <c r="AC143" s="57"/>
      <c r="AE143" s="57"/>
      <c r="AF143" s="57"/>
      <c r="AG143" s="57"/>
      <c r="AH143" s="57"/>
      <c r="AI143" s="64"/>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c r="BU143" s="57"/>
      <c r="BV143" s="57"/>
      <c r="BW143" s="57"/>
      <c r="BX143" s="57"/>
      <c r="BY143" s="57"/>
      <c r="BZ143" s="57"/>
      <c r="CA143" s="57"/>
      <c r="CB143" s="57"/>
      <c r="CC143" s="57"/>
      <c r="CD143" s="57"/>
      <c r="CE143" s="57"/>
      <c r="CF143" s="57"/>
      <c r="CG143" s="57"/>
      <c r="CH143" s="57"/>
      <c r="CI143" s="57"/>
      <c r="CJ143" s="57"/>
      <c r="CK143" s="57"/>
      <c r="CL143" s="57"/>
      <c r="CM143" s="57"/>
      <c r="CN143" s="57"/>
      <c r="CO143" s="57"/>
      <c r="CP143" s="57"/>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c r="DO143" s="65"/>
      <c r="DP143" s="65"/>
      <c r="DQ143" s="65"/>
      <c r="DR143" s="65"/>
      <c r="DS143" s="65"/>
      <c r="DT143" s="65"/>
      <c r="DU143" s="65"/>
      <c r="DV143" s="65"/>
      <c r="DW143" s="65"/>
      <c r="DX143" s="65"/>
      <c r="DY143" s="65"/>
      <c r="DZ143" s="65"/>
      <c r="EA143" s="65"/>
      <c r="EB143" s="65"/>
      <c r="EC143" s="65"/>
      <c r="ED143" s="65"/>
      <c r="EE143" s="65"/>
      <c r="EF143" s="65"/>
      <c r="EG143" s="65"/>
      <c r="EH143" s="65"/>
      <c r="EI143" s="65"/>
      <c r="EJ143" s="65"/>
      <c r="EK143" s="65"/>
      <c r="EL143" s="65"/>
      <c r="EM143" s="65"/>
      <c r="EN143" s="65"/>
      <c r="EO143" s="65"/>
      <c r="EP143" s="65"/>
      <c r="EQ143" s="65"/>
      <c r="ER143" s="65"/>
      <c r="ES143" s="65"/>
      <c r="ET143" s="65"/>
      <c r="EU143" s="65"/>
      <c r="EV143" s="65"/>
      <c r="EW143" s="65"/>
      <c r="EX143" s="65"/>
      <c r="EY143" s="65"/>
      <c r="EZ143" s="65"/>
      <c r="FA143" s="65"/>
      <c r="FB143" s="65"/>
      <c r="FC143" s="65"/>
      <c r="FD143" s="65"/>
      <c r="FE143" s="65"/>
      <c r="FF143" s="66"/>
      <c r="FG143" s="66"/>
      <c r="FH143" s="66"/>
      <c r="FI143" s="66"/>
      <c r="FJ143" s="66"/>
      <c r="FK143" s="66"/>
      <c r="FL143" s="66"/>
      <c r="FM143" s="66"/>
      <c r="FN143" s="66"/>
      <c r="FO143" s="66"/>
      <c r="FP143" s="65"/>
      <c r="FQ143" s="66"/>
      <c r="FR143" s="65"/>
      <c r="FS143" s="65"/>
      <c r="FT143" s="65"/>
      <c r="FU143" s="65"/>
      <c r="FV143" s="65"/>
      <c r="FW143" s="65"/>
      <c r="FX143" s="65"/>
      <c r="FY143" s="65"/>
      <c r="FZ143" s="65"/>
      <c r="GA143" s="65"/>
      <c r="GB143" s="65"/>
      <c r="GC143" s="65"/>
      <c r="GD143" s="65"/>
      <c r="GE143" s="65"/>
      <c r="GF143" s="65"/>
      <c r="GG143" s="65"/>
      <c r="GH143" s="65"/>
      <c r="GI143" s="65"/>
      <c r="GJ143" s="65"/>
      <c r="GK143" s="65"/>
      <c r="GL143" s="65"/>
      <c r="GM143" s="65"/>
      <c r="GN143" s="65"/>
      <c r="GO143" s="67"/>
      <c r="GP143" s="68"/>
      <c r="GQ143" s="69"/>
      <c r="GR143" s="70"/>
      <c r="GS143" s="68"/>
      <c r="GT143" s="63"/>
      <c r="GU143" s="71"/>
      <c r="GV143" s="71"/>
      <c r="GW143" s="70"/>
      <c r="GX143" s="57"/>
      <c r="GY143" s="57"/>
    </row>
    <row r="144" spans="1:209">
      <c r="E144" s="57"/>
      <c r="F144" s="57"/>
      <c r="G144" s="57"/>
      <c r="H144" s="57"/>
      <c r="I144" s="57"/>
      <c r="J144" s="57"/>
      <c r="K144" s="64"/>
      <c r="L144" s="57"/>
      <c r="M144" s="57"/>
      <c r="N144" s="57"/>
      <c r="O144" s="57"/>
      <c r="R144" s="57"/>
      <c r="S144" s="57"/>
      <c r="X144" s="57"/>
      <c r="Y144" s="57"/>
      <c r="Z144" s="57"/>
      <c r="AA144" s="57"/>
      <c r="AB144" s="57"/>
      <c r="AC144" s="57"/>
      <c r="AE144" s="57"/>
      <c r="AF144" s="57"/>
      <c r="AG144" s="57"/>
      <c r="AH144" s="57"/>
      <c r="AI144" s="64"/>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7"/>
      <c r="BN144" s="57"/>
      <c r="BO144" s="57"/>
      <c r="BP144" s="57"/>
      <c r="BQ144" s="57"/>
      <c r="BR144" s="57"/>
      <c r="BS144" s="57"/>
      <c r="BT144" s="57"/>
      <c r="BU144" s="57"/>
      <c r="BV144" s="57"/>
      <c r="BW144" s="57"/>
      <c r="BX144" s="57"/>
      <c r="BY144" s="57"/>
      <c r="BZ144" s="57"/>
      <c r="CA144" s="57"/>
      <c r="CB144" s="57"/>
      <c r="CC144" s="57"/>
      <c r="CD144" s="57"/>
      <c r="CE144" s="57"/>
      <c r="CF144" s="57"/>
      <c r="CG144" s="57"/>
      <c r="CH144" s="57"/>
      <c r="CI144" s="57"/>
      <c r="CJ144" s="57"/>
      <c r="CK144" s="57"/>
      <c r="CL144" s="57"/>
      <c r="CM144" s="57"/>
      <c r="CN144" s="57"/>
      <c r="CO144" s="57"/>
      <c r="CP144" s="57"/>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c r="DO144" s="65"/>
      <c r="DP144" s="65"/>
      <c r="DQ144" s="65"/>
      <c r="DR144" s="65"/>
      <c r="DS144" s="65"/>
      <c r="DT144" s="65"/>
      <c r="DU144" s="65"/>
      <c r="DV144" s="65"/>
      <c r="DW144" s="65"/>
      <c r="DX144" s="65"/>
      <c r="DY144" s="65"/>
      <c r="DZ144" s="65"/>
      <c r="EA144" s="65"/>
      <c r="EB144" s="65"/>
      <c r="EC144" s="65"/>
      <c r="ED144" s="65"/>
      <c r="EE144" s="65"/>
      <c r="EF144" s="65"/>
      <c r="EG144" s="65"/>
      <c r="EH144" s="65"/>
      <c r="EI144" s="65"/>
      <c r="EJ144" s="65"/>
      <c r="EK144" s="65"/>
      <c r="EL144" s="65"/>
      <c r="EM144" s="65"/>
      <c r="EN144" s="65"/>
      <c r="EO144" s="65"/>
      <c r="EP144" s="65"/>
      <c r="EQ144" s="65"/>
      <c r="ER144" s="65"/>
      <c r="ES144" s="65"/>
      <c r="ET144" s="65"/>
      <c r="EU144" s="65"/>
      <c r="EV144" s="65"/>
      <c r="EW144" s="65"/>
      <c r="EX144" s="65"/>
      <c r="EY144" s="65"/>
      <c r="EZ144" s="65"/>
      <c r="FA144" s="65"/>
      <c r="FB144" s="65"/>
      <c r="FC144" s="65"/>
      <c r="FD144" s="65"/>
      <c r="FE144" s="65"/>
      <c r="FF144" s="66"/>
      <c r="FG144" s="66"/>
      <c r="FH144" s="66"/>
      <c r="FI144" s="66"/>
      <c r="FJ144" s="66"/>
      <c r="FK144" s="66"/>
      <c r="FL144" s="66"/>
      <c r="FM144" s="66"/>
      <c r="FN144" s="66"/>
      <c r="FO144" s="66"/>
      <c r="FP144" s="65"/>
      <c r="FQ144" s="66"/>
      <c r="FR144" s="65"/>
      <c r="FS144" s="65"/>
      <c r="FT144" s="65"/>
      <c r="FU144" s="65"/>
      <c r="FV144" s="65"/>
      <c r="FW144" s="65"/>
      <c r="FX144" s="65"/>
      <c r="FY144" s="65"/>
      <c r="FZ144" s="65"/>
      <c r="GA144" s="65"/>
      <c r="GB144" s="65"/>
      <c r="GC144" s="65"/>
      <c r="GD144" s="65"/>
      <c r="GE144" s="65"/>
      <c r="GF144" s="65"/>
      <c r="GG144" s="65"/>
      <c r="GH144" s="65"/>
      <c r="GI144" s="65"/>
      <c r="GJ144" s="65"/>
      <c r="GK144" s="65"/>
      <c r="GL144" s="65"/>
      <c r="GM144" s="65"/>
      <c r="GN144" s="65"/>
      <c r="GO144" s="67"/>
      <c r="GP144" s="68"/>
      <c r="GQ144" s="69"/>
      <c r="GR144" s="70"/>
      <c r="GS144" s="68"/>
      <c r="GT144" s="63"/>
      <c r="GU144" s="71"/>
      <c r="GV144" s="71"/>
      <c r="GW144" s="70"/>
      <c r="GX144" s="57"/>
      <c r="GY144" s="57"/>
    </row>
    <row r="145" spans="2:207">
      <c r="E145" s="57"/>
      <c r="F145" s="57"/>
      <c r="G145" s="57"/>
      <c r="H145" s="57"/>
      <c r="I145" s="57"/>
      <c r="J145" s="57"/>
      <c r="K145" s="64"/>
      <c r="L145" s="57"/>
      <c r="M145" s="57"/>
      <c r="N145" s="57"/>
      <c r="O145" s="57"/>
      <c r="R145" s="57"/>
      <c r="S145" s="57"/>
      <c r="X145" s="57"/>
      <c r="Y145" s="57"/>
      <c r="Z145" s="57"/>
      <c r="AA145" s="57"/>
      <c r="AB145" s="57"/>
      <c r="AC145" s="57"/>
      <c r="AE145" s="57"/>
      <c r="AF145" s="57"/>
      <c r="AG145" s="57"/>
      <c r="AH145" s="57"/>
      <c r="AI145" s="64"/>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c r="BW145" s="57"/>
      <c r="BX145" s="57"/>
      <c r="BY145" s="57"/>
      <c r="BZ145" s="57"/>
      <c r="CA145" s="57"/>
      <c r="CB145" s="57"/>
      <c r="CC145" s="57"/>
      <c r="CD145" s="57"/>
      <c r="CE145" s="57"/>
      <c r="CF145" s="57"/>
      <c r="CG145" s="57"/>
      <c r="CH145" s="57"/>
      <c r="CI145" s="57"/>
      <c r="CJ145" s="57"/>
      <c r="CK145" s="57"/>
      <c r="CL145" s="57"/>
      <c r="CM145" s="57"/>
      <c r="CN145" s="57"/>
      <c r="CO145" s="57"/>
      <c r="CP145" s="57"/>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c r="DU145" s="65"/>
      <c r="DV145" s="65"/>
      <c r="DW145" s="65"/>
      <c r="DX145" s="65"/>
      <c r="DY145" s="65"/>
      <c r="DZ145" s="65"/>
      <c r="EA145" s="65"/>
      <c r="EB145" s="65"/>
      <c r="EC145" s="65"/>
      <c r="ED145" s="65"/>
      <c r="EE145" s="65"/>
      <c r="EF145" s="65"/>
      <c r="EG145" s="65"/>
      <c r="EH145" s="65"/>
      <c r="EI145" s="65"/>
      <c r="EJ145" s="65"/>
      <c r="EK145" s="65"/>
      <c r="EL145" s="65"/>
      <c r="EM145" s="65"/>
      <c r="EN145" s="65"/>
      <c r="EO145" s="65"/>
      <c r="EP145" s="65"/>
      <c r="EQ145" s="65"/>
      <c r="ER145" s="65"/>
      <c r="ES145" s="65"/>
      <c r="ET145" s="65"/>
      <c r="EU145" s="65"/>
      <c r="EV145" s="65"/>
      <c r="EW145" s="65"/>
      <c r="EX145" s="65"/>
      <c r="EY145" s="65"/>
      <c r="EZ145" s="65"/>
      <c r="FA145" s="65"/>
      <c r="FB145" s="65"/>
      <c r="FC145" s="65"/>
      <c r="FD145" s="65"/>
      <c r="FE145" s="65"/>
      <c r="FF145" s="66"/>
      <c r="FG145" s="66"/>
      <c r="FH145" s="66"/>
      <c r="FI145" s="66"/>
      <c r="FJ145" s="66"/>
      <c r="FK145" s="66"/>
      <c r="FL145" s="66"/>
      <c r="FM145" s="66"/>
      <c r="FN145" s="66"/>
      <c r="FO145" s="66"/>
      <c r="FP145" s="65"/>
      <c r="FQ145" s="66"/>
      <c r="FR145" s="65"/>
      <c r="FS145" s="65"/>
      <c r="FT145" s="65"/>
      <c r="FU145" s="65"/>
      <c r="FV145" s="65"/>
      <c r="FW145" s="65"/>
      <c r="FX145" s="65"/>
      <c r="FY145" s="65"/>
      <c r="FZ145" s="65"/>
      <c r="GA145" s="65"/>
      <c r="GB145" s="65"/>
      <c r="GC145" s="65"/>
      <c r="GD145" s="65"/>
      <c r="GE145" s="65"/>
      <c r="GF145" s="65"/>
      <c r="GG145" s="65"/>
      <c r="GH145" s="65"/>
      <c r="GI145" s="65"/>
      <c r="GJ145" s="65"/>
      <c r="GK145" s="65"/>
      <c r="GL145" s="65"/>
      <c r="GM145" s="65"/>
      <c r="GN145" s="65"/>
      <c r="GO145" s="67"/>
      <c r="GP145" s="68"/>
      <c r="GQ145" s="69"/>
      <c r="GR145" s="70"/>
      <c r="GS145" s="68"/>
      <c r="GT145" s="63"/>
      <c r="GU145" s="71"/>
      <c r="GV145" s="71"/>
      <c r="GW145" s="70"/>
      <c r="GX145" s="57"/>
      <c r="GY145" s="57"/>
    </row>
    <row r="146" spans="2:207">
      <c r="G146" s="57"/>
      <c r="H146" s="57"/>
      <c r="I146" s="57"/>
      <c r="J146" s="57"/>
      <c r="K146" s="64"/>
      <c r="L146" s="57"/>
      <c r="M146" s="57"/>
      <c r="N146" s="57"/>
      <c r="O146" s="57"/>
      <c r="R146" s="57"/>
      <c r="S146" s="57"/>
      <c r="X146" s="57"/>
      <c r="Y146" s="57"/>
      <c r="Z146" s="57"/>
      <c r="AA146" s="57"/>
      <c r="AB146" s="57"/>
      <c r="AC146" s="57"/>
      <c r="AE146" s="57"/>
      <c r="AF146" s="57"/>
      <c r="AG146" s="57"/>
      <c r="AH146" s="57"/>
      <c r="AI146" s="64"/>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c r="BW146" s="57"/>
      <c r="BX146" s="57"/>
      <c r="BY146" s="57"/>
      <c r="BZ146" s="57"/>
      <c r="CA146" s="57"/>
      <c r="CB146" s="57"/>
      <c r="CC146" s="57"/>
      <c r="CD146" s="57"/>
      <c r="CE146" s="57"/>
      <c r="CF146" s="57"/>
      <c r="CG146" s="57"/>
      <c r="CH146" s="57"/>
      <c r="CI146" s="57"/>
      <c r="CJ146" s="57"/>
      <c r="CK146" s="57"/>
      <c r="CL146" s="57"/>
      <c r="CM146" s="57"/>
      <c r="CN146" s="57"/>
      <c r="CO146" s="57"/>
      <c r="CP146" s="57"/>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c r="DU146" s="65"/>
      <c r="DV146" s="65"/>
      <c r="DW146" s="65"/>
      <c r="DX146" s="65"/>
      <c r="DY146" s="65"/>
      <c r="DZ146" s="65"/>
      <c r="EA146" s="65"/>
      <c r="EB146" s="65"/>
      <c r="EC146" s="65"/>
      <c r="ED146" s="65"/>
      <c r="EE146" s="65"/>
      <c r="EF146" s="65"/>
      <c r="EG146" s="65"/>
      <c r="EH146" s="65"/>
      <c r="EI146" s="65"/>
      <c r="EJ146" s="65"/>
      <c r="EK146" s="65"/>
      <c r="EL146" s="65"/>
      <c r="EM146" s="65"/>
      <c r="EN146" s="65"/>
      <c r="EO146" s="65"/>
      <c r="EP146" s="65"/>
      <c r="EQ146" s="65"/>
      <c r="ER146" s="65"/>
      <c r="ES146" s="65"/>
      <c r="ET146" s="65"/>
      <c r="EU146" s="65"/>
      <c r="EV146" s="65"/>
      <c r="EW146" s="65"/>
      <c r="EX146" s="65"/>
      <c r="EY146" s="65"/>
      <c r="EZ146" s="65"/>
      <c r="FA146" s="65"/>
      <c r="FB146" s="65"/>
      <c r="FC146" s="65"/>
      <c r="FD146" s="65"/>
      <c r="FE146" s="65"/>
      <c r="FF146" s="66"/>
      <c r="FG146" s="66"/>
      <c r="FH146" s="66"/>
      <c r="FI146" s="66"/>
      <c r="FJ146" s="66"/>
      <c r="FK146" s="66"/>
      <c r="FL146" s="66"/>
      <c r="FM146" s="66"/>
      <c r="FN146" s="66"/>
      <c r="FO146" s="66"/>
      <c r="FP146" s="65"/>
      <c r="FQ146" s="66"/>
      <c r="FR146" s="65"/>
      <c r="FS146" s="65"/>
      <c r="FT146" s="65"/>
      <c r="FU146" s="65"/>
      <c r="FV146" s="65"/>
      <c r="FW146" s="65"/>
      <c r="FX146" s="65"/>
      <c r="FY146" s="65"/>
      <c r="FZ146" s="65"/>
      <c r="GA146" s="65"/>
      <c r="GB146" s="65"/>
      <c r="GC146" s="65"/>
      <c r="GD146" s="65"/>
      <c r="GE146" s="65"/>
      <c r="GF146" s="65"/>
      <c r="GG146" s="65"/>
      <c r="GH146" s="65"/>
      <c r="GI146" s="65"/>
      <c r="GJ146" s="65"/>
      <c r="GK146" s="65"/>
      <c r="GL146" s="65"/>
      <c r="GM146" s="65"/>
      <c r="GN146" s="65"/>
      <c r="GO146" s="67"/>
      <c r="GP146" s="68"/>
      <c r="GQ146" s="69"/>
      <c r="GR146" s="70"/>
      <c r="GS146" s="68"/>
      <c r="GT146" s="63"/>
      <c r="GU146" s="71"/>
      <c r="GV146" s="71"/>
      <c r="GW146" s="70"/>
      <c r="GX146" s="57"/>
      <c r="GY146" s="57"/>
    </row>
    <row r="147" spans="2:207">
      <c r="CO147" s="57"/>
      <c r="CP147" s="57"/>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c r="DO147" s="65"/>
      <c r="DP147" s="65"/>
      <c r="DQ147" s="65"/>
      <c r="DR147" s="65"/>
      <c r="DS147" s="65"/>
      <c r="DT147" s="65"/>
      <c r="DU147" s="65"/>
      <c r="DV147" s="65"/>
      <c r="DW147" s="65"/>
      <c r="DX147" s="65"/>
      <c r="DY147" s="65"/>
      <c r="DZ147" s="65"/>
      <c r="EA147" s="65"/>
      <c r="EB147" s="65"/>
      <c r="EC147" s="65"/>
      <c r="ED147" s="65"/>
      <c r="EE147" s="65"/>
      <c r="EF147" s="65"/>
      <c r="EG147" s="65"/>
      <c r="EH147" s="65"/>
      <c r="EI147" s="65"/>
      <c r="EJ147" s="65"/>
      <c r="EK147" s="65"/>
      <c r="EL147" s="65"/>
      <c r="EM147" s="65"/>
      <c r="EN147" s="65"/>
      <c r="EO147" s="65"/>
      <c r="EP147" s="65"/>
      <c r="EQ147" s="65"/>
      <c r="ER147" s="65"/>
      <c r="ES147" s="65"/>
      <c r="ET147" s="65"/>
      <c r="EU147" s="65"/>
      <c r="EV147" s="65"/>
      <c r="EW147" s="65"/>
      <c r="EX147" s="65"/>
      <c r="EY147" s="65"/>
      <c r="EZ147" s="65"/>
      <c r="FA147" s="65"/>
      <c r="FB147" s="65"/>
      <c r="FC147" s="65"/>
      <c r="FD147" s="65"/>
      <c r="FE147" s="65"/>
      <c r="FF147" s="66"/>
      <c r="FG147" s="66"/>
      <c r="FH147" s="66"/>
      <c r="FI147" s="66"/>
      <c r="FJ147" s="66"/>
      <c r="FK147" s="66"/>
      <c r="FL147" s="66"/>
      <c r="FM147" s="66"/>
      <c r="FN147" s="66"/>
      <c r="FO147" s="66"/>
      <c r="FP147" s="66"/>
      <c r="FQ147" s="66"/>
      <c r="FR147" s="65"/>
      <c r="FS147" s="65"/>
      <c r="FT147" s="65"/>
      <c r="FU147" s="65"/>
      <c r="FV147" s="65"/>
      <c r="FW147" s="65"/>
      <c r="FX147" s="65"/>
      <c r="FY147" s="65"/>
      <c r="FZ147" s="65"/>
      <c r="GA147" s="65"/>
      <c r="GB147" s="65"/>
      <c r="GC147" s="65"/>
      <c r="GD147" s="65"/>
      <c r="GE147" s="65"/>
      <c r="GF147" s="65"/>
      <c r="GG147" s="65"/>
      <c r="GH147" s="65"/>
      <c r="GI147" s="65"/>
      <c r="GJ147" s="65"/>
      <c r="GK147" s="65"/>
      <c r="GL147" s="65"/>
      <c r="GM147" s="65"/>
      <c r="GN147" s="65"/>
      <c r="GO147" s="67"/>
      <c r="GP147" s="67"/>
      <c r="GQ147" s="69"/>
      <c r="GR147" s="70"/>
      <c r="GS147" s="67"/>
      <c r="GT147" s="67"/>
      <c r="GU147" s="71"/>
      <c r="GV147" s="71"/>
      <c r="GW147" s="70"/>
      <c r="GX147" s="57"/>
      <c r="GY147" s="57"/>
    </row>
    <row r="148" spans="2:207">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5"/>
      <c r="EJ148" s="65"/>
      <c r="EK148" s="65"/>
      <c r="EL148" s="65"/>
      <c r="EM148" s="65"/>
      <c r="EN148" s="65"/>
      <c r="EO148" s="65"/>
      <c r="EP148" s="65"/>
      <c r="EQ148" s="65"/>
      <c r="ER148" s="65"/>
      <c r="ES148" s="65"/>
      <c r="ET148" s="65"/>
      <c r="EU148" s="65"/>
      <c r="EV148" s="65"/>
      <c r="EW148" s="65"/>
      <c r="EX148" s="65"/>
      <c r="EY148" s="65"/>
      <c r="EZ148" s="65"/>
      <c r="FA148" s="65"/>
      <c r="FB148" s="65"/>
      <c r="FC148" s="65"/>
      <c r="FD148" s="65"/>
      <c r="FE148" s="65"/>
      <c r="FF148" s="66"/>
      <c r="FG148" s="66"/>
      <c r="FH148" s="66"/>
      <c r="FI148" s="66"/>
      <c r="FJ148" s="66"/>
      <c r="FK148" s="66"/>
      <c r="FL148" s="66"/>
      <c r="FM148" s="66"/>
      <c r="FN148" s="66"/>
      <c r="FO148" s="66"/>
      <c r="FP148" s="65"/>
      <c r="FQ148" s="66"/>
      <c r="FR148" s="65"/>
      <c r="FS148" s="65"/>
      <c r="FT148" s="65"/>
      <c r="FU148" s="65"/>
      <c r="FV148" s="65"/>
      <c r="FW148" s="65"/>
      <c r="FX148" s="65"/>
      <c r="FY148" s="65"/>
      <c r="FZ148" s="65"/>
      <c r="GA148" s="65"/>
      <c r="GB148" s="65"/>
      <c r="GC148" s="65"/>
      <c r="GD148" s="65"/>
      <c r="GE148" s="65"/>
      <c r="GF148" s="65"/>
      <c r="GG148" s="65"/>
      <c r="GH148" s="65"/>
      <c r="GI148" s="65"/>
      <c r="GJ148" s="65"/>
      <c r="GK148" s="65"/>
      <c r="GL148" s="65"/>
      <c r="GM148" s="65"/>
      <c r="GN148" s="65"/>
      <c r="GO148" s="67"/>
      <c r="GP148" s="68"/>
      <c r="GQ148" s="69"/>
      <c r="GR148" s="70"/>
      <c r="GS148" s="68"/>
      <c r="GT148" s="63"/>
      <c r="GU148" s="71"/>
      <c r="GV148" s="71"/>
      <c r="GW148" s="70"/>
      <c r="GX148" s="57"/>
      <c r="GY148" s="57"/>
    </row>
    <row r="149" spans="2:207">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5"/>
      <c r="EJ149" s="65"/>
      <c r="EK149" s="65"/>
      <c r="EL149" s="65"/>
      <c r="EM149" s="65"/>
      <c r="EN149" s="65"/>
      <c r="EO149" s="65"/>
      <c r="EP149" s="65"/>
      <c r="EQ149" s="65"/>
      <c r="ER149" s="65"/>
      <c r="ES149" s="65"/>
      <c r="ET149" s="65"/>
      <c r="EU149" s="65"/>
      <c r="EV149" s="65"/>
      <c r="EW149" s="65"/>
      <c r="EX149" s="65"/>
      <c r="EY149" s="65"/>
      <c r="EZ149" s="65"/>
      <c r="FA149" s="65"/>
      <c r="FB149" s="65"/>
      <c r="FC149" s="65"/>
      <c r="FD149" s="65"/>
      <c r="FE149" s="65"/>
      <c r="FF149" s="66"/>
      <c r="FG149" s="66"/>
      <c r="FH149" s="66"/>
      <c r="FI149" s="66"/>
      <c r="FJ149" s="66"/>
      <c r="FK149" s="66"/>
      <c r="FL149" s="66"/>
      <c r="FM149" s="66"/>
      <c r="FN149" s="66"/>
      <c r="FO149" s="66"/>
      <c r="FP149" s="65"/>
      <c r="FQ149" s="66"/>
      <c r="FR149" s="65"/>
      <c r="FS149" s="65"/>
      <c r="FT149" s="65"/>
      <c r="FU149" s="65"/>
      <c r="FV149" s="65"/>
      <c r="FW149" s="65"/>
      <c r="FX149" s="65"/>
      <c r="FY149" s="65"/>
      <c r="FZ149" s="65"/>
      <c r="GA149" s="65"/>
      <c r="GB149" s="65"/>
      <c r="GC149" s="65"/>
      <c r="GD149" s="65"/>
      <c r="GE149" s="65"/>
      <c r="GF149" s="65"/>
      <c r="GG149" s="65"/>
      <c r="GH149" s="65"/>
      <c r="GI149" s="65"/>
      <c r="GJ149" s="65"/>
      <c r="GK149" s="65"/>
      <c r="GL149" s="65"/>
      <c r="GM149" s="65"/>
      <c r="GN149" s="65"/>
      <c r="GO149" s="67"/>
      <c r="GP149" s="68"/>
      <c r="GQ149" s="69"/>
      <c r="GR149" s="70"/>
      <c r="GS149" s="68"/>
      <c r="GT149" s="63"/>
      <c r="GU149" s="71"/>
      <c r="GV149" s="71"/>
      <c r="GW149" s="70"/>
      <c r="GX149" s="75"/>
      <c r="GY149" s="57"/>
    </row>
    <row r="150" spans="2:207">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5"/>
      <c r="EJ150" s="65"/>
      <c r="EK150" s="65"/>
      <c r="EL150" s="65"/>
      <c r="EM150" s="65"/>
      <c r="EN150" s="65"/>
      <c r="EO150" s="65"/>
      <c r="EP150" s="65"/>
      <c r="EQ150" s="65"/>
      <c r="ER150" s="65"/>
      <c r="ES150" s="65"/>
      <c r="ET150" s="65"/>
      <c r="EU150" s="65"/>
      <c r="EV150" s="65"/>
      <c r="EW150" s="65"/>
      <c r="EX150" s="65"/>
      <c r="EY150" s="65"/>
      <c r="EZ150" s="65"/>
      <c r="FA150" s="65"/>
      <c r="FB150" s="65"/>
      <c r="FC150" s="65"/>
      <c r="FD150" s="65"/>
      <c r="FE150" s="65"/>
      <c r="FF150" s="66"/>
      <c r="FG150" s="66"/>
      <c r="FH150" s="66"/>
      <c r="FI150" s="66"/>
      <c r="FJ150" s="66"/>
      <c r="FK150" s="66"/>
      <c r="FL150" s="66"/>
      <c r="FM150" s="66"/>
      <c r="FN150" s="66"/>
      <c r="FO150" s="66"/>
      <c r="FP150" s="65"/>
      <c r="FQ150" s="66"/>
      <c r="FR150" s="65"/>
      <c r="FS150" s="65"/>
      <c r="FT150" s="65"/>
      <c r="FU150" s="65"/>
      <c r="FV150" s="65"/>
      <c r="FW150" s="65"/>
      <c r="FX150" s="65"/>
      <c r="FY150" s="65"/>
      <c r="FZ150" s="65"/>
      <c r="GA150" s="65"/>
      <c r="GB150" s="65"/>
      <c r="GC150" s="65"/>
      <c r="GD150" s="65"/>
      <c r="GE150" s="65"/>
      <c r="GF150" s="65"/>
      <c r="GG150" s="65"/>
      <c r="GH150" s="65"/>
      <c r="GI150" s="65"/>
      <c r="GJ150" s="65"/>
      <c r="GK150" s="65"/>
      <c r="GL150" s="65"/>
      <c r="GM150" s="65"/>
      <c r="GN150" s="65"/>
      <c r="GO150" s="67"/>
      <c r="GP150" s="68"/>
      <c r="GQ150" s="69"/>
      <c r="GR150" s="70"/>
      <c r="GS150" s="68"/>
      <c r="GT150" s="63"/>
      <c r="GU150" s="71"/>
      <c r="GV150" s="71"/>
      <c r="GW150" s="70"/>
      <c r="GX150" s="57"/>
      <c r="GY150" s="57"/>
    </row>
    <row r="151" spans="2:207">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5"/>
      <c r="EJ151" s="65"/>
      <c r="EK151" s="65"/>
      <c r="EL151" s="65"/>
      <c r="EM151" s="65"/>
      <c r="EN151" s="65"/>
      <c r="EO151" s="65"/>
      <c r="EP151" s="65"/>
      <c r="EQ151" s="65"/>
      <c r="ER151" s="65"/>
      <c r="ES151" s="65"/>
      <c r="ET151" s="65"/>
      <c r="EU151" s="65"/>
      <c r="EV151" s="65"/>
      <c r="EW151" s="65"/>
      <c r="EX151" s="65"/>
      <c r="EY151" s="65"/>
      <c r="EZ151" s="65"/>
      <c r="FA151" s="65"/>
      <c r="FB151" s="65"/>
      <c r="FC151" s="65"/>
      <c r="FD151" s="65"/>
      <c r="FE151" s="65"/>
      <c r="FF151" s="66"/>
      <c r="FG151" s="66"/>
      <c r="FH151" s="66"/>
      <c r="FI151" s="66"/>
      <c r="FJ151" s="66"/>
      <c r="FK151" s="66"/>
      <c r="FL151" s="66"/>
      <c r="FM151" s="66"/>
      <c r="FN151" s="66"/>
      <c r="FO151" s="66"/>
      <c r="FP151" s="65"/>
      <c r="FQ151" s="66"/>
      <c r="FR151" s="65"/>
      <c r="FS151" s="65"/>
      <c r="FT151" s="65"/>
      <c r="FU151" s="65"/>
      <c r="FV151" s="65"/>
      <c r="FW151" s="65"/>
      <c r="FX151" s="65"/>
      <c r="FY151" s="65"/>
      <c r="FZ151" s="65"/>
      <c r="GA151" s="65"/>
      <c r="GB151" s="65"/>
      <c r="GC151" s="65"/>
      <c r="GD151" s="65"/>
      <c r="GE151" s="65"/>
      <c r="GF151" s="65"/>
      <c r="GG151" s="65"/>
      <c r="GH151" s="65"/>
      <c r="GI151" s="65"/>
      <c r="GJ151" s="65"/>
      <c r="GK151" s="65"/>
      <c r="GL151" s="65"/>
      <c r="GM151" s="65"/>
      <c r="GN151" s="65"/>
      <c r="GO151" s="67"/>
      <c r="GP151" s="68"/>
      <c r="GQ151" s="69"/>
      <c r="GR151" s="70"/>
      <c r="GS151" s="68"/>
      <c r="GT151" s="63"/>
      <c r="GU151" s="71"/>
      <c r="GV151" s="71"/>
      <c r="GW151" s="70"/>
      <c r="GX151" s="57"/>
      <c r="GY151" s="57"/>
    </row>
    <row r="152" spans="2:207">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5"/>
      <c r="EJ152" s="65"/>
      <c r="EK152" s="65"/>
      <c r="EL152" s="65"/>
      <c r="EM152" s="65"/>
      <c r="EN152" s="65"/>
      <c r="EO152" s="65"/>
      <c r="EP152" s="65"/>
      <c r="EQ152" s="65"/>
      <c r="ER152" s="65"/>
      <c r="ES152" s="65"/>
      <c r="ET152" s="65"/>
      <c r="EU152" s="65"/>
      <c r="EV152" s="65"/>
      <c r="EW152" s="65"/>
      <c r="EX152" s="65"/>
      <c r="EY152" s="65"/>
      <c r="EZ152" s="65"/>
      <c r="FA152" s="65"/>
      <c r="FB152" s="65"/>
      <c r="FC152" s="65"/>
      <c r="FD152" s="65"/>
      <c r="FE152" s="65"/>
      <c r="FF152" s="66"/>
      <c r="FG152" s="66"/>
      <c r="FH152" s="66"/>
      <c r="FI152" s="66"/>
      <c r="FJ152" s="66"/>
      <c r="FK152" s="66"/>
      <c r="FL152" s="66"/>
      <c r="FM152" s="66"/>
      <c r="FN152" s="66"/>
      <c r="FO152" s="66"/>
      <c r="FP152" s="65"/>
      <c r="FQ152" s="66"/>
      <c r="FR152" s="65"/>
      <c r="FS152" s="65"/>
      <c r="FT152" s="65"/>
      <c r="FU152" s="65"/>
      <c r="FV152" s="65"/>
      <c r="FW152" s="65"/>
      <c r="FX152" s="65"/>
      <c r="FY152" s="65"/>
      <c r="FZ152" s="65"/>
      <c r="GA152" s="65"/>
      <c r="GB152" s="65"/>
      <c r="GC152" s="65"/>
      <c r="GD152" s="65"/>
      <c r="GE152" s="65"/>
      <c r="GF152" s="65"/>
      <c r="GG152" s="65"/>
      <c r="GH152" s="65"/>
      <c r="GI152" s="65"/>
      <c r="GJ152" s="65"/>
      <c r="GK152" s="65"/>
      <c r="GL152" s="65"/>
      <c r="GM152" s="65"/>
      <c r="GN152" s="65"/>
      <c r="GO152" s="67"/>
      <c r="GP152" s="68"/>
      <c r="GQ152" s="69"/>
      <c r="GR152" s="70"/>
      <c r="GS152" s="68"/>
      <c r="GT152" s="63"/>
      <c r="GU152" s="71"/>
      <c r="GV152" s="71"/>
      <c r="GW152" s="70"/>
      <c r="GX152" s="57"/>
      <c r="GY152" s="57"/>
    </row>
    <row r="153" spans="2:207">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5"/>
      <c r="EJ153" s="65"/>
      <c r="EK153" s="65"/>
      <c r="EL153" s="65"/>
      <c r="EM153" s="65"/>
      <c r="EN153" s="65"/>
      <c r="EO153" s="65"/>
      <c r="EP153" s="65"/>
      <c r="EQ153" s="65"/>
      <c r="ER153" s="65"/>
      <c r="ES153" s="65"/>
      <c r="ET153" s="65"/>
      <c r="EU153" s="65"/>
      <c r="EV153" s="65"/>
      <c r="EW153" s="65"/>
      <c r="EX153" s="65"/>
      <c r="EY153" s="65"/>
      <c r="EZ153" s="65"/>
      <c r="FA153" s="65"/>
      <c r="FB153" s="65"/>
      <c r="FC153" s="65"/>
      <c r="FD153" s="65"/>
      <c r="FE153" s="65"/>
      <c r="FF153" s="66"/>
      <c r="FG153" s="66"/>
      <c r="FH153" s="66"/>
      <c r="FI153" s="66"/>
      <c r="FJ153" s="66"/>
      <c r="FK153" s="66"/>
      <c r="FL153" s="66"/>
      <c r="FM153" s="66"/>
      <c r="FN153" s="66"/>
      <c r="FO153" s="66"/>
      <c r="FP153" s="65"/>
      <c r="FQ153" s="66"/>
      <c r="FR153" s="65"/>
      <c r="FS153" s="65"/>
      <c r="FT153" s="65"/>
      <c r="FU153" s="65"/>
      <c r="FV153" s="65"/>
      <c r="FW153" s="65"/>
      <c r="FX153" s="65"/>
      <c r="FY153" s="65"/>
      <c r="FZ153" s="65"/>
      <c r="GA153" s="65"/>
      <c r="GB153" s="65"/>
      <c r="GC153" s="65"/>
      <c r="GD153" s="65"/>
      <c r="GE153" s="65"/>
      <c r="GF153" s="65"/>
      <c r="GG153" s="65"/>
      <c r="GH153" s="65"/>
      <c r="GI153" s="65"/>
      <c r="GJ153" s="65"/>
      <c r="GK153" s="65"/>
      <c r="GL153" s="65"/>
      <c r="GM153" s="65"/>
      <c r="GN153" s="65"/>
      <c r="GO153" s="67"/>
      <c r="GP153" s="68"/>
      <c r="GQ153" s="69"/>
      <c r="GR153" s="70"/>
      <c r="GS153" s="68"/>
      <c r="GT153" s="63"/>
      <c r="GU153" s="71"/>
      <c r="GV153" s="71"/>
      <c r="GW153" s="70"/>
      <c r="GX153" s="57"/>
      <c r="GY153" s="57"/>
    </row>
    <row r="154" spans="2:207">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5"/>
      <c r="EJ154" s="65"/>
      <c r="EK154" s="65"/>
      <c r="EL154" s="65"/>
      <c r="EM154" s="65"/>
      <c r="EN154" s="65"/>
      <c r="EO154" s="65"/>
      <c r="EP154" s="65"/>
      <c r="EQ154" s="65"/>
      <c r="ER154" s="65"/>
      <c r="ES154" s="65"/>
      <c r="ET154" s="65"/>
      <c r="EU154" s="65"/>
      <c r="EV154" s="65"/>
      <c r="EW154" s="65"/>
      <c r="EX154" s="65"/>
      <c r="EY154" s="65"/>
      <c r="EZ154" s="65"/>
      <c r="FA154" s="65"/>
      <c r="FB154" s="65"/>
      <c r="FC154" s="65"/>
      <c r="FD154" s="65"/>
      <c r="FE154" s="65"/>
      <c r="FF154" s="66"/>
      <c r="FG154" s="66"/>
      <c r="FH154" s="66"/>
      <c r="FI154" s="66"/>
      <c r="FJ154" s="66"/>
      <c r="FK154" s="66"/>
      <c r="FL154" s="66"/>
      <c r="FM154" s="66"/>
      <c r="FN154" s="66"/>
      <c r="FO154" s="66"/>
      <c r="FP154" s="65"/>
      <c r="FQ154" s="66"/>
      <c r="FR154" s="65"/>
      <c r="FS154" s="65"/>
      <c r="FT154" s="65"/>
      <c r="FU154" s="65"/>
      <c r="FV154" s="65"/>
      <c r="FW154" s="65"/>
      <c r="FX154" s="65"/>
      <c r="FY154" s="65"/>
      <c r="FZ154" s="65"/>
      <c r="GA154" s="65"/>
      <c r="GB154" s="65"/>
      <c r="GC154" s="65"/>
      <c r="GD154" s="65"/>
      <c r="GE154" s="65"/>
      <c r="GF154" s="65"/>
      <c r="GG154" s="65"/>
      <c r="GH154" s="65"/>
      <c r="GI154" s="65"/>
      <c r="GJ154" s="65"/>
      <c r="GK154" s="65"/>
      <c r="GL154" s="65"/>
      <c r="GM154" s="65"/>
      <c r="GN154" s="65"/>
      <c r="GO154" s="67"/>
      <c r="GP154" s="68"/>
      <c r="GQ154" s="69"/>
      <c r="GR154" s="70"/>
      <c r="GS154" s="68"/>
      <c r="GT154" s="63"/>
      <c r="GU154" s="71"/>
      <c r="GV154" s="71"/>
      <c r="GW154" s="70"/>
      <c r="GX154" s="57"/>
      <c r="GY154" s="57"/>
    </row>
    <row r="155" spans="2:207">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5"/>
      <c r="EJ155" s="65"/>
      <c r="EK155" s="65"/>
      <c r="EL155" s="65"/>
      <c r="EM155" s="65"/>
      <c r="EN155" s="65"/>
      <c r="EO155" s="65"/>
      <c r="EP155" s="65"/>
      <c r="EQ155" s="65"/>
      <c r="ER155" s="65"/>
      <c r="ES155" s="65"/>
      <c r="ET155" s="65"/>
      <c r="EU155" s="65"/>
      <c r="EV155" s="65"/>
      <c r="EW155" s="65"/>
      <c r="EX155" s="65"/>
      <c r="EY155" s="65"/>
      <c r="EZ155" s="65"/>
      <c r="FA155" s="65"/>
      <c r="FB155" s="65"/>
      <c r="FC155" s="65"/>
      <c r="FD155" s="65"/>
      <c r="FE155" s="65"/>
      <c r="FF155" s="66"/>
      <c r="FG155" s="66"/>
      <c r="FH155" s="66"/>
      <c r="FI155" s="66"/>
      <c r="FJ155" s="66"/>
      <c r="FK155" s="66"/>
      <c r="FL155" s="66"/>
      <c r="FM155" s="66"/>
      <c r="FN155" s="66"/>
      <c r="FO155" s="66"/>
      <c r="FP155" s="65"/>
      <c r="FQ155" s="66"/>
      <c r="FR155" s="65"/>
      <c r="FS155" s="65"/>
      <c r="FT155" s="65"/>
      <c r="FU155" s="65"/>
      <c r="FV155" s="65"/>
      <c r="FW155" s="65"/>
      <c r="FX155" s="65"/>
      <c r="FY155" s="65"/>
      <c r="FZ155" s="65"/>
      <c r="GA155" s="65"/>
      <c r="GB155" s="65"/>
      <c r="GC155" s="65"/>
      <c r="GD155" s="65"/>
      <c r="GE155" s="65"/>
      <c r="GF155" s="65"/>
      <c r="GG155" s="65"/>
      <c r="GH155" s="65"/>
      <c r="GI155" s="65"/>
      <c r="GJ155" s="65"/>
      <c r="GK155" s="65"/>
      <c r="GL155" s="65"/>
      <c r="GM155" s="65"/>
      <c r="GN155" s="65"/>
      <c r="GO155" s="67"/>
      <c r="GP155" s="68"/>
      <c r="GQ155" s="69"/>
      <c r="GR155" s="70"/>
      <c r="GS155" s="68"/>
      <c r="GT155" s="63"/>
      <c r="GU155" s="71"/>
      <c r="GV155" s="71"/>
      <c r="GW155" s="70"/>
      <c r="GX155" s="57"/>
      <c r="GY155" s="57"/>
    </row>
    <row r="156" spans="2:207">
      <c r="B156" s="64"/>
      <c r="D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5"/>
      <c r="EJ156" s="65"/>
      <c r="EK156" s="65"/>
      <c r="EL156" s="65"/>
      <c r="EM156" s="65"/>
      <c r="EN156" s="65"/>
      <c r="EO156" s="65"/>
      <c r="EP156" s="65"/>
      <c r="EQ156" s="65"/>
      <c r="ER156" s="65"/>
      <c r="ES156" s="65"/>
      <c r="ET156" s="65"/>
      <c r="EU156" s="65"/>
      <c r="EV156" s="65"/>
      <c r="EW156" s="65"/>
      <c r="EX156" s="65"/>
      <c r="EY156" s="65"/>
      <c r="EZ156" s="65"/>
      <c r="FA156" s="65"/>
      <c r="FB156" s="65"/>
      <c r="FC156" s="65"/>
      <c r="FD156" s="65"/>
      <c r="FE156" s="65"/>
      <c r="FF156" s="66"/>
      <c r="FG156" s="66"/>
      <c r="FH156" s="66"/>
      <c r="FI156" s="66"/>
      <c r="FJ156" s="66"/>
      <c r="FK156" s="66"/>
      <c r="FL156" s="66"/>
      <c r="FM156" s="66"/>
      <c r="FN156" s="66"/>
      <c r="FO156" s="66"/>
      <c r="FP156" s="65"/>
      <c r="FQ156" s="66"/>
      <c r="FR156" s="65"/>
      <c r="FS156" s="65"/>
      <c r="FT156" s="65"/>
      <c r="FU156" s="65"/>
      <c r="FV156" s="65"/>
      <c r="FW156" s="65"/>
      <c r="FX156" s="65"/>
      <c r="FY156" s="65"/>
      <c r="FZ156" s="65"/>
      <c r="GA156" s="65"/>
      <c r="GB156" s="65"/>
      <c r="GC156" s="65"/>
      <c r="GD156" s="65"/>
      <c r="GE156" s="65"/>
      <c r="GF156" s="65"/>
      <c r="GG156" s="65"/>
      <c r="GH156" s="65"/>
      <c r="GI156" s="65"/>
      <c r="GJ156" s="65"/>
      <c r="GK156" s="65"/>
      <c r="GL156" s="65"/>
      <c r="GM156" s="65"/>
      <c r="GN156" s="65"/>
      <c r="GO156" s="67"/>
      <c r="GP156" s="68"/>
      <c r="GQ156" s="69"/>
      <c r="GR156" s="70"/>
      <c r="GS156" s="68"/>
      <c r="GT156" s="63"/>
      <c r="GU156" s="71"/>
      <c r="GV156" s="71"/>
      <c r="GW156" s="70"/>
      <c r="GX156" s="57"/>
      <c r="GY156" s="57"/>
    </row>
    <row r="157" spans="2:207">
      <c r="B157" s="64"/>
      <c r="D157" s="64"/>
      <c r="E157" s="57"/>
      <c r="F157" s="57"/>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5"/>
      <c r="EJ157" s="65"/>
      <c r="EK157" s="65"/>
      <c r="EL157" s="65"/>
      <c r="EM157" s="65"/>
      <c r="EN157" s="65"/>
      <c r="EO157" s="65"/>
      <c r="EP157" s="65"/>
      <c r="EQ157" s="65"/>
      <c r="ER157" s="65"/>
      <c r="ES157" s="65"/>
      <c r="ET157" s="65"/>
      <c r="EU157" s="65"/>
      <c r="EV157" s="65"/>
      <c r="EW157" s="65"/>
      <c r="EX157" s="65"/>
      <c r="EY157" s="65"/>
      <c r="EZ157" s="65"/>
      <c r="FA157" s="65"/>
      <c r="FB157" s="65"/>
      <c r="FC157" s="65"/>
      <c r="FD157" s="65"/>
      <c r="FE157" s="65"/>
      <c r="FF157" s="66"/>
      <c r="FG157" s="66"/>
      <c r="FH157" s="66"/>
      <c r="FI157" s="66"/>
      <c r="FJ157" s="66"/>
      <c r="FK157" s="66"/>
      <c r="FL157" s="66"/>
      <c r="FM157" s="66"/>
      <c r="FN157" s="66"/>
      <c r="FO157" s="66"/>
      <c r="FP157" s="65"/>
      <c r="FQ157" s="66"/>
      <c r="FR157" s="65"/>
      <c r="FS157" s="65"/>
      <c r="FT157" s="65"/>
      <c r="FU157" s="65"/>
      <c r="FV157" s="65"/>
      <c r="FW157" s="65"/>
      <c r="FX157" s="65"/>
      <c r="FY157" s="65"/>
      <c r="FZ157" s="65"/>
      <c r="GA157" s="65"/>
      <c r="GB157" s="65"/>
      <c r="GC157" s="65"/>
      <c r="GD157" s="65"/>
      <c r="GE157" s="65"/>
      <c r="GF157" s="65"/>
      <c r="GG157" s="65"/>
      <c r="GH157" s="65"/>
      <c r="GI157" s="65"/>
      <c r="GJ157" s="65"/>
      <c r="GK157" s="65"/>
      <c r="GL157" s="65"/>
      <c r="GM157" s="65"/>
      <c r="GN157" s="65"/>
      <c r="GO157" s="67"/>
      <c r="GP157" s="68"/>
      <c r="GQ157" s="69"/>
      <c r="GR157" s="70"/>
      <c r="GS157" s="68"/>
      <c r="GT157" s="63"/>
      <c r="GU157" s="71"/>
      <c r="GV157" s="71"/>
      <c r="GW157" s="70"/>
      <c r="GX157" s="57"/>
      <c r="GY157" s="57"/>
    </row>
    <row r="158" spans="2:207">
      <c r="B158" s="64"/>
      <c r="D158" s="64"/>
      <c r="E158" s="64"/>
      <c r="F158" s="64"/>
      <c r="G158" s="57"/>
      <c r="H158" s="57"/>
      <c r="I158" s="57"/>
      <c r="J158" s="57"/>
      <c r="K158" s="57"/>
      <c r="L158" s="57"/>
      <c r="M158" s="57"/>
      <c r="N158" s="57"/>
      <c r="O158" s="57"/>
      <c r="P158" s="57"/>
      <c r="Q158" s="57"/>
      <c r="R158" s="57"/>
      <c r="S158" s="57"/>
      <c r="T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57"/>
      <c r="BJ158" s="57"/>
      <c r="BK158" s="57"/>
      <c r="BL158" s="57"/>
      <c r="BM158" s="57"/>
      <c r="BN158" s="57"/>
      <c r="BO158" s="57"/>
      <c r="BP158" s="57"/>
      <c r="BQ158" s="57"/>
      <c r="BR158" s="57"/>
      <c r="BS158" s="57"/>
      <c r="BT158" s="57"/>
      <c r="BU158" s="57"/>
      <c r="BV158" s="57"/>
      <c r="BW158" s="57"/>
      <c r="BX158" s="57"/>
      <c r="BY158" s="57"/>
      <c r="BZ158" s="57"/>
      <c r="CA158" s="57"/>
      <c r="CB158" s="57"/>
      <c r="CC158" s="57"/>
      <c r="CD158" s="57"/>
      <c r="CE158" s="57"/>
      <c r="CF158" s="57"/>
      <c r="CG158" s="57"/>
      <c r="CH158" s="57"/>
      <c r="CI158" s="57"/>
      <c r="CJ158" s="57"/>
      <c r="CK158" s="57"/>
      <c r="CL158" s="57"/>
      <c r="CM158" s="57"/>
      <c r="CN158" s="57"/>
      <c r="CO158" s="57"/>
      <c r="CP158" s="57"/>
      <c r="CQ158" s="65"/>
      <c r="CR158" s="65"/>
      <c r="CS158" s="65"/>
      <c r="CT158" s="65"/>
      <c r="CU158" s="65"/>
      <c r="CV158" s="65"/>
      <c r="CW158" s="65"/>
      <c r="CX158" s="65"/>
      <c r="CY158" s="65"/>
      <c r="CZ158" s="65"/>
      <c r="DA158" s="65"/>
      <c r="DB158" s="65"/>
      <c r="DC158" s="65"/>
      <c r="DD158" s="65"/>
      <c r="DE158" s="65"/>
      <c r="DF158" s="65"/>
      <c r="DG158" s="65"/>
      <c r="DH158" s="65"/>
      <c r="DI158" s="65"/>
      <c r="DJ158" s="65"/>
      <c r="DK158" s="65"/>
      <c r="DL158" s="65"/>
      <c r="DM158" s="65"/>
      <c r="DN158" s="65"/>
      <c r="DO158" s="65"/>
      <c r="DP158" s="65"/>
      <c r="DQ158" s="65"/>
      <c r="DR158" s="65"/>
      <c r="DS158" s="65"/>
      <c r="DT158" s="65"/>
      <c r="DU158" s="65"/>
      <c r="DV158" s="65"/>
      <c r="DW158" s="65"/>
      <c r="DX158" s="65"/>
      <c r="DY158" s="65"/>
      <c r="DZ158" s="65"/>
      <c r="EA158" s="65"/>
      <c r="EB158" s="65"/>
      <c r="EC158" s="65"/>
      <c r="ED158" s="65"/>
      <c r="EE158" s="65"/>
      <c r="EF158" s="65"/>
      <c r="EG158" s="65"/>
      <c r="EH158" s="65"/>
      <c r="EI158" s="65"/>
      <c r="EJ158" s="65"/>
      <c r="EK158" s="65"/>
      <c r="EL158" s="65"/>
      <c r="EM158" s="65"/>
      <c r="EN158" s="65"/>
      <c r="EO158" s="65"/>
      <c r="EP158" s="65"/>
      <c r="EQ158" s="65"/>
      <c r="ER158" s="65"/>
      <c r="ES158" s="65"/>
      <c r="ET158" s="65"/>
      <c r="EU158" s="65"/>
      <c r="EV158" s="65"/>
      <c r="EW158" s="65"/>
      <c r="EX158" s="65"/>
      <c r="EY158" s="65"/>
      <c r="EZ158" s="65"/>
      <c r="FA158" s="65"/>
      <c r="FB158" s="65"/>
      <c r="FC158" s="65"/>
      <c r="FD158" s="65"/>
      <c r="FE158" s="65"/>
      <c r="FF158" s="66"/>
      <c r="FG158" s="66"/>
      <c r="FH158" s="66"/>
      <c r="FI158" s="66"/>
      <c r="FJ158" s="66"/>
      <c r="FK158" s="66"/>
      <c r="FL158" s="66"/>
      <c r="FM158" s="66"/>
      <c r="FN158" s="66"/>
      <c r="FO158" s="66"/>
      <c r="FP158" s="65"/>
      <c r="FQ158" s="66"/>
      <c r="FR158" s="65"/>
      <c r="FS158" s="65"/>
      <c r="FT158" s="65"/>
      <c r="FU158" s="65"/>
      <c r="FV158" s="65"/>
      <c r="FW158" s="65"/>
      <c r="FX158" s="65"/>
      <c r="FY158" s="65"/>
      <c r="FZ158" s="65"/>
      <c r="GA158" s="65"/>
      <c r="GB158" s="65"/>
      <c r="GC158" s="65"/>
      <c r="GD158" s="65"/>
      <c r="GE158" s="65"/>
      <c r="GF158" s="65"/>
      <c r="GG158" s="65"/>
      <c r="GH158" s="65"/>
      <c r="GI158" s="65"/>
      <c r="GJ158" s="65"/>
      <c r="GK158" s="65"/>
      <c r="GL158" s="65"/>
      <c r="GM158" s="65"/>
      <c r="GN158" s="65"/>
      <c r="GO158" s="67"/>
      <c r="GP158" s="68"/>
      <c r="GQ158" s="69"/>
      <c r="GR158" s="70"/>
      <c r="GS158" s="68"/>
      <c r="GT158" s="63"/>
      <c r="GU158" s="71"/>
      <c r="GV158" s="71"/>
      <c r="GW158" s="70"/>
      <c r="GX158" s="57"/>
      <c r="GY158" s="57"/>
    </row>
    <row r="159" spans="2:207">
      <c r="E159" s="64"/>
      <c r="F159" s="64"/>
      <c r="G159" s="64"/>
      <c r="H159" s="64"/>
      <c r="I159" s="64"/>
      <c r="J159" s="64"/>
      <c r="K159" s="64"/>
      <c r="L159" s="64"/>
      <c r="M159" s="64"/>
      <c r="N159" s="64"/>
      <c r="O159" s="64"/>
      <c r="P159" s="64"/>
      <c r="Q159" s="64"/>
      <c r="R159" s="64"/>
      <c r="S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5"/>
      <c r="EJ159" s="65"/>
      <c r="EK159" s="65"/>
      <c r="EL159" s="65"/>
      <c r="EM159" s="65"/>
      <c r="EN159" s="65"/>
      <c r="EO159" s="65"/>
      <c r="EP159" s="65"/>
      <c r="EQ159" s="65"/>
      <c r="ER159" s="65"/>
      <c r="ES159" s="65"/>
      <c r="ET159" s="65"/>
      <c r="EU159" s="65"/>
      <c r="EV159" s="65"/>
      <c r="EW159" s="65"/>
      <c r="EX159" s="65"/>
      <c r="EY159" s="65"/>
      <c r="EZ159" s="65"/>
      <c r="FA159" s="65"/>
      <c r="FB159" s="65"/>
      <c r="FC159" s="65"/>
      <c r="FD159" s="65"/>
      <c r="FE159" s="65"/>
      <c r="FF159" s="66"/>
      <c r="FG159" s="66"/>
      <c r="FH159" s="66"/>
      <c r="FI159" s="66"/>
      <c r="FJ159" s="66"/>
      <c r="FK159" s="66"/>
      <c r="FL159" s="66"/>
      <c r="FM159" s="66"/>
      <c r="FN159" s="66"/>
      <c r="FO159" s="66"/>
      <c r="FP159" s="65"/>
      <c r="FQ159" s="66"/>
      <c r="FR159" s="65"/>
      <c r="FS159" s="65"/>
      <c r="FT159" s="65"/>
      <c r="FU159" s="65"/>
      <c r="FV159" s="65"/>
      <c r="FW159" s="65"/>
      <c r="FX159" s="65"/>
      <c r="FY159" s="65"/>
      <c r="FZ159" s="65"/>
      <c r="GA159" s="65"/>
      <c r="GB159" s="65"/>
      <c r="GC159" s="65"/>
      <c r="GD159" s="65"/>
      <c r="GE159" s="65"/>
      <c r="GF159" s="65"/>
      <c r="GG159" s="65"/>
      <c r="GH159" s="65"/>
      <c r="GI159" s="65"/>
      <c r="GJ159" s="65"/>
      <c r="GK159" s="65"/>
      <c r="GL159" s="65"/>
      <c r="GM159" s="65"/>
      <c r="GN159" s="65"/>
      <c r="GO159" s="67"/>
      <c r="GP159" s="68"/>
      <c r="GQ159" s="69"/>
      <c r="GR159" s="70"/>
      <c r="GS159" s="68"/>
      <c r="GT159" s="63"/>
      <c r="GU159" s="71"/>
      <c r="GV159" s="71"/>
      <c r="GW159" s="70"/>
      <c r="GX159" s="57"/>
      <c r="GY159" s="57"/>
    </row>
    <row r="160" spans="2:207">
      <c r="E160" s="64"/>
      <c r="F160" s="64"/>
      <c r="G160" s="64"/>
      <c r="H160" s="64"/>
      <c r="I160" s="64"/>
      <c r="J160" s="64"/>
      <c r="K160" s="64"/>
      <c r="L160" s="64"/>
      <c r="M160" s="64"/>
      <c r="N160" s="64"/>
      <c r="O160" s="64"/>
      <c r="P160" s="64"/>
      <c r="Q160" s="64"/>
      <c r="R160" s="64"/>
      <c r="S160" s="64"/>
      <c r="U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5"/>
      <c r="EJ160" s="65"/>
      <c r="EK160" s="65"/>
      <c r="EL160" s="65"/>
      <c r="EM160" s="65"/>
      <c r="EN160" s="65"/>
      <c r="EO160" s="65"/>
      <c r="EP160" s="65"/>
      <c r="EQ160" s="65"/>
      <c r="ER160" s="65"/>
      <c r="ES160" s="65"/>
      <c r="ET160" s="65"/>
      <c r="EU160" s="65"/>
      <c r="EV160" s="65"/>
      <c r="EW160" s="65"/>
      <c r="EX160" s="65"/>
      <c r="EY160" s="65"/>
      <c r="EZ160" s="65"/>
      <c r="FA160" s="65"/>
      <c r="FB160" s="65"/>
      <c r="FC160" s="65"/>
      <c r="FD160" s="65"/>
      <c r="FE160" s="65"/>
      <c r="FF160" s="66"/>
      <c r="FG160" s="66"/>
      <c r="FH160" s="66"/>
      <c r="FI160" s="66"/>
      <c r="FJ160" s="66"/>
      <c r="FK160" s="66"/>
      <c r="FL160" s="66"/>
      <c r="FM160" s="66"/>
      <c r="FN160" s="66"/>
      <c r="FO160" s="66"/>
      <c r="FP160" s="65"/>
      <c r="FQ160" s="66"/>
      <c r="FR160" s="65"/>
      <c r="FS160" s="65"/>
      <c r="FT160" s="65"/>
      <c r="FU160" s="65"/>
      <c r="FV160" s="65"/>
      <c r="FW160" s="65"/>
      <c r="FX160" s="65"/>
      <c r="FY160" s="65"/>
      <c r="FZ160" s="65"/>
      <c r="GA160" s="65"/>
      <c r="GB160" s="65"/>
      <c r="GC160" s="65"/>
      <c r="GD160" s="65"/>
      <c r="GE160" s="65"/>
      <c r="GF160" s="65"/>
      <c r="GG160" s="65"/>
      <c r="GH160" s="65"/>
      <c r="GI160" s="65"/>
      <c r="GJ160" s="65"/>
      <c r="GK160" s="65"/>
      <c r="GL160" s="65"/>
      <c r="GM160" s="65"/>
      <c r="GN160" s="65"/>
      <c r="GO160" s="67"/>
      <c r="GP160" s="68"/>
      <c r="GQ160" s="69"/>
      <c r="GR160" s="70"/>
      <c r="GS160" s="68"/>
      <c r="GT160" s="63"/>
      <c r="GU160" s="71"/>
      <c r="GV160" s="71"/>
      <c r="GW160" s="70"/>
      <c r="GX160" s="57"/>
      <c r="GY160" s="57"/>
    </row>
    <row r="161" spans="2:207">
      <c r="E161" s="64"/>
      <c r="F161" s="64"/>
      <c r="G161" s="64"/>
      <c r="H161" s="64"/>
      <c r="I161" s="64"/>
      <c r="J161" s="64"/>
      <c r="K161" s="64"/>
      <c r="L161" s="64"/>
      <c r="M161" s="64"/>
      <c r="N161" s="64"/>
      <c r="O161" s="64"/>
      <c r="P161" s="64"/>
      <c r="Q161" s="64"/>
      <c r="R161" s="64"/>
      <c r="S161" s="64"/>
      <c r="U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5"/>
      <c r="EJ161" s="65"/>
      <c r="EK161" s="65"/>
      <c r="EL161" s="65"/>
      <c r="EM161" s="65"/>
      <c r="EN161" s="65"/>
      <c r="EO161" s="65"/>
      <c r="EP161" s="65"/>
      <c r="EQ161" s="65"/>
      <c r="ER161" s="65"/>
      <c r="ES161" s="65"/>
      <c r="ET161" s="65"/>
      <c r="EU161" s="65"/>
      <c r="EV161" s="65"/>
      <c r="EW161" s="65"/>
      <c r="EX161" s="65"/>
      <c r="EY161" s="65"/>
      <c r="EZ161" s="65"/>
      <c r="FA161" s="65"/>
      <c r="FB161" s="65"/>
      <c r="FC161" s="65"/>
      <c r="FD161" s="65"/>
      <c r="FE161" s="65"/>
      <c r="FF161" s="66"/>
      <c r="FG161" s="66"/>
      <c r="FH161" s="66"/>
      <c r="FI161" s="66"/>
      <c r="FJ161" s="66"/>
      <c r="FK161" s="66"/>
      <c r="FL161" s="66"/>
      <c r="FM161" s="66"/>
      <c r="FN161" s="66"/>
      <c r="FO161" s="66"/>
      <c r="FP161" s="65"/>
      <c r="FQ161" s="66"/>
      <c r="FR161" s="65"/>
      <c r="FS161" s="65"/>
      <c r="FT161" s="65"/>
      <c r="FU161" s="65"/>
      <c r="FV161" s="65"/>
      <c r="FW161" s="65"/>
      <c r="FX161" s="65"/>
      <c r="FY161" s="65"/>
      <c r="FZ161" s="65"/>
      <c r="GA161" s="65"/>
      <c r="GB161" s="65"/>
      <c r="GC161" s="65"/>
      <c r="GD161" s="65"/>
      <c r="GE161" s="65"/>
      <c r="GF161" s="65"/>
      <c r="GG161" s="65"/>
      <c r="GH161" s="65"/>
      <c r="GI161" s="65"/>
      <c r="GJ161" s="65"/>
      <c r="GK161" s="65"/>
      <c r="GL161" s="65"/>
      <c r="GM161" s="65"/>
      <c r="GN161" s="65"/>
      <c r="GO161" s="67"/>
      <c r="GP161" s="68"/>
      <c r="GQ161" s="69"/>
      <c r="GR161" s="70"/>
      <c r="GS161" s="68"/>
      <c r="GT161" s="63"/>
      <c r="GU161" s="71"/>
      <c r="GV161" s="71"/>
      <c r="GW161" s="70"/>
      <c r="GX161" s="57"/>
      <c r="GY161" s="57"/>
    </row>
    <row r="162" spans="2:207">
      <c r="E162" s="64"/>
      <c r="F162" s="64"/>
      <c r="G162" s="64"/>
      <c r="H162" s="64"/>
      <c r="I162" s="64"/>
      <c r="J162" s="64"/>
      <c r="K162" s="64"/>
      <c r="L162" s="64"/>
      <c r="M162" s="64"/>
      <c r="N162" s="64"/>
      <c r="O162" s="64"/>
      <c r="P162" s="64"/>
      <c r="Q162" s="64"/>
      <c r="R162" s="64"/>
      <c r="S162" s="64"/>
      <c r="U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5"/>
      <c r="EJ162" s="65"/>
      <c r="EK162" s="65"/>
      <c r="EL162" s="65"/>
      <c r="EM162" s="65"/>
      <c r="EN162" s="65"/>
      <c r="EO162" s="65"/>
      <c r="EP162" s="65"/>
      <c r="EQ162" s="65"/>
      <c r="ER162" s="65"/>
      <c r="ES162" s="65"/>
      <c r="ET162" s="65"/>
      <c r="EU162" s="65"/>
      <c r="EV162" s="65"/>
      <c r="EW162" s="65"/>
      <c r="EX162" s="65"/>
      <c r="EY162" s="65"/>
      <c r="EZ162" s="65"/>
      <c r="FA162" s="65"/>
      <c r="FB162" s="65"/>
      <c r="FC162" s="65"/>
      <c r="FD162" s="65"/>
      <c r="FE162" s="65"/>
      <c r="FF162" s="66"/>
      <c r="FG162" s="66"/>
      <c r="FH162" s="66"/>
      <c r="FI162" s="66"/>
      <c r="FJ162" s="66"/>
      <c r="FK162" s="66"/>
      <c r="FL162" s="66"/>
      <c r="FM162" s="66"/>
      <c r="FN162" s="66"/>
      <c r="FO162" s="66"/>
      <c r="FP162" s="65"/>
      <c r="FQ162" s="66"/>
      <c r="FR162" s="65"/>
      <c r="FS162" s="65"/>
      <c r="FT162" s="65"/>
      <c r="FU162" s="65"/>
      <c r="FV162" s="65"/>
      <c r="FW162" s="65"/>
      <c r="FX162" s="65"/>
      <c r="FY162" s="65"/>
      <c r="FZ162" s="65"/>
      <c r="GA162" s="65"/>
      <c r="GB162" s="65"/>
      <c r="GC162" s="65"/>
      <c r="GD162" s="65"/>
      <c r="GE162" s="65"/>
      <c r="GF162" s="65"/>
      <c r="GG162" s="65"/>
      <c r="GH162" s="65"/>
      <c r="GI162" s="65"/>
      <c r="GJ162" s="65"/>
      <c r="GK162" s="65"/>
      <c r="GL162" s="65"/>
      <c r="GM162" s="65"/>
      <c r="GN162" s="65"/>
      <c r="GO162" s="67"/>
      <c r="GP162" s="68"/>
      <c r="GQ162" s="69"/>
      <c r="GR162" s="70"/>
      <c r="GS162" s="68"/>
      <c r="GT162" s="63"/>
      <c r="GU162" s="71"/>
      <c r="GV162" s="71"/>
      <c r="GW162" s="70"/>
      <c r="GX162" s="57"/>
      <c r="GY162" s="57"/>
    </row>
    <row r="163" spans="2:207">
      <c r="E163" s="64"/>
      <c r="F163" s="64"/>
      <c r="G163" s="64"/>
      <c r="H163" s="64"/>
      <c r="I163" s="64"/>
      <c r="J163" s="64"/>
      <c r="K163" s="64"/>
      <c r="L163" s="64"/>
      <c r="M163" s="64"/>
      <c r="N163" s="64"/>
      <c r="O163" s="64"/>
      <c r="P163" s="64"/>
      <c r="Q163" s="64"/>
      <c r="R163" s="64"/>
      <c r="S163" s="64"/>
      <c r="U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5"/>
      <c r="EJ163" s="65"/>
      <c r="EK163" s="65"/>
      <c r="EL163" s="65"/>
      <c r="EM163" s="65"/>
      <c r="EN163" s="65"/>
      <c r="EO163" s="65"/>
      <c r="EP163" s="65"/>
      <c r="EQ163" s="65"/>
      <c r="ER163" s="65"/>
      <c r="ES163" s="65"/>
      <c r="ET163" s="65"/>
      <c r="EU163" s="65"/>
      <c r="EV163" s="65"/>
      <c r="EW163" s="65"/>
      <c r="EX163" s="65"/>
      <c r="EY163" s="65"/>
      <c r="EZ163" s="65"/>
      <c r="FA163" s="65"/>
      <c r="FB163" s="65"/>
      <c r="FC163" s="65"/>
      <c r="FD163" s="65"/>
      <c r="FE163" s="65"/>
      <c r="FF163" s="66"/>
      <c r="FG163" s="66"/>
      <c r="FH163" s="66"/>
      <c r="FI163" s="66"/>
      <c r="FJ163" s="66"/>
      <c r="FK163" s="66"/>
      <c r="FL163" s="66"/>
      <c r="FM163" s="66"/>
      <c r="FN163" s="66"/>
      <c r="FO163" s="66"/>
      <c r="FP163" s="65"/>
      <c r="FQ163" s="66"/>
      <c r="FR163" s="65"/>
      <c r="FS163" s="65"/>
      <c r="FT163" s="65"/>
      <c r="FU163" s="65"/>
      <c r="FV163" s="65"/>
      <c r="FW163" s="65"/>
      <c r="FX163" s="65"/>
      <c r="FY163" s="65"/>
      <c r="FZ163" s="65"/>
      <c r="GA163" s="65"/>
      <c r="GB163" s="65"/>
      <c r="GC163" s="65"/>
      <c r="GD163" s="65"/>
      <c r="GE163" s="65"/>
      <c r="GF163" s="65"/>
      <c r="GG163" s="65"/>
      <c r="GH163" s="65"/>
      <c r="GI163" s="65"/>
      <c r="GJ163" s="65"/>
      <c r="GK163" s="65"/>
      <c r="GL163" s="65"/>
      <c r="GM163" s="65"/>
      <c r="GN163" s="65"/>
      <c r="GO163" s="67"/>
      <c r="GP163" s="68"/>
      <c r="GQ163" s="69"/>
      <c r="GR163" s="70"/>
      <c r="GS163" s="68"/>
      <c r="GT163" s="63"/>
      <c r="GU163" s="71"/>
      <c r="GV163" s="71"/>
      <c r="GW163" s="70"/>
      <c r="GX163" s="57"/>
      <c r="GY163" s="57"/>
    </row>
    <row r="164" spans="2:207">
      <c r="E164" s="64"/>
      <c r="F164" s="64"/>
      <c r="G164" s="64"/>
      <c r="H164" s="64"/>
      <c r="I164" s="64"/>
      <c r="J164" s="64"/>
      <c r="K164" s="64"/>
      <c r="L164" s="64"/>
      <c r="M164" s="64"/>
      <c r="N164" s="64"/>
      <c r="O164" s="64"/>
      <c r="P164" s="64"/>
      <c r="Q164" s="64"/>
      <c r="R164" s="64"/>
      <c r="S164" s="64"/>
      <c r="U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5"/>
      <c r="EJ164" s="65"/>
      <c r="EK164" s="65"/>
      <c r="EL164" s="65"/>
      <c r="EM164" s="65"/>
      <c r="EN164" s="65"/>
      <c r="EO164" s="65"/>
      <c r="EP164" s="65"/>
      <c r="EQ164" s="65"/>
      <c r="ER164" s="65"/>
      <c r="ES164" s="65"/>
      <c r="ET164" s="65"/>
      <c r="EU164" s="65"/>
      <c r="EV164" s="65"/>
      <c r="EW164" s="65"/>
      <c r="EX164" s="65"/>
      <c r="EY164" s="65"/>
      <c r="EZ164" s="65"/>
      <c r="FA164" s="65"/>
      <c r="FB164" s="65"/>
      <c r="FC164" s="65"/>
      <c r="FD164" s="65"/>
      <c r="FE164" s="65"/>
      <c r="FF164" s="66"/>
      <c r="FG164" s="66"/>
      <c r="FH164" s="66"/>
      <c r="FI164" s="66"/>
      <c r="FJ164" s="66"/>
      <c r="FK164" s="66"/>
      <c r="FL164" s="66"/>
      <c r="FM164" s="66"/>
      <c r="FN164" s="66"/>
      <c r="FO164" s="66"/>
      <c r="FP164" s="65"/>
      <c r="FQ164" s="66"/>
      <c r="FR164" s="65"/>
      <c r="FS164" s="65"/>
      <c r="FT164" s="65"/>
      <c r="FU164" s="65"/>
      <c r="FV164" s="65"/>
      <c r="FW164" s="65"/>
      <c r="FX164" s="65"/>
      <c r="FY164" s="65"/>
      <c r="FZ164" s="65"/>
      <c r="GA164" s="65"/>
      <c r="GB164" s="65"/>
      <c r="GC164" s="65"/>
      <c r="GD164" s="65"/>
      <c r="GE164" s="65"/>
      <c r="GF164" s="65"/>
      <c r="GG164" s="65"/>
      <c r="GH164" s="65"/>
      <c r="GI164" s="65"/>
      <c r="GJ164" s="65"/>
      <c r="GK164" s="65"/>
      <c r="GL164" s="65"/>
      <c r="GM164" s="65"/>
      <c r="GN164" s="65"/>
      <c r="GO164" s="67"/>
      <c r="GP164" s="68"/>
      <c r="GQ164" s="69"/>
      <c r="GR164" s="70"/>
      <c r="GS164" s="68"/>
      <c r="GT164" s="63"/>
      <c r="GU164" s="71"/>
      <c r="GV164" s="71"/>
      <c r="GW164" s="70"/>
      <c r="GX164" s="57"/>
      <c r="GY164" s="57"/>
    </row>
    <row r="165" spans="2:207">
      <c r="E165" s="64"/>
      <c r="F165" s="64"/>
      <c r="G165" s="64"/>
      <c r="H165" s="64"/>
      <c r="I165" s="64"/>
      <c r="J165" s="64"/>
      <c r="K165" s="64"/>
      <c r="L165" s="64"/>
      <c r="M165" s="64"/>
      <c r="N165" s="64"/>
      <c r="O165" s="64"/>
      <c r="P165" s="64"/>
      <c r="Q165" s="64"/>
      <c r="R165" s="64"/>
      <c r="S165" s="64"/>
      <c r="U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5"/>
      <c r="EJ165" s="65"/>
      <c r="EK165" s="65"/>
      <c r="EL165" s="65"/>
      <c r="EM165" s="65"/>
      <c r="EN165" s="65"/>
      <c r="EO165" s="65"/>
      <c r="EP165" s="65"/>
      <c r="EQ165" s="65"/>
      <c r="ER165" s="65"/>
      <c r="ES165" s="65"/>
      <c r="ET165" s="65"/>
      <c r="EU165" s="65"/>
      <c r="EV165" s="65"/>
      <c r="EW165" s="65"/>
      <c r="EX165" s="65"/>
      <c r="EY165" s="65"/>
      <c r="EZ165" s="65"/>
      <c r="FA165" s="65"/>
      <c r="FB165" s="65"/>
      <c r="FC165" s="65"/>
      <c r="FD165" s="65"/>
      <c r="FE165" s="65"/>
      <c r="FF165" s="66"/>
      <c r="FG165" s="66"/>
      <c r="FH165" s="66"/>
      <c r="FI165" s="66"/>
      <c r="FJ165" s="66"/>
      <c r="FK165" s="66"/>
      <c r="FL165" s="66"/>
      <c r="FM165" s="66"/>
      <c r="FN165" s="66"/>
      <c r="FO165" s="66"/>
      <c r="FP165" s="65"/>
      <c r="FQ165" s="66"/>
      <c r="FR165" s="65"/>
      <c r="FS165" s="65"/>
      <c r="FT165" s="65"/>
      <c r="FU165" s="65"/>
      <c r="FV165" s="65"/>
      <c r="FW165" s="65"/>
      <c r="FX165" s="65"/>
      <c r="FY165" s="65"/>
      <c r="FZ165" s="65"/>
      <c r="GA165" s="65"/>
      <c r="GB165" s="65"/>
      <c r="GC165" s="65"/>
      <c r="GD165" s="65"/>
      <c r="GE165" s="65"/>
      <c r="GF165" s="65"/>
      <c r="GG165" s="65"/>
      <c r="GH165" s="65"/>
      <c r="GI165" s="65"/>
      <c r="GJ165" s="65"/>
      <c r="GK165" s="65"/>
      <c r="GL165" s="65"/>
      <c r="GM165" s="65"/>
      <c r="GN165" s="65"/>
      <c r="GO165" s="67"/>
      <c r="GP165" s="68"/>
      <c r="GQ165" s="69"/>
      <c r="GR165" s="70"/>
      <c r="GS165" s="68"/>
      <c r="GT165" s="63"/>
      <c r="GU165" s="71"/>
      <c r="GV165" s="71"/>
      <c r="GW165" s="70"/>
      <c r="GX165" s="57"/>
      <c r="GY165" s="57"/>
    </row>
    <row r="166" spans="2:207">
      <c r="G166" s="64"/>
      <c r="H166" s="64"/>
      <c r="I166" s="64"/>
      <c r="J166" s="64"/>
      <c r="K166" s="64"/>
      <c r="L166" s="64"/>
      <c r="M166" s="64"/>
      <c r="N166" s="64"/>
      <c r="O166" s="64"/>
      <c r="P166" s="64"/>
      <c r="Q166" s="64"/>
      <c r="R166" s="64"/>
      <c r="S166" s="64"/>
      <c r="U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5"/>
      <c r="EJ166" s="65"/>
      <c r="EK166" s="65"/>
      <c r="EL166" s="65"/>
      <c r="EM166" s="65"/>
      <c r="EN166" s="65"/>
      <c r="EO166" s="65"/>
      <c r="EP166" s="65"/>
      <c r="EQ166" s="65"/>
      <c r="ER166" s="65"/>
      <c r="ES166" s="65"/>
      <c r="ET166" s="65"/>
      <c r="EU166" s="65"/>
      <c r="EV166" s="65"/>
      <c r="EW166" s="65"/>
      <c r="EX166" s="65"/>
      <c r="EY166" s="65"/>
      <c r="EZ166" s="65"/>
      <c r="FA166" s="65"/>
      <c r="FB166" s="65"/>
      <c r="FC166" s="65"/>
      <c r="FD166" s="65"/>
      <c r="FE166" s="65"/>
      <c r="FF166" s="66"/>
      <c r="FG166" s="66"/>
      <c r="FH166" s="66"/>
      <c r="FI166" s="66"/>
      <c r="FJ166" s="66"/>
      <c r="FK166" s="66"/>
      <c r="FL166" s="66"/>
      <c r="FM166" s="66"/>
      <c r="FN166" s="66"/>
      <c r="FO166" s="66"/>
      <c r="FP166" s="65"/>
      <c r="FQ166" s="66"/>
      <c r="FR166" s="65"/>
      <c r="FS166" s="65"/>
      <c r="FT166" s="65"/>
      <c r="FU166" s="65"/>
      <c r="FV166" s="65"/>
      <c r="FW166" s="65"/>
      <c r="FX166" s="65"/>
      <c r="FY166" s="65"/>
      <c r="FZ166" s="65"/>
      <c r="GA166" s="65"/>
      <c r="GB166" s="65"/>
      <c r="GC166" s="65"/>
      <c r="GD166" s="65"/>
      <c r="GE166" s="65"/>
      <c r="GF166" s="65"/>
      <c r="GG166" s="65"/>
      <c r="GH166" s="65"/>
      <c r="GI166" s="65"/>
      <c r="GJ166" s="65"/>
      <c r="GK166" s="65"/>
      <c r="GL166" s="65"/>
      <c r="GM166" s="65"/>
      <c r="GN166" s="65"/>
      <c r="GO166" s="67"/>
      <c r="GP166" s="68"/>
      <c r="GQ166" s="69"/>
      <c r="GR166" s="70"/>
      <c r="GS166" s="68"/>
      <c r="GT166" s="63"/>
      <c r="GU166" s="71"/>
      <c r="GV166" s="71"/>
      <c r="GW166" s="70"/>
      <c r="GX166" s="57"/>
      <c r="GY166" s="57"/>
    </row>
    <row r="167" spans="2:207">
      <c r="H167" s="64"/>
      <c r="I167" s="64"/>
      <c r="J167" s="64"/>
      <c r="K167" s="64"/>
      <c r="L167" s="64"/>
      <c r="M167" s="64"/>
      <c r="N167" s="64"/>
      <c r="O167" s="64"/>
      <c r="P167" s="64"/>
      <c r="Q167" s="64"/>
      <c r="R167" s="64"/>
      <c r="S167" s="64"/>
      <c r="U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5"/>
      <c r="EJ167" s="65"/>
      <c r="EK167" s="65"/>
      <c r="EL167" s="65"/>
      <c r="EM167" s="65"/>
      <c r="EN167" s="65"/>
      <c r="EO167" s="65"/>
      <c r="EP167" s="65"/>
      <c r="EQ167" s="65"/>
      <c r="ER167" s="65"/>
      <c r="ES167" s="65"/>
      <c r="ET167" s="65"/>
      <c r="EU167" s="65"/>
      <c r="EV167" s="65"/>
      <c r="EW167" s="65"/>
      <c r="EX167" s="65"/>
      <c r="EY167" s="65"/>
      <c r="EZ167" s="65"/>
      <c r="FA167" s="65"/>
      <c r="FB167" s="65"/>
      <c r="FC167" s="65"/>
      <c r="FD167" s="65"/>
      <c r="FE167" s="65"/>
      <c r="FF167" s="66"/>
      <c r="FG167" s="66"/>
      <c r="FH167" s="66"/>
      <c r="FI167" s="66"/>
      <c r="FJ167" s="66"/>
      <c r="FK167" s="66"/>
      <c r="FL167" s="66"/>
      <c r="FM167" s="66"/>
      <c r="FN167" s="66"/>
      <c r="FO167" s="66"/>
      <c r="FP167" s="65"/>
      <c r="FQ167" s="66"/>
      <c r="FR167" s="65"/>
      <c r="FS167" s="65"/>
      <c r="FT167" s="65"/>
      <c r="FU167" s="65"/>
      <c r="FV167" s="65"/>
      <c r="FW167" s="65"/>
      <c r="FX167" s="65"/>
      <c r="FY167" s="65"/>
      <c r="FZ167" s="65"/>
      <c r="GA167" s="65"/>
      <c r="GB167" s="65"/>
      <c r="GC167" s="65"/>
      <c r="GD167" s="65"/>
      <c r="GE167" s="65"/>
      <c r="GF167" s="65"/>
      <c r="GG167" s="65"/>
      <c r="GH167" s="65"/>
      <c r="GI167" s="65"/>
      <c r="GJ167" s="65"/>
      <c r="GK167" s="65"/>
      <c r="GL167" s="65"/>
      <c r="GM167" s="65"/>
      <c r="GN167" s="65"/>
      <c r="GO167" s="67"/>
      <c r="GP167" s="68"/>
      <c r="GQ167" s="69"/>
      <c r="GR167" s="70"/>
      <c r="GS167" s="68"/>
      <c r="GT167" s="63"/>
      <c r="GU167" s="71"/>
      <c r="GV167" s="71"/>
      <c r="GW167" s="70"/>
      <c r="GX167" s="57"/>
      <c r="GY167" s="57"/>
    </row>
    <row r="168" spans="2:207">
      <c r="B168" s="64"/>
      <c r="D168" s="64"/>
      <c r="H168" s="64"/>
      <c r="I168" s="64"/>
      <c r="J168" s="64"/>
      <c r="K168" s="64"/>
      <c r="L168" s="64"/>
      <c r="M168" s="64"/>
      <c r="N168" s="64"/>
      <c r="O168" s="64"/>
      <c r="P168" s="64"/>
      <c r="Q168" s="64"/>
      <c r="R168" s="64"/>
      <c r="S168" s="64"/>
      <c r="U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5"/>
      <c r="EJ168" s="65"/>
      <c r="EK168" s="65"/>
      <c r="EL168" s="65"/>
      <c r="EM168" s="65"/>
      <c r="EN168" s="65"/>
      <c r="EO168" s="65"/>
      <c r="EP168" s="65"/>
      <c r="EQ168" s="65"/>
      <c r="ER168" s="65"/>
      <c r="ES168" s="65"/>
      <c r="ET168" s="65"/>
      <c r="EU168" s="65"/>
      <c r="EV168" s="65"/>
      <c r="EW168" s="65"/>
      <c r="EX168" s="65"/>
      <c r="EY168" s="65"/>
      <c r="EZ168" s="65"/>
      <c r="FA168" s="65"/>
      <c r="FB168" s="65"/>
      <c r="FC168" s="65"/>
      <c r="FD168" s="65"/>
      <c r="FE168" s="65"/>
      <c r="FF168" s="66"/>
      <c r="FG168" s="66"/>
      <c r="FH168" s="66"/>
      <c r="FI168" s="66"/>
      <c r="FJ168" s="66"/>
      <c r="FK168" s="66"/>
      <c r="FL168" s="66"/>
      <c r="FM168" s="66"/>
      <c r="FN168" s="66"/>
      <c r="FO168" s="66"/>
      <c r="FP168" s="65"/>
      <c r="FQ168" s="66"/>
      <c r="FR168" s="65"/>
      <c r="FS168" s="65"/>
      <c r="FT168" s="65"/>
      <c r="FU168" s="65"/>
      <c r="FV168" s="65"/>
      <c r="FW168" s="65"/>
      <c r="FX168" s="65"/>
      <c r="FY168" s="65"/>
      <c r="FZ168" s="65"/>
      <c r="GA168" s="65"/>
      <c r="GB168" s="65"/>
      <c r="GC168" s="65"/>
      <c r="GD168" s="65"/>
      <c r="GE168" s="65"/>
      <c r="GF168" s="65"/>
      <c r="GG168" s="65"/>
      <c r="GH168" s="65"/>
      <c r="GI168" s="65"/>
      <c r="GJ168" s="65"/>
      <c r="GK168" s="65"/>
      <c r="GL168" s="65"/>
      <c r="GM168" s="65"/>
      <c r="GN168" s="65"/>
      <c r="GO168" s="67"/>
      <c r="GP168" s="68"/>
      <c r="GQ168" s="69"/>
      <c r="GR168" s="70"/>
      <c r="GS168" s="68"/>
      <c r="GT168" s="63"/>
      <c r="GU168" s="71"/>
      <c r="GV168" s="71"/>
      <c r="GW168" s="70"/>
      <c r="GX168" s="57"/>
      <c r="GY168" s="57"/>
    </row>
    <row r="169" spans="2:207">
      <c r="B169" s="64"/>
      <c r="C169" s="77"/>
      <c r="D169" s="64"/>
      <c r="H169" s="64"/>
      <c r="I169" s="64"/>
      <c r="J169" s="64"/>
      <c r="K169" s="64"/>
      <c r="L169" s="64"/>
      <c r="M169" s="64"/>
      <c r="N169" s="64"/>
      <c r="O169" s="64"/>
      <c r="P169" s="64"/>
      <c r="Q169" s="64"/>
      <c r="R169" s="64"/>
      <c r="S169" s="64"/>
      <c r="U169" s="64"/>
      <c r="V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5"/>
      <c r="EJ169" s="65"/>
      <c r="EK169" s="65"/>
      <c r="EL169" s="65"/>
      <c r="EM169" s="65"/>
      <c r="EN169" s="65"/>
      <c r="EO169" s="65"/>
      <c r="EP169" s="65"/>
      <c r="EQ169" s="65"/>
      <c r="ER169" s="65"/>
      <c r="ES169" s="65"/>
      <c r="ET169" s="65"/>
      <c r="EU169" s="65"/>
      <c r="EV169" s="65"/>
      <c r="EW169" s="65"/>
      <c r="EX169" s="65"/>
      <c r="EY169" s="65"/>
      <c r="EZ169" s="65"/>
      <c r="FA169" s="65"/>
      <c r="FB169" s="65"/>
      <c r="FC169" s="65"/>
      <c r="FD169" s="65"/>
      <c r="FE169" s="65"/>
      <c r="FF169" s="66"/>
      <c r="FG169" s="66"/>
      <c r="FH169" s="66"/>
      <c r="FI169" s="66"/>
      <c r="FJ169" s="66"/>
      <c r="FK169" s="66"/>
      <c r="FL169" s="66"/>
      <c r="FM169" s="66"/>
      <c r="FN169" s="66"/>
      <c r="FO169" s="66"/>
      <c r="FP169" s="65"/>
      <c r="FQ169" s="66"/>
      <c r="FR169" s="65"/>
      <c r="FS169" s="65"/>
      <c r="FT169" s="65"/>
      <c r="FU169" s="65"/>
      <c r="FV169" s="65"/>
      <c r="FW169" s="65"/>
      <c r="FX169" s="65"/>
      <c r="FY169" s="65"/>
      <c r="FZ169" s="65"/>
      <c r="GA169" s="65"/>
      <c r="GB169" s="65"/>
      <c r="GC169" s="65"/>
      <c r="GD169" s="65"/>
      <c r="GE169" s="65"/>
      <c r="GF169" s="65"/>
      <c r="GG169" s="65"/>
      <c r="GH169" s="65"/>
      <c r="GI169" s="65"/>
      <c r="GJ169" s="65"/>
      <c r="GK169" s="65"/>
      <c r="GL169" s="65"/>
      <c r="GM169" s="65"/>
      <c r="GN169" s="65"/>
      <c r="GO169" s="67"/>
      <c r="GP169" s="68"/>
      <c r="GQ169" s="69"/>
      <c r="GR169" s="70"/>
      <c r="GS169" s="68"/>
      <c r="GT169" s="63"/>
      <c r="GU169" s="71"/>
      <c r="GV169" s="71"/>
      <c r="GW169" s="70"/>
      <c r="GX169" s="57"/>
      <c r="GY169" s="57"/>
    </row>
    <row r="170" spans="2:207">
      <c r="B170" s="64"/>
      <c r="D170" s="64"/>
      <c r="H170" s="64"/>
      <c r="I170" s="64"/>
      <c r="J170" s="64"/>
      <c r="K170" s="64"/>
      <c r="L170" s="64"/>
      <c r="M170" s="64"/>
      <c r="N170" s="64"/>
      <c r="O170" s="64"/>
      <c r="P170" s="64"/>
      <c r="Q170" s="64"/>
      <c r="R170" s="64"/>
      <c r="S170" s="64"/>
      <c r="U170" s="64"/>
      <c r="V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5"/>
      <c r="EJ170" s="65"/>
      <c r="EK170" s="65"/>
      <c r="EL170" s="65"/>
      <c r="EM170" s="65"/>
      <c r="EN170" s="65"/>
      <c r="EO170" s="65"/>
      <c r="EP170" s="65"/>
      <c r="EQ170" s="65"/>
      <c r="ER170" s="65"/>
      <c r="ES170" s="65"/>
      <c r="ET170" s="65"/>
      <c r="EU170" s="65"/>
      <c r="EV170" s="65"/>
      <c r="EW170" s="65"/>
      <c r="EX170" s="65"/>
      <c r="EY170" s="65"/>
      <c r="EZ170" s="65"/>
      <c r="FA170" s="65"/>
      <c r="FB170" s="65"/>
      <c r="FC170" s="65"/>
      <c r="FD170" s="65"/>
      <c r="FE170" s="65"/>
      <c r="FF170" s="66"/>
      <c r="FG170" s="66"/>
      <c r="FH170" s="66"/>
      <c r="FI170" s="66"/>
      <c r="FJ170" s="66"/>
      <c r="FK170" s="66"/>
      <c r="FL170" s="66"/>
      <c r="FM170" s="66"/>
      <c r="FN170" s="66"/>
      <c r="FO170" s="66"/>
      <c r="FP170" s="65"/>
      <c r="FQ170" s="66"/>
      <c r="FR170" s="65"/>
      <c r="FS170" s="65"/>
      <c r="FT170" s="65"/>
      <c r="FU170" s="65"/>
      <c r="FV170" s="65"/>
      <c r="FW170" s="65"/>
      <c r="FX170" s="65"/>
      <c r="FY170" s="65"/>
      <c r="FZ170" s="65"/>
      <c r="GA170" s="65"/>
      <c r="GB170" s="65"/>
      <c r="GC170" s="65"/>
      <c r="GD170" s="65"/>
      <c r="GE170" s="65"/>
      <c r="GF170" s="65"/>
      <c r="GG170" s="65"/>
      <c r="GH170" s="65"/>
      <c r="GI170" s="65"/>
      <c r="GJ170" s="65"/>
      <c r="GK170" s="65"/>
      <c r="GL170" s="65"/>
      <c r="GM170" s="65"/>
      <c r="GN170" s="65"/>
      <c r="GO170" s="67"/>
      <c r="GP170" s="68"/>
      <c r="GQ170" s="69"/>
      <c r="GR170" s="70"/>
      <c r="GS170" s="68"/>
      <c r="GT170" s="63"/>
      <c r="GU170" s="71"/>
      <c r="GV170" s="71"/>
      <c r="GW170" s="70"/>
      <c r="GX170" s="57"/>
      <c r="GY170" s="57"/>
    </row>
    <row r="171" spans="2:207">
      <c r="B171" s="64"/>
      <c r="C171" s="77"/>
      <c r="D171" s="64"/>
      <c r="H171" s="64"/>
      <c r="I171" s="64"/>
      <c r="J171" s="64"/>
      <c r="K171" s="64"/>
      <c r="L171" s="64"/>
      <c r="M171" s="64"/>
      <c r="N171" s="64"/>
      <c r="O171" s="64"/>
      <c r="P171" s="64"/>
      <c r="Q171" s="64"/>
      <c r="R171" s="64"/>
      <c r="S171" s="64"/>
      <c r="U171" s="64"/>
      <c r="V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5"/>
      <c r="EJ171" s="65"/>
      <c r="EK171" s="65"/>
      <c r="EL171" s="65"/>
      <c r="EM171" s="65"/>
      <c r="EN171" s="65"/>
      <c r="EO171" s="65"/>
      <c r="EP171" s="65"/>
      <c r="EQ171" s="65"/>
      <c r="ER171" s="65"/>
      <c r="ES171" s="65"/>
      <c r="ET171" s="65"/>
      <c r="EU171" s="65"/>
      <c r="EV171" s="65"/>
      <c r="EW171" s="65"/>
      <c r="EX171" s="65"/>
      <c r="EY171" s="65"/>
      <c r="EZ171" s="65"/>
      <c r="FA171" s="65"/>
      <c r="FB171" s="65"/>
      <c r="FC171" s="65"/>
      <c r="FD171" s="65"/>
      <c r="FE171" s="65"/>
      <c r="FF171" s="66"/>
      <c r="FG171" s="66"/>
      <c r="FH171" s="66"/>
      <c r="FI171" s="66"/>
      <c r="FJ171" s="66"/>
      <c r="FK171" s="66"/>
      <c r="FL171" s="66"/>
      <c r="FM171" s="66"/>
      <c r="FN171" s="66"/>
      <c r="FO171" s="66"/>
      <c r="FP171" s="65"/>
      <c r="FQ171" s="66"/>
      <c r="FR171" s="65"/>
      <c r="FS171" s="65"/>
      <c r="FT171" s="65"/>
      <c r="FU171" s="65"/>
      <c r="FV171" s="65"/>
      <c r="FW171" s="65"/>
      <c r="FX171" s="65"/>
      <c r="FY171" s="65"/>
      <c r="FZ171" s="65"/>
      <c r="GA171" s="65"/>
      <c r="GB171" s="65"/>
      <c r="GC171" s="65"/>
      <c r="GD171" s="65"/>
      <c r="GE171" s="65"/>
      <c r="GF171" s="65"/>
      <c r="GG171" s="65"/>
      <c r="GH171" s="65"/>
      <c r="GI171" s="65"/>
      <c r="GJ171" s="65"/>
      <c r="GK171" s="65"/>
      <c r="GL171" s="65"/>
      <c r="GM171" s="65"/>
      <c r="GN171" s="65"/>
      <c r="GO171" s="67"/>
      <c r="GP171" s="68"/>
      <c r="GQ171" s="69"/>
      <c r="GR171" s="70"/>
      <c r="GS171" s="68"/>
      <c r="GT171" s="63"/>
      <c r="GU171" s="71"/>
      <c r="GV171" s="71"/>
      <c r="GW171" s="70"/>
      <c r="GX171" s="57"/>
      <c r="GY171" s="57"/>
    </row>
    <row r="172" spans="2:207">
      <c r="B172" s="64"/>
      <c r="D172" s="64"/>
      <c r="H172" s="64"/>
      <c r="I172" s="64"/>
      <c r="J172" s="64"/>
      <c r="K172" s="64"/>
      <c r="L172" s="64"/>
      <c r="M172" s="64"/>
      <c r="N172" s="64"/>
      <c r="O172" s="64"/>
      <c r="P172" s="64"/>
      <c r="Q172" s="64"/>
      <c r="R172" s="64"/>
      <c r="S172" s="64"/>
      <c r="U172" s="64"/>
      <c r="V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5"/>
      <c r="EJ172" s="65"/>
      <c r="EK172" s="65"/>
      <c r="EL172" s="65"/>
      <c r="EM172" s="65"/>
      <c r="EN172" s="65"/>
      <c r="EO172" s="65"/>
      <c r="EP172" s="65"/>
      <c r="EQ172" s="65"/>
      <c r="ER172" s="65"/>
      <c r="ES172" s="65"/>
      <c r="ET172" s="65"/>
      <c r="EU172" s="65"/>
      <c r="EV172" s="65"/>
      <c r="EW172" s="65"/>
      <c r="EX172" s="65"/>
      <c r="EY172" s="65"/>
      <c r="EZ172" s="65"/>
      <c r="FA172" s="65"/>
      <c r="FB172" s="65"/>
      <c r="FC172" s="65"/>
      <c r="FD172" s="65"/>
      <c r="FE172" s="65"/>
      <c r="FF172" s="66"/>
      <c r="FG172" s="66"/>
      <c r="FH172" s="66"/>
      <c r="FI172" s="66"/>
      <c r="FJ172" s="66"/>
      <c r="FK172" s="66"/>
      <c r="FL172" s="66"/>
      <c r="FM172" s="66"/>
      <c r="FN172" s="66"/>
      <c r="FO172" s="66"/>
      <c r="FP172" s="65"/>
      <c r="FQ172" s="66"/>
      <c r="FR172" s="65"/>
      <c r="FS172" s="65"/>
      <c r="FT172" s="65"/>
      <c r="FU172" s="65"/>
      <c r="FV172" s="65"/>
      <c r="FW172" s="65"/>
      <c r="FX172" s="65"/>
      <c r="FY172" s="65"/>
      <c r="FZ172" s="65"/>
      <c r="GA172" s="65"/>
      <c r="GB172" s="65"/>
      <c r="GC172" s="65"/>
      <c r="GD172" s="65"/>
      <c r="GE172" s="65"/>
      <c r="GF172" s="65"/>
      <c r="GG172" s="65"/>
      <c r="GH172" s="65"/>
      <c r="GI172" s="65"/>
      <c r="GJ172" s="65"/>
      <c r="GK172" s="65"/>
      <c r="GL172" s="65"/>
      <c r="GM172" s="65"/>
      <c r="GN172" s="65"/>
      <c r="GO172" s="67"/>
      <c r="GP172" s="68"/>
      <c r="GQ172" s="69"/>
      <c r="GR172" s="70"/>
      <c r="GS172" s="68"/>
      <c r="GT172" s="63"/>
      <c r="GU172" s="71"/>
      <c r="GV172" s="71"/>
      <c r="GW172" s="70"/>
      <c r="GX172" s="57"/>
      <c r="GY172" s="57"/>
    </row>
    <row r="173" spans="2:207">
      <c r="B173" s="64"/>
      <c r="C173" s="77"/>
      <c r="D173" s="64"/>
      <c r="H173" s="64"/>
      <c r="I173" s="64"/>
      <c r="J173" s="64"/>
      <c r="K173" s="64"/>
      <c r="L173" s="64"/>
      <c r="M173" s="64"/>
      <c r="N173" s="64"/>
      <c r="O173" s="64"/>
      <c r="P173" s="64"/>
      <c r="Q173" s="64"/>
      <c r="R173" s="64"/>
      <c r="S173" s="64"/>
      <c r="U173" s="64"/>
      <c r="V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5"/>
      <c r="EJ173" s="65"/>
      <c r="EK173" s="65"/>
      <c r="EL173" s="65"/>
      <c r="EM173" s="65"/>
      <c r="EN173" s="65"/>
      <c r="EO173" s="65"/>
      <c r="EP173" s="65"/>
      <c r="EQ173" s="65"/>
      <c r="ER173" s="65"/>
      <c r="ES173" s="65"/>
      <c r="ET173" s="65"/>
      <c r="EU173" s="65"/>
      <c r="EV173" s="65"/>
      <c r="EW173" s="65"/>
      <c r="EX173" s="65"/>
      <c r="EY173" s="65"/>
      <c r="EZ173" s="65"/>
      <c r="FA173" s="65"/>
      <c r="FB173" s="65"/>
      <c r="FC173" s="65"/>
      <c r="FD173" s="65"/>
      <c r="FE173" s="65"/>
      <c r="FF173" s="66"/>
      <c r="FG173" s="66"/>
      <c r="FH173" s="66"/>
      <c r="FI173" s="66"/>
      <c r="FJ173" s="66"/>
      <c r="FK173" s="66"/>
      <c r="FL173" s="66"/>
      <c r="FM173" s="66"/>
      <c r="FN173" s="66"/>
      <c r="FO173" s="66"/>
      <c r="FP173" s="65"/>
      <c r="FQ173" s="66"/>
      <c r="FR173" s="65"/>
      <c r="FS173" s="65"/>
      <c r="FT173" s="65"/>
      <c r="FU173" s="65"/>
      <c r="FV173" s="65"/>
      <c r="FW173" s="65"/>
      <c r="FX173" s="65"/>
      <c r="FY173" s="65"/>
      <c r="FZ173" s="65"/>
      <c r="GA173" s="65"/>
      <c r="GB173" s="65"/>
      <c r="GC173" s="65"/>
      <c r="GD173" s="65"/>
      <c r="GE173" s="65"/>
      <c r="GF173" s="65"/>
      <c r="GG173" s="65"/>
      <c r="GH173" s="65"/>
      <c r="GI173" s="65"/>
      <c r="GJ173" s="65"/>
      <c r="GK173" s="65"/>
      <c r="GL173" s="65"/>
      <c r="GM173" s="65"/>
      <c r="GN173" s="65"/>
      <c r="GO173" s="67"/>
      <c r="GP173" s="68"/>
      <c r="GQ173" s="69"/>
      <c r="GR173" s="70"/>
      <c r="GS173" s="68"/>
      <c r="GT173" s="63"/>
      <c r="GU173" s="71"/>
      <c r="GV173" s="71"/>
      <c r="GW173" s="70"/>
      <c r="GX173" s="57"/>
      <c r="GY173" s="57"/>
    </row>
    <row r="174" spans="2:207">
      <c r="B174" s="64"/>
      <c r="D174" s="64"/>
      <c r="H174" s="64"/>
      <c r="I174" s="64"/>
      <c r="J174" s="64"/>
      <c r="K174" s="64"/>
      <c r="L174" s="64"/>
      <c r="M174" s="64"/>
      <c r="N174" s="64"/>
      <c r="O174" s="64"/>
      <c r="P174" s="64"/>
      <c r="Q174" s="64"/>
      <c r="R174" s="64"/>
      <c r="S174" s="64"/>
      <c r="U174" s="64"/>
      <c r="V174" s="64"/>
      <c r="W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c r="DG174" s="64"/>
      <c r="DH174" s="64"/>
      <c r="DI174" s="64"/>
      <c r="DJ174" s="64"/>
      <c r="DK174" s="64"/>
      <c r="DL174" s="64"/>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5"/>
      <c r="EJ174" s="65"/>
      <c r="EK174" s="65"/>
      <c r="EL174" s="65"/>
      <c r="EM174" s="65"/>
      <c r="EN174" s="65"/>
      <c r="EO174" s="65"/>
      <c r="EP174" s="65"/>
      <c r="EQ174" s="65"/>
      <c r="ER174" s="65"/>
      <c r="ES174" s="65"/>
      <c r="ET174" s="65"/>
      <c r="EU174" s="65"/>
      <c r="EV174" s="65"/>
      <c r="EW174" s="65"/>
      <c r="EX174" s="65"/>
      <c r="EY174" s="65"/>
      <c r="EZ174" s="65"/>
      <c r="FA174" s="65"/>
      <c r="FB174" s="65"/>
      <c r="FC174" s="65"/>
      <c r="FD174" s="65"/>
      <c r="FE174" s="65"/>
      <c r="FF174" s="66"/>
      <c r="FG174" s="66"/>
      <c r="FH174" s="66"/>
      <c r="FI174" s="66"/>
      <c r="FJ174" s="66"/>
      <c r="FK174" s="66"/>
      <c r="FL174" s="66"/>
      <c r="FM174" s="66"/>
      <c r="FN174" s="66"/>
      <c r="FO174" s="66"/>
      <c r="FP174" s="65"/>
      <c r="FQ174" s="66"/>
      <c r="FR174" s="65"/>
      <c r="FS174" s="65"/>
      <c r="FT174" s="65"/>
      <c r="FU174" s="65"/>
      <c r="FV174" s="65"/>
      <c r="FW174" s="65"/>
      <c r="FX174" s="65"/>
      <c r="FY174" s="65"/>
      <c r="FZ174" s="65"/>
      <c r="GA174" s="65"/>
      <c r="GB174" s="65"/>
      <c r="GC174" s="65"/>
      <c r="GD174" s="65"/>
      <c r="GE174" s="65"/>
      <c r="GF174" s="65"/>
      <c r="GG174" s="65"/>
      <c r="GH174" s="65"/>
      <c r="GI174" s="65"/>
      <c r="GJ174" s="65"/>
      <c r="GK174" s="65"/>
      <c r="GL174" s="65"/>
      <c r="GM174" s="65"/>
      <c r="GN174" s="65"/>
      <c r="GO174" s="67"/>
      <c r="GP174" s="68"/>
      <c r="GQ174" s="69"/>
      <c r="GR174" s="70"/>
      <c r="GS174" s="68"/>
      <c r="GT174" s="63"/>
      <c r="GU174" s="71"/>
      <c r="GV174" s="71"/>
      <c r="GW174" s="70"/>
      <c r="GX174" s="57"/>
      <c r="GY174" s="57"/>
    </row>
    <row r="175" spans="2:207">
      <c r="B175" s="64"/>
      <c r="D175" s="64"/>
      <c r="H175" s="64"/>
      <c r="I175" s="64"/>
      <c r="J175" s="64"/>
      <c r="K175" s="64"/>
      <c r="L175" s="64"/>
      <c r="M175" s="64"/>
      <c r="N175" s="64"/>
      <c r="O175" s="64"/>
      <c r="P175" s="64"/>
      <c r="Q175" s="64"/>
      <c r="R175" s="64"/>
      <c r="S175" s="64"/>
      <c r="U175" s="64"/>
      <c r="V175" s="64"/>
      <c r="W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c r="DG175" s="64"/>
      <c r="DH175" s="64"/>
      <c r="DI175" s="64"/>
      <c r="DJ175" s="64"/>
      <c r="DK175" s="64"/>
      <c r="DL175" s="64"/>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5"/>
      <c r="EJ175" s="65"/>
      <c r="EK175" s="65"/>
      <c r="EL175" s="65"/>
      <c r="EM175" s="65"/>
      <c r="EN175" s="65"/>
      <c r="EO175" s="65"/>
      <c r="EP175" s="65"/>
      <c r="EQ175" s="65"/>
      <c r="ER175" s="65"/>
      <c r="ES175" s="65"/>
      <c r="ET175" s="65"/>
      <c r="EU175" s="65"/>
      <c r="EV175" s="65"/>
      <c r="EW175" s="65"/>
      <c r="EX175" s="65"/>
      <c r="EY175" s="65"/>
      <c r="EZ175" s="65"/>
      <c r="FA175" s="65"/>
      <c r="FB175" s="65"/>
      <c r="FC175" s="65"/>
      <c r="FD175" s="65"/>
      <c r="FE175" s="65"/>
      <c r="FF175" s="66"/>
      <c r="FG175" s="66"/>
      <c r="FH175" s="66"/>
      <c r="FI175" s="66"/>
      <c r="FJ175" s="66"/>
      <c r="FK175" s="66"/>
      <c r="FL175" s="66"/>
      <c r="FM175" s="66"/>
      <c r="FN175" s="66"/>
      <c r="FO175" s="66"/>
      <c r="FP175" s="65"/>
      <c r="FQ175" s="66"/>
      <c r="FR175" s="65"/>
      <c r="FS175" s="65"/>
      <c r="FT175" s="65"/>
      <c r="FU175" s="65"/>
      <c r="FV175" s="65"/>
      <c r="FW175" s="65"/>
      <c r="FX175" s="65"/>
      <c r="FY175" s="65"/>
      <c r="FZ175" s="65"/>
      <c r="GA175" s="65"/>
      <c r="GB175" s="65"/>
      <c r="GC175" s="65"/>
      <c r="GD175" s="65"/>
      <c r="GE175" s="65"/>
      <c r="GF175" s="65"/>
      <c r="GG175" s="65"/>
      <c r="GH175" s="65"/>
      <c r="GI175" s="65"/>
      <c r="GJ175" s="65"/>
      <c r="GK175" s="65"/>
      <c r="GL175" s="65"/>
      <c r="GM175" s="65"/>
      <c r="GN175" s="65"/>
      <c r="GO175" s="67"/>
      <c r="GP175" s="68"/>
      <c r="GQ175" s="69"/>
      <c r="GR175" s="70"/>
      <c r="GS175" s="68"/>
      <c r="GT175" s="63"/>
      <c r="GU175" s="71"/>
      <c r="GV175" s="71"/>
      <c r="GW175" s="70"/>
      <c r="GX175" s="57"/>
      <c r="GY175" s="57"/>
    </row>
    <row r="176" spans="2:207">
      <c r="B176" s="64"/>
      <c r="C176" s="77"/>
      <c r="D176" s="64"/>
      <c r="H176" s="64"/>
      <c r="I176" s="64"/>
      <c r="J176" s="64"/>
      <c r="K176" s="64"/>
      <c r="L176" s="64"/>
      <c r="M176" s="64"/>
      <c r="N176" s="64"/>
      <c r="O176" s="64"/>
      <c r="P176" s="64"/>
      <c r="Q176" s="64"/>
      <c r="R176" s="64"/>
      <c r="S176" s="64"/>
      <c r="U176" s="64"/>
      <c r="V176" s="64"/>
      <c r="W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c r="DG176" s="64"/>
      <c r="DH176" s="64"/>
      <c r="DI176" s="64"/>
      <c r="DJ176" s="64"/>
      <c r="DK176" s="64"/>
      <c r="DL176" s="64"/>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5"/>
      <c r="EJ176" s="65"/>
      <c r="EK176" s="65"/>
      <c r="EL176" s="65"/>
      <c r="EM176" s="65"/>
      <c r="EN176" s="65"/>
      <c r="EO176" s="65"/>
      <c r="EP176" s="65"/>
      <c r="EQ176" s="65"/>
      <c r="ER176" s="65"/>
      <c r="ES176" s="65"/>
      <c r="ET176" s="65"/>
      <c r="EU176" s="65"/>
      <c r="EV176" s="65"/>
      <c r="EW176" s="65"/>
      <c r="EX176" s="65"/>
      <c r="EY176" s="65"/>
      <c r="EZ176" s="65"/>
      <c r="FA176" s="65"/>
      <c r="FB176" s="65"/>
      <c r="FC176" s="65"/>
      <c r="FD176" s="65"/>
      <c r="FE176" s="65"/>
      <c r="FF176" s="66"/>
      <c r="FG176" s="66"/>
      <c r="FH176" s="66"/>
      <c r="FI176" s="66"/>
      <c r="FJ176" s="66"/>
      <c r="FK176" s="66"/>
      <c r="FL176" s="66"/>
      <c r="FM176" s="66"/>
      <c r="FN176" s="66"/>
      <c r="FO176" s="66"/>
      <c r="FP176" s="65"/>
      <c r="FQ176" s="66"/>
      <c r="FR176" s="65"/>
      <c r="FS176" s="65"/>
      <c r="FT176" s="65"/>
      <c r="FU176" s="65"/>
      <c r="FV176" s="65"/>
      <c r="FW176" s="65"/>
      <c r="FX176" s="65"/>
      <c r="FY176" s="65"/>
      <c r="FZ176" s="65"/>
      <c r="GA176" s="65"/>
      <c r="GB176" s="65"/>
      <c r="GC176" s="65"/>
      <c r="GD176" s="65"/>
      <c r="GE176" s="65"/>
      <c r="GF176" s="65"/>
      <c r="GG176" s="65"/>
      <c r="GH176" s="65"/>
      <c r="GI176" s="65"/>
      <c r="GJ176" s="65"/>
      <c r="GK176" s="65"/>
      <c r="GL176" s="65"/>
      <c r="GM176" s="65"/>
      <c r="GN176" s="65"/>
      <c r="GO176" s="67"/>
      <c r="GP176" s="68"/>
      <c r="GQ176" s="69"/>
      <c r="GR176" s="70"/>
      <c r="GS176" s="68"/>
      <c r="GT176" s="63"/>
      <c r="GU176" s="71"/>
      <c r="GV176" s="71"/>
      <c r="GW176" s="70"/>
      <c r="GX176" s="57"/>
      <c r="GY176" s="57"/>
    </row>
    <row r="177" spans="2:207">
      <c r="B177" s="64"/>
      <c r="D177" s="64"/>
      <c r="H177" s="64"/>
      <c r="I177" s="64"/>
      <c r="J177" s="64"/>
      <c r="K177" s="64"/>
      <c r="L177" s="64"/>
      <c r="M177" s="64"/>
      <c r="N177" s="64"/>
      <c r="O177" s="64"/>
      <c r="P177" s="64"/>
      <c r="Q177" s="64"/>
      <c r="R177" s="64"/>
      <c r="S177" s="64"/>
      <c r="U177" s="64"/>
      <c r="V177" s="64"/>
      <c r="W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c r="DG177" s="64"/>
      <c r="DH177" s="64"/>
      <c r="DI177" s="64"/>
      <c r="DJ177" s="64"/>
      <c r="DK177" s="64"/>
      <c r="DL177" s="64"/>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5"/>
      <c r="EJ177" s="65"/>
      <c r="EK177" s="65"/>
      <c r="EL177" s="65"/>
      <c r="EM177" s="65"/>
      <c r="EN177" s="65"/>
      <c r="EO177" s="65"/>
      <c r="EP177" s="65"/>
      <c r="EQ177" s="65"/>
      <c r="ER177" s="65"/>
      <c r="ES177" s="65"/>
      <c r="ET177" s="65"/>
      <c r="EU177" s="65"/>
      <c r="EV177" s="65"/>
      <c r="EW177" s="65"/>
      <c r="EX177" s="65"/>
      <c r="EY177" s="65"/>
      <c r="EZ177" s="65"/>
      <c r="FA177" s="65"/>
      <c r="FB177" s="65"/>
      <c r="FC177" s="65"/>
      <c r="FD177" s="65"/>
      <c r="FE177" s="65"/>
      <c r="FF177" s="66"/>
      <c r="FG177" s="66"/>
      <c r="FH177" s="66"/>
      <c r="FI177" s="66"/>
      <c r="FJ177" s="66"/>
      <c r="FK177" s="66"/>
      <c r="FL177" s="66"/>
      <c r="FM177" s="66"/>
      <c r="FN177" s="66"/>
      <c r="FO177" s="66"/>
      <c r="FP177" s="65"/>
      <c r="FQ177" s="66"/>
      <c r="FR177" s="65"/>
      <c r="FS177" s="65"/>
      <c r="FT177" s="65"/>
      <c r="FU177" s="65"/>
      <c r="FV177" s="65"/>
      <c r="FW177" s="65"/>
      <c r="FX177" s="65"/>
      <c r="FY177" s="65"/>
      <c r="FZ177" s="65"/>
      <c r="GA177" s="65"/>
      <c r="GB177" s="65"/>
      <c r="GC177" s="65"/>
      <c r="GD177" s="65"/>
      <c r="GE177" s="65"/>
      <c r="GF177" s="65"/>
      <c r="GG177" s="65"/>
      <c r="GH177" s="65"/>
      <c r="GI177" s="65"/>
      <c r="GJ177" s="65"/>
      <c r="GK177" s="65"/>
      <c r="GL177" s="65"/>
      <c r="GM177" s="65"/>
      <c r="GN177" s="65"/>
      <c r="GO177" s="67"/>
      <c r="GP177" s="68"/>
      <c r="GQ177" s="69"/>
      <c r="GR177" s="70"/>
      <c r="GS177" s="68"/>
      <c r="GT177" s="63"/>
      <c r="GU177" s="71"/>
      <c r="GV177" s="71"/>
      <c r="GW177" s="70"/>
      <c r="GX177" s="57"/>
      <c r="GY177" s="57"/>
    </row>
    <row r="178" spans="2:207">
      <c r="B178" s="64"/>
      <c r="D178" s="64"/>
      <c r="H178" s="64"/>
      <c r="I178" s="64"/>
      <c r="J178" s="64"/>
      <c r="K178" s="64"/>
      <c r="L178" s="64"/>
      <c r="M178" s="64"/>
      <c r="N178" s="64"/>
      <c r="O178" s="64"/>
      <c r="P178" s="64"/>
      <c r="Q178" s="64"/>
      <c r="R178" s="64"/>
      <c r="S178" s="64"/>
      <c r="U178" s="64"/>
      <c r="V178" s="64"/>
      <c r="W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5"/>
      <c r="EJ178" s="65"/>
      <c r="EK178" s="65"/>
      <c r="EL178" s="65"/>
      <c r="EM178" s="65"/>
      <c r="EN178" s="65"/>
      <c r="EO178" s="65"/>
      <c r="EP178" s="65"/>
      <c r="EQ178" s="65"/>
      <c r="ER178" s="65"/>
      <c r="ES178" s="65"/>
      <c r="ET178" s="65"/>
      <c r="EU178" s="65"/>
      <c r="EV178" s="65"/>
      <c r="EW178" s="65"/>
      <c r="EX178" s="65"/>
      <c r="EY178" s="65"/>
      <c r="EZ178" s="65"/>
      <c r="FA178" s="65"/>
      <c r="FB178" s="65"/>
      <c r="FC178" s="65"/>
      <c r="FD178" s="65"/>
      <c r="FE178" s="65"/>
      <c r="FF178" s="66"/>
      <c r="FG178" s="66"/>
      <c r="FH178" s="66"/>
      <c r="FI178" s="66"/>
      <c r="FJ178" s="66"/>
      <c r="FK178" s="66"/>
      <c r="FL178" s="66"/>
      <c r="FM178" s="66"/>
      <c r="FN178" s="66"/>
      <c r="FO178" s="66"/>
      <c r="FP178" s="65"/>
      <c r="FQ178" s="66"/>
      <c r="FR178" s="65"/>
      <c r="FS178" s="65"/>
      <c r="FT178" s="65"/>
      <c r="FU178" s="65"/>
      <c r="FV178" s="65"/>
      <c r="FW178" s="65"/>
      <c r="FX178" s="65"/>
      <c r="FY178" s="65"/>
      <c r="FZ178" s="65"/>
      <c r="GA178" s="65"/>
      <c r="GB178" s="65"/>
      <c r="GC178" s="65"/>
      <c r="GD178" s="65"/>
      <c r="GE178" s="65"/>
      <c r="GF178" s="65"/>
      <c r="GG178" s="65"/>
      <c r="GH178" s="65"/>
      <c r="GI178" s="65"/>
      <c r="GJ178" s="65"/>
      <c r="GK178" s="65"/>
      <c r="GL178" s="65"/>
      <c r="GM178" s="65"/>
      <c r="GN178" s="65"/>
      <c r="GO178" s="67"/>
      <c r="GP178" s="68"/>
      <c r="GQ178" s="69"/>
      <c r="GR178" s="70"/>
      <c r="GS178" s="68"/>
      <c r="GT178" s="63"/>
      <c r="GU178" s="71"/>
      <c r="GV178" s="71"/>
      <c r="GW178" s="70"/>
      <c r="GX178" s="57"/>
      <c r="GY178" s="57"/>
    </row>
    <row r="179" spans="2:207">
      <c r="B179" s="64"/>
      <c r="D179" s="64"/>
      <c r="L179" s="64"/>
      <c r="M179" s="64"/>
      <c r="N179" s="64"/>
      <c r="O179" s="64"/>
      <c r="P179" s="64"/>
      <c r="Q179" s="64"/>
      <c r="R179" s="64"/>
      <c r="S179" s="64"/>
      <c r="U179" s="64"/>
      <c r="V179" s="64"/>
      <c r="W179" s="64"/>
      <c r="X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5"/>
      <c r="EJ179" s="65"/>
      <c r="EK179" s="65"/>
      <c r="EL179" s="65"/>
      <c r="EM179" s="65"/>
      <c r="EN179" s="65"/>
      <c r="EO179" s="65"/>
      <c r="EP179" s="65"/>
      <c r="EQ179" s="65"/>
      <c r="ER179" s="65"/>
      <c r="ES179" s="65"/>
      <c r="ET179" s="65"/>
      <c r="EU179" s="65"/>
      <c r="EV179" s="65"/>
      <c r="EW179" s="65"/>
      <c r="EX179" s="65"/>
      <c r="EY179" s="65"/>
      <c r="EZ179" s="65"/>
      <c r="FA179" s="65"/>
      <c r="FB179" s="65"/>
      <c r="FC179" s="65"/>
      <c r="FD179" s="65"/>
      <c r="FE179" s="65"/>
      <c r="FF179" s="66"/>
      <c r="FG179" s="66"/>
      <c r="FH179" s="66"/>
      <c r="FI179" s="66"/>
      <c r="FJ179" s="66"/>
      <c r="FK179" s="66"/>
      <c r="FL179" s="66"/>
      <c r="FM179" s="66"/>
      <c r="FN179" s="66"/>
      <c r="FO179" s="66"/>
      <c r="FP179" s="65"/>
      <c r="FQ179" s="66"/>
      <c r="FR179" s="65"/>
      <c r="FS179" s="65"/>
      <c r="FT179" s="65"/>
      <c r="FU179" s="65"/>
      <c r="FV179" s="65"/>
      <c r="FW179" s="65"/>
      <c r="FX179" s="65"/>
      <c r="FY179" s="65"/>
      <c r="FZ179" s="65"/>
      <c r="GA179" s="65"/>
      <c r="GB179" s="65"/>
      <c r="GC179" s="65"/>
      <c r="GD179" s="65"/>
      <c r="GE179" s="65"/>
      <c r="GF179" s="65"/>
      <c r="GG179" s="65"/>
      <c r="GH179" s="65"/>
      <c r="GI179" s="65"/>
      <c r="GJ179" s="65"/>
      <c r="GK179" s="65"/>
      <c r="GL179" s="65"/>
      <c r="GM179" s="65"/>
      <c r="GN179" s="65"/>
      <c r="GO179" s="67"/>
      <c r="GP179" s="68"/>
      <c r="GQ179" s="69"/>
      <c r="GR179" s="70"/>
      <c r="GS179" s="68"/>
      <c r="GT179" s="63"/>
      <c r="GU179" s="71"/>
      <c r="GV179" s="71"/>
      <c r="GW179" s="70"/>
      <c r="GX179" s="57"/>
      <c r="GY179" s="57"/>
    </row>
    <row r="180" spans="2:207">
      <c r="B180" s="57"/>
      <c r="D180" s="57"/>
      <c r="E180" s="64"/>
      <c r="F180" s="64"/>
      <c r="L180" s="64"/>
      <c r="M180" s="64"/>
      <c r="N180" s="64"/>
      <c r="O180" s="64"/>
      <c r="P180" s="64"/>
      <c r="Q180" s="64"/>
      <c r="R180" s="64"/>
      <c r="S180" s="64"/>
      <c r="U180" s="64"/>
      <c r="V180" s="64"/>
      <c r="W180" s="64"/>
      <c r="X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5"/>
      <c r="EJ180" s="65"/>
      <c r="EK180" s="65"/>
      <c r="EL180" s="65"/>
      <c r="EM180" s="65"/>
      <c r="EN180" s="65"/>
      <c r="EO180" s="65"/>
      <c r="EP180" s="65"/>
      <c r="EQ180" s="65"/>
      <c r="ER180" s="65"/>
      <c r="ES180" s="65"/>
      <c r="ET180" s="65"/>
      <c r="EU180" s="65"/>
      <c r="EV180" s="65"/>
      <c r="EW180" s="65"/>
      <c r="EX180" s="65"/>
      <c r="EY180" s="65"/>
      <c r="EZ180" s="65"/>
      <c r="FA180" s="65"/>
      <c r="FB180" s="65"/>
      <c r="FC180" s="65"/>
      <c r="FD180" s="65"/>
      <c r="FE180" s="65"/>
      <c r="FF180" s="66"/>
      <c r="FG180" s="66"/>
      <c r="FH180" s="66"/>
      <c r="FI180" s="66"/>
      <c r="FJ180" s="66"/>
      <c r="FK180" s="66"/>
      <c r="FL180" s="66"/>
      <c r="FM180" s="66"/>
      <c r="FN180" s="66"/>
      <c r="FO180" s="66"/>
      <c r="FP180" s="65"/>
      <c r="FQ180" s="66"/>
      <c r="FR180" s="65"/>
      <c r="FS180" s="65"/>
      <c r="FT180" s="65"/>
      <c r="FU180" s="65"/>
      <c r="FV180" s="65"/>
      <c r="FW180" s="65"/>
      <c r="FX180" s="65"/>
      <c r="FY180" s="65"/>
      <c r="FZ180" s="65"/>
      <c r="GA180" s="65"/>
      <c r="GB180" s="65"/>
      <c r="GC180" s="65"/>
      <c r="GD180" s="65"/>
      <c r="GE180" s="65"/>
      <c r="GF180" s="65"/>
      <c r="GG180" s="65"/>
      <c r="GH180" s="65"/>
      <c r="GI180" s="65"/>
      <c r="GJ180" s="65"/>
      <c r="GK180" s="65"/>
      <c r="GL180" s="65"/>
      <c r="GM180" s="65"/>
      <c r="GN180" s="65"/>
      <c r="GO180" s="67"/>
      <c r="GP180" s="68"/>
      <c r="GQ180" s="69"/>
      <c r="GR180" s="70"/>
      <c r="GS180" s="68"/>
      <c r="GT180" s="63"/>
      <c r="GU180" s="71"/>
      <c r="GV180" s="71"/>
      <c r="GW180" s="70"/>
      <c r="GX180" s="57"/>
      <c r="GY180" s="57"/>
    </row>
    <row r="181" spans="2:207">
      <c r="B181" s="57"/>
      <c r="D181" s="57"/>
      <c r="G181" s="64"/>
      <c r="L181" s="64"/>
      <c r="M181" s="64"/>
      <c r="N181" s="64"/>
      <c r="O181" s="64"/>
      <c r="P181" s="64"/>
      <c r="Q181" s="64"/>
      <c r="R181" s="64"/>
      <c r="S181" s="64"/>
      <c r="U181" s="64"/>
      <c r="V181" s="64"/>
      <c r="W181" s="64"/>
      <c r="X181" s="64"/>
      <c r="Y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5"/>
      <c r="EJ181" s="65"/>
      <c r="EK181" s="65"/>
      <c r="EL181" s="65"/>
      <c r="EM181" s="65"/>
      <c r="EN181" s="65"/>
      <c r="EO181" s="65"/>
      <c r="EP181" s="65"/>
      <c r="EQ181" s="65"/>
      <c r="ER181" s="65"/>
      <c r="ES181" s="65"/>
      <c r="ET181" s="65"/>
      <c r="EU181" s="65"/>
      <c r="EV181" s="65"/>
      <c r="EW181" s="65"/>
      <c r="EX181" s="65"/>
      <c r="EY181" s="65"/>
      <c r="EZ181" s="65"/>
      <c r="FA181" s="65"/>
      <c r="FB181" s="65"/>
      <c r="FC181" s="65"/>
      <c r="FD181" s="65"/>
      <c r="FE181" s="65"/>
      <c r="FF181" s="66"/>
      <c r="FG181" s="66"/>
      <c r="FH181" s="66"/>
      <c r="FI181" s="66"/>
      <c r="FJ181" s="66"/>
      <c r="FK181" s="66"/>
      <c r="FL181" s="66"/>
      <c r="FM181" s="66"/>
      <c r="FN181" s="66"/>
      <c r="FO181" s="66"/>
      <c r="FP181" s="65"/>
      <c r="FQ181" s="66"/>
      <c r="FR181" s="65"/>
      <c r="FS181" s="65"/>
      <c r="FT181" s="65"/>
      <c r="FU181" s="65"/>
      <c r="FV181" s="65"/>
      <c r="FW181" s="65"/>
      <c r="FX181" s="65"/>
      <c r="FY181" s="65"/>
      <c r="FZ181" s="65"/>
      <c r="GA181" s="65"/>
      <c r="GB181" s="65"/>
      <c r="GC181" s="65"/>
      <c r="GD181" s="65"/>
      <c r="GE181" s="65"/>
      <c r="GF181" s="65"/>
      <c r="GG181" s="65"/>
      <c r="GH181" s="65"/>
      <c r="GI181" s="65"/>
      <c r="GJ181" s="65"/>
      <c r="GK181" s="65"/>
      <c r="GL181" s="65"/>
      <c r="GM181" s="65"/>
      <c r="GN181" s="65"/>
      <c r="GO181" s="67"/>
      <c r="GP181" s="68"/>
      <c r="GQ181" s="69"/>
      <c r="GR181" s="70"/>
      <c r="GS181" s="68"/>
      <c r="GT181" s="63"/>
      <c r="GU181" s="71"/>
      <c r="GV181" s="71"/>
      <c r="GW181" s="70"/>
      <c r="GX181" s="57"/>
      <c r="GY181" s="57"/>
    </row>
    <row r="182" spans="2:207">
      <c r="M182" s="64"/>
      <c r="N182" s="64"/>
      <c r="O182" s="64"/>
      <c r="P182" s="64"/>
      <c r="Q182" s="64"/>
      <c r="R182" s="64"/>
      <c r="S182" s="64"/>
      <c r="U182" s="64"/>
      <c r="V182" s="64"/>
      <c r="W182" s="64"/>
      <c r="X182" s="64"/>
      <c r="Y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5"/>
      <c r="EJ182" s="65"/>
      <c r="EK182" s="65"/>
      <c r="EL182" s="65"/>
      <c r="EM182" s="65"/>
      <c r="EN182" s="65"/>
      <c r="EO182" s="65"/>
      <c r="EP182" s="65"/>
      <c r="EQ182" s="65"/>
      <c r="ER182" s="65"/>
      <c r="ES182" s="65"/>
      <c r="ET182" s="65"/>
      <c r="EU182" s="65"/>
      <c r="EV182" s="65"/>
      <c r="EW182" s="65"/>
      <c r="EX182" s="65"/>
      <c r="EY182" s="65"/>
      <c r="EZ182" s="65"/>
      <c r="FA182" s="65"/>
      <c r="FB182" s="65"/>
      <c r="FC182" s="65"/>
      <c r="FD182" s="65"/>
      <c r="FE182" s="65"/>
      <c r="FF182" s="66"/>
      <c r="FG182" s="66"/>
      <c r="FH182" s="66"/>
      <c r="FI182" s="66"/>
      <c r="FJ182" s="66"/>
      <c r="FK182" s="66"/>
      <c r="FL182" s="66"/>
      <c r="FM182" s="66"/>
      <c r="FN182" s="66"/>
      <c r="FO182" s="66"/>
      <c r="FP182" s="65"/>
      <c r="FQ182" s="66"/>
      <c r="FR182" s="65"/>
      <c r="FS182" s="65"/>
      <c r="FT182" s="65"/>
      <c r="FU182" s="65"/>
      <c r="FV182" s="65"/>
      <c r="FW182" s="65"/>
      <c r="FX182" s="65"/>
      <c r="FY182" s="65"/>
      <c r="FZ182" s="65"/>
      <c r="GA182" s="65"/>
      <c r="GB182" s="65"/>
      <c r="GC182" s="65"/>
      <c r="GD182" s="65"/>
      <c r="GE182" s="65"/>
      <c r="GF182" s="65"/>
      <c r="GG182" s="65"/>
      <c r="GH182" s="65"/>
      <c r="GI182" s="65"/>
      <c r="GJ182" s="65"/>
      <c r="GK182" s="65"/>
      <c r="GL182" s="65"/>
      <c r="GM182" s="65"/>
      <c r="GN182" s="65"/>
      <c r="GO182" s="67"/>
      <c r="GP182" s="68"/>
      <c r="GQ182" s="69"/>
      <c r="GR182" s="70"/>
      <c r="GS182" s="68"/>
      <c r="GT182" s="63"/>
      <c r="GU182" s="71"/>
      <c r="GV182" s="71"/>
      <c r="GW182" s="70"/>
      <c r="GX182" s="57"/>
      <c r="GY182" s="57"/>
    </row>
    <row r="183" spans="2:207">
      <c r="M183" s="64"/>
      <c r="N183" s="64"/>
      <c r="O183" s="64"/>
      <c r="P183" s="64"/>
      <c r="Q183" s="64"/>
      <c r="R183" s="64"/>
      <c r="S183" s="64"/>
      <c r="U183" s="64"/>
      <c r="V183" s="64"/>
      <c r="W183" s="64"/>
      <c r="X183" s="64"/>
      <c r="Y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5"/>
      <c r="EJ183" s="65"/>
      <c r="EK183" s="65"/>
      <c r="EL183" s="65"/>
      <c r="EM183" s="65"/>
      <c r="EN183" s="65"/>
      <c r="EO183" s="65"/>
      <c r="EP183" s="65"/>
      <c r="EQ183" s="65"/>
      <c r="ER183" s="65"/>
      <c r="ES183" s="65"/>
      <c r="ET183" s="65"/>
      <c r="EU183" s="65"/>
      <c r="EV183" s="65"/>
      <c r="EW183" s="65"/>
      <c r="EX183" s="65"/>
      <c r="EY183" s="65"/>
      <c r="EZ183" s="65"/>
      <c r="FA183" s="65"/>
      <c r="FB183" s="65"/>
      <c r="FC183" s="65"/>
      <c r="FD183" s="65"/>
      <c r="FE183" s="65"/>
      <c r="FF183" s="66"/>
      <c r="FG183" s="66"/>
      <c r="FH183" s="66"/>
      <c r="FI183" s="66"/>
      <c r="FJ183" s="66"/>
      <c r="FK183" s="66"/>
      <c r="FL183" s="66"/>
      <c r="FM183" s="66"/>
      <c r="FN183" s="66"/>
      <c r="FO183" s="66"/>
      <c r="FP183" s="65"/>
      <c r="FQ183" s="66"/>
      <c r="FR183" s="65"/>
      <c r="FS183" s="65"/>
      <c r="FT183" s="65"/>
      <c r="FU183" s="65"/>
      <c r="FV183" s="65"/>
      <c r="FW183" s="65"/>
      <c r="FX183" s="65"/>
      <c r="FY183" s="65"/>
      <c r="FZ183" s="65"/>
      <c r="GA183" s="65"/>
      <c r="GB183" s="65"/>
      <c r="GC183" s="65"/>
      <c r="GD183" s="65"/>
      <c r="GE183" s="65"/>
      <c r="GF183" s="65"/>
      <c r="GG183" s="65"/>
      <c r="GH183" s="65"/>
      <c r="GI183" s="65"/>
      <c r="GJ183" s="65"/>
      <c r="GK183" s="65"/>
      <c r="GL183" s="65"/>
      <c r="GM183" s="65"/>
      <c r="GN183" s="65"/>
      <c r="GO183" s="67"/>
      <c r="GP183" s="68"/>
      <c r="GQ183" s="69"/>
      <c r="GR183" s="70"/>
      <c r="GS183" s="68"/>
      <c r="GT183" s="63"/>
      <c r="GU183" s="71"/>
      <c r="GV183" s="71"/>
      <c r="GW183" s="70"/>
      <c r="GX183" s="57"/>
      <c r="GY183" s="57"/>
    </row>
    <row r="184" spans="2:207">
      <c r="P184" s="64"/>
      <c r="Q184" s="64"/>
      <c r="R184" s="64"/>
      <c r="S184" s="64"/>
      <c r="U184" s="64"/>
      <c r="V184" s="64"/>
      <c r="W184" s="64"/>
      <c r="X184" s="64"/>
      <c r="Y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5"/>
      <c r="EJ184" s="65"/>
      <c r="EK184" s="65"/>
      <c r="EL184" s="65"/>
      <c r="EM184" s="65"/>
      <c r="EN184" s="65"/>
      <c r="EO184" s="65"/>
      <c r="EP184" s="65"/>
      <c r="EQ184" s="65"/>
      <c r="ER184" s="65"/>
      <c r="ES184" s="65"/>
      <c r="ET184" s="65"/>
      <c r="EU184" s="65"/>
      <c r="EV184" s="65"/>
      <c r="EW184" s="65"/>
      <c r="EX184" s="65"/>
      <c r="EY184" s="65"/>
      <c r="EZ184" s="65"/>
      <c r="FA184" s="65"/>
      <c r="FB184" s="65"/>
      <c r="FC184" s="65"/>
      <c r="FD184" s="65"/>
      <c r="FE184" s="65"/>
      <c r="FF184" s="66"/>
      <c r="FG184" s="66"/>
      <c r="FH184" s="66"/>
      <c r="FI184" s="66"/>
      <c r="FJ184" s="66"/>
      <c r="FK184" s="66"/>
      <c r="FL184" s="66"/>
      <c r="FM184" s="66"/>
      <c r="FN184" s="66"/>
      <c r="FO184" s="66"/>
      <c r="FP184" s="65"/>
      <c r="FQ184" s="66"/>
      <c r="FR184" s="65"/>
      <c r="FS184" s="65"/>
      <c r="FT184" s="65"/>
      <c r="FU184" s="65"/>
      <c r="FV184" s="65"/>
      <c r="FW184" s="65"/>
      <c r="FX184" s="65"/>
      <c r="FY184" s="65"/>
      <c r="FZ184" s="65"/>
      <c r="GA184" s="65"/>
      <c r="GB184" s="65"/>
      <c r="GC184" s="65"/>
      <c r="GD184" s="65"/>
      <c r="GE184" s="65"/>
      <c r="GF184" s="65"/>
      <c r="GG184" s="65"/>
      <c r="GH184" s="65"/>
      <c r="GI184" s="65"/>
      <c r="GJ184" s="65"/>
      <c r="GK184" s="65"/>
      <c r="GL184" s="65"/>
      <c r="GM184" s="65"/>
      <c r="GN184" s="65"/>
      <c r="GO184" s="67"/>
      <c r="GP184" s="68"/>
      <c r="GQ184" s="69"/>
      <c r="GR184" s="70"/>
      <c r="GS184" s="68"/>
      <c r="GT184" s="63"/>
      <c r="GU184" s="71"/>
      <c r="GV184" s="71"/>
      <c r="GW184" s="70"/>
      <c r="GX184" s="57"/>
      <c r="GY184" s="57"/>
    </row>
    <row r="185" spans="2:207">
      <c r="P185" s="64"/>
      <c r="Q185" s="64"/>
      <c r="R185" s="64"/>
      <c r="S185" s="64"/>
      <c r="U185" s="64"/>
      <c r="V185" s="64"/>
      <c r="W185" s="64"/>
      <c r="X185" s="64"/>
      <c r="Y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5"/>
      <c r="EJ185" s="65"/>
      <c r="EK185" s="65"/>
      <c r="EL185" s="65"/>
      <c r="EM185" s="65"/>
      <c r="EN185" s="65"/>
      <c r="EO185" s="65"/>
      <c r="EP185" s="65"/>
      <c r="EQ185" s="65"/>
      <c r="ER185" s="65"/>
      <c r="ES185" s="65"/>
      <c r="ET185" s="65"/>
      <c r="EU185" s="65"/>
      <c r="EV185" s="65"/>
      <c r="EW185" s="65"/>
      <c r="EX185" s="65"/>
      <c r="EY185" s="65"/>
      <c r="EZ185" s="65"/>
      <c r="FA185" s="65"/>
      <c r="FB185" s="65"/>
      <c r="FC185" s="65"/>
      <c r="FD185" s="65"/>
      <c r="FE185" s="65"/>
      <c r="FF185" s="66"/>
      <c r="FG185" s="66"/>
      <c r="FH185" s="66"/>
      <c r="FI185" s="66"/>
      <c r="FJ185" s="66"/>
      <c r="FK185" s="66"/>
      <c r="FL185" s="66"/>
      <c r="FM185" s="66"/>
      <c r="FN185" s="66"/>
      <c r="FO185" s="66"/>
      <c r="FP185" s="65"/>
      <c r="FQ185" s="66"/>
      <c r="FR185" s="65"/>
      <c r="FS185" s="65"/>
      <c r="FT185" s="65"/>
      <c r="FU185" s="65"/>
      <c r="FV185" s="65"/>
      <c r="FW185" s="65"/>
      <c r="FX185" s="65"/>
      <c r="FY185" s="65"/>
      <c r="FZ185" s="65"/>
      <c r="GA185" s="65"/>
      <c r="GB185" s="65"/>
      <c r="GC185" s="65"/>
      <c r="GD185" s="65"/>
      <c r="GE185" s="65"/>
      <c r="GF185" s="65"/>
      <c r="GG185" s="65"/>
      <c r="GH185" s="65"/>
      <c r="GI185" s="65"/>
      <c r="GJ185" s="65"/>
      <c r="GK185" s="65"/>
      <c r="GL185" s="65"/>
      <c r="GM185" s="65"/>
      <c r="GN185" s="65"/>
      <c r="GO185" s="67"/>
      <c r="GP185" s="68"/>
      <c r="GQ185" s="69"/>
      <c r="GR185" s="70"/>
      <c r="GS185" s="68"/>
      <c r="GT185" s="63"/>
      <c r="GU185" s="71"/>
      <c r="GV185" s="71"/>
      <c r="GW185" s="70"/>
      <c r="GX185" s="57"/>
      <c r="GY185" s="57"/>
    </row>
    <row r="186" spans="2:207">
      <c r="P186" s="64"/>
      <c r="Q186" s="64"/>
      <c r="R186" s="64"/>
      <c r="S186" s="64"/>
      <c r="U186" s="64"/>
      <c r="V186" s="64"/>
      <c r="W186" s="64"/>
      <c r="X186" s="64"/>
      <c r="Y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5"/>
      <c r="EJ186" s="65"/>
      <c r="EK186" s="65"/>
      <c r="EL186" s="65"/>
      <c r="EM186" s="65"/>
      <c r="EN186" s="65"/>
      <c r="EO186" s="65"/>
      <c r="EP186" s="65"/>
      <c r="EQ186" s="65"/>
      <c r="ER186" s="65"/>
      <c r="ES186" s="65"/>
      <c r="ET186" s="65"/>
      <c r="EU186" s="65"/>
      <c r="EV186" s="65"/>
      <c r="EW186" s="65"/>
      <c r="EX186" s="65"/>
      <c r="EY186" s="65"/>
      <c r="EZ186" s="65"/>
      <c r="FA186" s="65"/>
      <c r="FB186" s="65"/>
      <c r="FC186" s="65"/>
      <c r="FD186" s="65"/>
      <c r="FE186" s="65"/>
      <c r="FF186" s="66"/>
      <c r="FG186" s="66"/>
      <c r="FH186" s="66"/>
      <c r="FI186" s="66"/>
      <c r="FJ186" s="66"/>
      <c r="FK186" s="66"/>
      <c r="FL186" s="66"/>
      <c r="FM186" s="66"/>
      <c r="FN186" s="66"/>
      <c r="FO186" s="66"/>
      <c r="FP186" s="65"/>
      <c r="FQ186" s="66"/>
      <c r="FR186" s="65"/>
      <c r="FS186" s="65"/>
      <c r="FT186" s="65"/>
      <c r="FU186" s="65"/>
      <c r="FV186" s="65"/>
      <c r="FW186" s="65"/>
      <c r="FX186" s="65"/>
      <c r="FY186" s="65"/>
      <c r="FZ186" s="65"/>
      <c r="GA186" s="65"/>
      <c r="GB186" s="65"/>
      <c r="GC186" s="65"/>
      <c r="GD186" s="65"/>
      <c r="GE186" s="65"/>
      <c r="GF186" s="65"/>
      <c r="GG186" s="65"/>
      <c r="GH186" s="65"/>
      <c r="GI186" s="65"/>
      <c r="GJ186" s="65"/>
      <c r="GK186" s="65"/>
      <c r="GL186" s="65"/>
      <c r="GM186" s="65"/>
      <c r="GN186" s="65"/>
      <c r="GO186" s="67"/>
      <c r="GP186" s="68"/>
      <c r="GQ186" s="69"/>
      <c r="GR186" s="70"/>
      <c r="GS186" s="68"/>
      <c r="GT186" s="63"/>
      <c r="GU186" s="71"/>
      <c r="GV186" s="71"/>
      <c r="GW186" s="70"/>
      <c r="GX186" s="57"/>
      <c r="GY186" s="57"/>
    </row>
    <row r="187" spans="2:207">
      <c r="P187" s="64"/>
      <c r="Q187" s="64"/>
      <c r="R187" s="64"/>
      <c r="S187" s="64"/>
      <c r="U187" s="64"/>
      <c r="V187" s="64"/>
      <c r="W187" s="64"/>
      <c r="X187" s="64"/>
      <c r="Y187" s="64"/>
      <c r="Z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c r="DG187" s="64"/>
      <c r="DH187" s="64"/>
      <c r="DI187" s="64"/>
      <c r="DJ187" s="64"/>
      <c r="DK187" s="64"/>
      <c r="DL187" s="64"/>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5"/>
      <c r="EJ187" s="65"/>
      <c r="EK187" s="65"/>
      <c r="EL187" s="65"/>
      <c r="EM187" s="65"/>
      <c r="EN187" s="65"/>
      <c r="EO187" s="65"/>
      <c r="EP187" s="65"/>
      <c r="EQ187" s="65"/>
      <c r="ER187" s="65"/>
      <c r="ES187" s="65"/>
      <c r="ET187" s="65"/>
      <c r="EU187" s="65"/>
      <c r="EV187" s="65"/>
      <c r="EW187" s="65"/>
      <c r="EX187" s="65"/>
      <c r="EY187" s="65"/>
      <c r="EZ187" s="65"/>
      <c r="FA187" s="65"/>
      <c r="FB187" s="65"/>
      <c r="FC187" s="65"/>
      <c r="FD187" s="65"/>
      <c r="FE187" s="65"/>
      <c r="FF187" s="66"/>
      <c r="FG187" s="66"/>
      <c r="FH187" s="66"/>
      <c r="FI187" s="66"/>
      <c r="FJ187" s="66"/>
      <c r="FK187" s="66"/>
      <c r="FL187" s="66"/>
      <c r="FM187" s="66"/>
      <c r="FN187" s="66"/>
      <c r="FO187" s="66"/>
      <c r="FP187" s="65"/>
      <c r="FQ187" s="66"/>
      <c r="FR187" s="65"/>
      <c r="FS187" s="65"/>
      <c r="FT187" s="65"/>
      <c r="FU187" s="65"/>
      <c r="FV187" s="65"/>
      <c r="FW187" s="65"/>
      <c r="FX187" s="65"/>
      <c r="FY187" s="65"/>
      <c r="FZ187" s="65"/>
      <c r="GA187" s="65"/>
      <c r="GB187" s="65"/>
      <c r="GC187" s="65"/>
      <c r="GD187" s="65"/>
      <c r="GE187" s="65"/>
      <c r="GF187" s="65"/>
      <c r="GG187" s="65"/>
      <c r="GH187" s="65"/>
      <c r="GI187" s="65"/>
      <c r="GJ187" s="65"/>
      <c r="GK187" s="65"/>
      <c r="GL187" s="65"/>
      <c r="GM187" s="65"/>
      <c r="GN187" s="65"/>
      <c r="GO187" s="67"/>
      <c r="GP187" s="68"/>
      <c r="GQ187" s="69"/>
      <c r="GR187" s="70"/>
      <c r="GS187" s="68"/>
      <c r="GT187" s="63"/>
      <c r="GU187" s="71"/>
      <c r="GV187" s="71"/>
      <c r="GW187" s="70"/>
      <c r="GX187" s="57"/>
      <c r="GY187" s="57"/>
    </row>
    <row r="188" spans="2:207">
      <c r="P188" s="64"/>
      <c r="Q188" s="64"/>
      <c r="R188" s="64"/>
      <c r="S188" s="64"/>
      <c r="U188" s="64"/>
      <c r="V188" s="64"/>
      <c r="W188" s="64"/>
      <c r="X188" s="64"/>
      <c r="Y188" s="64"/>
      <c r="Z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c r="DG188" s="64"/>
      <c r="DH188" s="64"/>
      <c r="DI188" s="64"/>
      <c r="DJ188" s="64"/>
      <c r="DK188" s="64"/>
      <c r="DL188" s="64"/>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5"/>
      <c r="EJ188" s="65"/>
      <c r="EK188" s="65"/>
      <c r="EL188" s="65"/>
      <c r="EM188" s="65"/>
      <c r="EN188" s="65"/>
      <c r="EO188" s="65"/>
      <c r="EP188" s="65"/>
      <c r="EQ188" s="65"/>
      <c r="ER188" s="65"/>
      <c r="ES188" s="65"/>
      <c r="ET188" s="65"/>
      <c r="EU188" s="65"/>
      <c r="EV188" s="65"/>
      <c r="EW188" s="65"/>
      <c r="EX188" s="65"/>
      <c r="EY188" s="65"/>
      <c r="EZ188" s="65"/>
      <c r="FA188" s="65"/>
      <c r="FB188" s="65"/>
      <c r="FC188" s="65"/>
      <c r="FD188" s="65"/>
      <c r="FE188" s="65"/>
      <c r="FF188" s="66"/>
      <c r="FG188" s="66"/>
      <c r="FH188" s="66"/>
      <c r="FI188" s="66"/>
      <c r="FJ188" s="66"/>
      <c r="FK188" s="66"/>
      <c r="FL188" s="66"/>
      <c r="FM188" s="66"/>
      <c r="FN188" s="66"/>
      <c r="FO188" s="66"/>
      <c r="FP188" s="65"/>
      <c r="FQ188" s="66"/>
      <c r="FR188" s="65"/>
      <c r="FS188" s="65"/>
      <c r="FT188" s="65"/>
      <c r="FU188" s="65"/>
      <c r="FV188" s="65"/>
      <c r="FW188" s="65"/>
      <c r="FX188" s="65"/>
      <c r="FY188" s="65"/>
      <c r="FZ188" s="65"/>
      <c r="GA188" s="65"/>
      <c r="GB188" s="65"/>
      <c r="GC188" s="65"/>
      <c r="GD188" s="65"/>
      <c r="GE188" s="65"/>
      <c r="GF188" s="65"/>
      <c r="GG188" s="65"/>
      <c r="GH188" s="65"/>
      <c r="GI188" s="65"/>
      <c r="GJ188" s="65"/>
      <c r="GK188" s="65"/>
      <c r="GL188" s="65"/>
      <c r="GM188" s="65"/>
      <c r="GN188" s="65"/>
      <c r="GO188" s="67"/>
      <c r="GP188" s="68"/>
      <c r="GQ188" s="69"/>
      <c r="GR188" s="70"/>
      <c r="GS188" s="68"/>
      <c r="GT188" s="63"/>
      <c r="GU188" s="71"/>
      <c r="GV188" s="71"/>
      <c r="GW188" s="70"/>
      <c r="GX188" s="57"/>
      <c r="GY188" s="57"/>
    </row>
    <row r="189" spans="2:207">
      <c r="P189" s="64"/>
      <c r="Q189" s="64"/>
      <c r="R189" s="64"/>
      <c r="S189" s="64"/>
      <c r="U189" s="64"/>
      <c r="V189" s="64"/>
      <c r="W189" s="64"/>
      <c r="X189" s="64"/>
      <c r="Y189" s="64"/>
      <c r="Z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c r="DG189" s="64"/>
      <c r="DH189" s="64"/>
      <c r="DI189" s="64"/>
      <c r="DJ189" s="64"/>
      <c r="DK189" s="64"/>
      <c r="DL189" s="64"/>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5"/>
      <c r="EJ189" s="65"/>
      <c r="EK189" s="65"/>
      <c r="EL189" s="65"/>
      <c r="EM189" s="65"/>
      <c r="EN189" s="65"/>
      <c r="EO189" s="65"/>
      <c r="EP189" s="65"/>
      <c r="EQ189" s="65"/>
      <c r="ER189" s="65"/>
      <c r="ES189" s="65"/>
      <c r="ET189" s="65"/>
      <c r="EU189" s="65"/>
      <c r="EV189" s="65"/>
      <c r="EW189" s="65"/>
      <c r="EX189" s="65"/>
      <c r="EY189" s="65"/>
      <c r="EZ189" s="65"/>
      <c r="FA189" s="65"/>
      <c r="FB189" s="65"/>
      <c r="FC189" s="65"/>
      <c r="FD189" s="65"/>
      <c r="FE189" s="65"/>
      <c r="FF189" s="66"/>
      <c r="FG189" s="66"/>
      <c r="FH189" s="66"/>
      <c r="FI189" s="66"/>
      <c r="FJ189" s="66"/>
      <c r="FK189" s="66"/>
      <c r="FL189" s="66"/>
      <c r="FM189" s="66"/>
      <c r="FN189" s="66"/>
      <c r="FO189" s="66"/>
      <c r="FP189" s="65"/>
      <c r="FQ189" s="66"/>
      <c r="FR189" s="65"/>
      <c r="FS189" s="65"/>
      <c r="FT189" s="65"/>
      <c r="FU189" s="65"/>
      <c r="FV189" s="65"/>
      <c r="FW189" s="65"/>
      <c r="FX189" s="65"/>
      <c r="FY189" s="65"/>
      <c r="FZ189" s="65"/>
      <c r="GA189" s="65"/>
      <c r="GB189" s="65"/>
      <c r="GC189" s="65"/>
      <c r="GD189" s="65"/>
      <c r="GE189" s="65"/>
      <c r="GF189" s="65"/>
      <c r="GG189" s="65"/>
      <c r="GH189" s="65"/>
      <c r="GI189" s="65"/>
      <c r="GJ189" s="65"/>
      <c r="GK189" s="65"/>
      <c r="GL189" s="65"/>
      <c r="GM189" s="65"/>
      <c r="GN189" s="65"/>
      <c r="GO189" s="67"/>
      <c r="GP189" s="68"/>
      <c r="GQ189" s="69"/>
      <c r="GR189" s="70"/>
      <c r="GS189" s="68"/>
      <c r="GT189" s="63"/>
      <c r="GU189" s="71"/>
      <c r="GV189" s="71"/>
      <c r="GW189" s="70"/>
      <c r="GX189" s="57"/>
      <c r="GY189" s="57"/>
    </row>
    <row r="190" spans="2:207">
      <c r="E190" s="64"/>
      <c r="F190" s="64"/>
      <c r="P190" s="64"/>
      <c r="Q190" s="64"/>
      <c r="R190" s="64"/>
      <c r="S190" s="64"/>
      <c r="U190" s="64"/>
      <c r="V190" s="64"/>
      <c r="W190" s="64"/>
      <c r="X190" s="64"/>
      <c r="Y190" s="64"/>
      <c r="Z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5"/>
      <c r="EJ190" s="65"/>
      <c r="EK190" s="65"/>
      <c r="EL190" s="65"/>
      <c r="EM190" s="65"/>
      <c r="EN190" s="65"/>
      <c r="EO190" s="65"/>
      <c r="EP190" s="65"/>
      <c r="EQ190" s="65"/>
      <c r="ER190" s="65"/>
      <c r="ES190" s="65"/>
      <c r="ET190" s="65"/>
      <c r="EU190" s="65"/>
      <c r="EV190" s="65"/>
      <c r="EW190" s="65"/>
      <c r="EX190" s="65"/>
      <c r="EY190" s="65"/>
      <c r="EZ190" s="65"/>
      <c r="FA190" s="65"/>
      <c r="FB190" s="65"/>
      <c r="FC190" s="65"/>
      <c r="FD190" s="65"/>
      <c r="FE190" s="65"/>
      <c r="FF190" s="66"/>
      <c r="FG190" s="66"/>
      <c r="FH190" s="66"/>
      <c r="FI190" s="66"/>
      <c r="FJ190" s="66"/>
      <c r="FK190" s="66"/>
      <c r="FL190" s="66"/>
      <c r="FM190" s="66"/>
      <c r="FN190" s="66"/>
      <c r="FO190" s="66"/>
      <c r="FP190" s="65"/>
      <c r="FQ190" s="66"/>
      <c r="FR190" s="65"/>
      <c r="FS190" s="65"/>
      <c r="FT190" s="65"/>
      <c r="FU190" s="65"/>
      <c r="FV190" s="65"/>
      <c r="FW190" s="65"/>
      <c r="FX190" s="65"/>
      <c r="FY190" s="65"/>
      <c r="FZ190" s="65"/>
      <c r="GA190" s="65"/>
      <c r="GB190" s="65"/>
      <c r="GC190" s="65"/>
      <c r="GD190" s="65"/>
      <c r="GE190" s="65"/>
      <c r="GF190" s="65"/>
      <c r="GG190" s="65"/>
      <c r="GH190" s="65"/>
      <c r="GI190" s="65"/>
      <c r="GJ190" s="65"/>
      <c r="GK190" s="65"/>
      <c r="GL190" s="65"/>
      <c r="GM190" s="65"/>
      <c r="GN190" s="65"/>
      <c r="GO190" s="67"/>
      <c r="GP190" s="68"/>
      <c r="GQ190" s="69"/>
      <c r="GR190" s="70"/>
      <c r="GS190" s="68"/>
      <c r="GT190" s="63"/>
      <c r="GU190" s="71"/>
      <c r="GV190" s="71"/>
      <c r="GW190" s="70"/>
      <c r="GX190" s="57"/>
      <c r="GY190" s="57"/>
    </row>
    <row r="191" spans="2:207">
      <c r="E191" s="64"/>
      <c r="F191" s="64"/>
      <c r="G191" s="64"/>
      <c r="H191" s="64"/>
      <c r="I191" s="64"/>
      <c r="J191" s="64"/>
      <c r="K191" s="64"/>
      <c r="N191" s="64"/>
      <c r="O191" s="64"/>
      <c r="U191" s="64"/>
      <c r="V191" s="64"/>
      <c r="W191" s="64"/>
      <c r="X191" s="64"/>
      <c r="Y191" s="64"/>
      <c r="Z191" s="64"/>
      <c r="AA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c r="DG191" s="64"/>
      <c r="DH191" s="64"/>
      <c r="DI191" s="64"/>
      <c r="DJ191" s="64"/>
      <c r="DK191" s="64"/>
      <c r="DL191" s="64"/>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5"/>
      <c r="EJ191" s="65"/>
      <c r="EK191" s="65"/>
      <c r="EL191" s="65"/>
      <c r="EM191" s="65"/>
      <c r="EN191" s="65"/>
      <c r="EO191" s="65"/>
      <c r="EP191" s="65"/>
      <c r="EQ191" s="65"/>
      <c r="ER191" s="65"/>
      <c r="ES191" s="65"/>
      <c r="ET191" s="65"/>
      <c r="EU191" s="65"/>
      <c r="EV191" s="65"/>
      <c r="EW191" s="65"/>
      <c r="EX191" s="65"/>
      <c r="EY191" s="65"/>
      <c r="EZ191" s="65"/>
      <c r="FA191" s="65"/>
      <c r="FB191" s="65"/>
      <c r="FC191" s="65"/>
      <c r="FD191" s="65"/>
      <c r="FE191" s="65"/>
      <c r="FF191" s="66"/>
      <c r="FG191" s="66"/>
      <c r="FH191" s="66"/>
      <c r="FI191" s="66"/>
      <c r="FJ191" s="66"/>
      <c r="FK191" s="66"/>
      <c r="FL191" s="66"/>
      <c r="FM191" s="66"/>
      <c r="FN191" s="66"/>
      <c r="FO191" s="66"/>
      <c r="FP191" s="65"/>
      <c r="FQ191" s="66"/>
      <c r="FR191" s="65"/>
      <c r="FS191" s="65"/>
      <c r="FT191" s="65"/>
      <c r="FU191" s="65"/>
      <c r="FV191" s="65"/>
      <c r="FW191" s="65"/>
      <c r="FX191" s="65"/>
      <c r="FY191" s="65"/>
      <c r="FZ191" s="65"/>
      <c r="GA191" s="65"/>
      <c r="GB191" s="65"/>
      <c r="GC191" s="65"/>
      <c r="GD191" s="65"/>
      <c r="GE191" s="65"/>
      <c r="GF191" s="65"/>
      <c r="GG191" s="65"/>
      <c r="GH191" s="65"/>
      <c r="GI191" s="65"/>
      <c r="GJ191" s="65"/>
      <c r="GK191" s="65"/>
      <c r="GL191" s="65"/>
      <c r="GM191" s="65"/>
      <c r="GN191" s="65"/>
      <c r="GO191" s="67"/>
      <c r="GP191" s="68"/>
      <c r="GQ191" s="69"/>
      <c r="GR191" s="70"/>
      <c r="GS191" s="68"/>
      <c r="GT191" s="63"/>
      <c r="GU191" s="71"/>
      <c r="GV191" s="71"/>
      <c r="GW191" s="70"/>
      <c r="GX191" s="57"/>
      <c r="GY191" s="57"/>
    </row>
    <row r="192" spans="2:207">
      <c r="E192" s="64"/>
      <c r="F192" s="64"/>
      <c r="G192" s="64"/>
      <c r="H192" s="64"/>
      <c r="I192" s="64"/>
      <c r="J192" s="64"/>
      <c r="K192" s="64"/>
      <c r="N192" s="64"/>
      <c r="O192" s="64"/>
      <c r="U192" s="64"/>
      <c r="V192" s="64"/>
      <c r="W192" s="64"/>
      <c r="X192" s="64"/>
      <c r="Y192" s="64"/>
      <c r="Z192" s="64"/>
      <c r="AA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c r="DG192" s="64"/>
      <c r="DH192" s="64"/>
      <c r="DI192" s="64"/>
      <c r="DJ192" s="64"/>
      <c r="DK192" s="64"/>
      <c r="DL192" s="64"/>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5"/>
      <c r="EJ192" s="65"/>
      <c r="EK192" s="65"/>
      <c r="EL192" s="65"/>
      <c r="EM192" s="65"/>
      <c r="EN192" s="65"/>
      <c r="EO192" s="65"/>
      <c r="EP192" s="65"/>
      <c r="EQ192" s="65"/>
      <c r="ER192" s="65"/>
      <c r="ES192" s="65"/>
      <c r="ET192" s="65"/>
      <c r="EU192" s="65"/>
      <c r="EV192" s="65"/>
      <c r="EW192" s="65"/>
      <c r="EX192" s="65"/>
      <c r="EY192" s="65"/>
      <c r="EZ192" s="65"/>
      <c r="FA192" s="65"/>
      <c r="FB192" s="65"/>
      <c r="FC192" s="65"/>
      <c r="FD192" s="65"/>
      <c r="FE192" s="65"/>
      <c r="FF192" s="66"/>
      <c r="FG192" s="66"/>
      <c r="FH192" s="66"/>
      <c r="FI192" s="66"/>
      <c r="FJ192" s="66"/>
      <c r="FK192" s="66"/>
      <c r="FL192" s="66"/>
      <c r="FM192" s="66"/>
      <c r="FN192" s="66"/>
      <c r="FO192" s="66"/>
      <c r="FP192" s="65"/>
      <c r="FQ192" s="66"/>
      <c r="FR192" s="65"/>
      <c r="FS192" s="65"/>
      <c r="FT192" s="65"/>
      <c r="FU192" s="65"/>
      <c r="FV192" s="65"/>
      <c r="FW192" s="65"/>
      <c r="FX192" s="65"/>
      <c r="FY192" s="65"/>
      <c r="FZ192" s="65"/>
      <c r="GA192" s="65"/>
      <c r="GB192" s="65"/>
      <c r="GC192" s="65"/>
      <c r="GD192" s="65"/>
      <c r="GE192" s="65"/>
      <c r="GF192" s="65"/>
      <c r="GG192" s="65"/>
      <c r="GH192" s="65"/>
      <c r="GI192" s="65"/>
      <c r="GJ192" s="65"/>
      <c r="GK192" s="65"/>
      <c r="GL192" s="65"/>
      <c r="GM192" s="65"/>
      <c r="GN192" s="65"/>
      <c r="GO192" s="67"/>
      <c r="GP192" s="68"/>
      <c r="GQ192" s="69"/>
      <c r="GR192" s="70"/>
      <c r="GS192" s="68"/>
      <c r="GT192" s="63"/>
      <c r="GU192" s="71"/>
      <c r="GV192" s="71"/>
      <c r="GW192" s="70"/>
      <c r="GX192" s="57"/>
      <c r="GY192" s="57"/>
    </row>
    <row r="193" spans="5:207">
      <c r="E193" s="64"/>
      <c r="F193" s="64"/>
      <c r="G193" s="64"/>
      <c r="H193" s="64"/>
      <c r="I193" s="64"/>
      <c r="J193" s="64"/>
      <c r="K193" s="64"/>
      <c r="N193" s="64"/>
      <c r="O193" s="64"/>
      <c r="U193" s="64"/>
      <c r="V193" s="64"/>
      <c r="W193" s="64"/>
      <c r="X193" s="64"/>
      <c r="Y193" s="64"/>
      <c r="Z193" s="64"/>
      <c r="AA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c r="DG193" s="64"/>
      <c r="DH193" s="64"/>
      <c r="DI193" s="64"/>
      <c r="DJ193" s="64"/>
      <c r="DK193" s="64"/>
      <c r="DL193" s="64"/>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5"/>
      <c r="EJ193" s="65"/>
      <c r="EK193" s="65"/>
      <c r="EL193" s="65"/>
      <c r="EM193" s="65"/>
      <c r="EN193" s="65"/>
      <c r="EO193" s="65"/>
      <c r="EP193" s="65"/>
      <c r="EQ193" s="65"/>
      <c r="ER193" s="65"/>
      <c r="ES193" s="65"/>
      <c r="ET193" s="65"/>
      <c r="EU193" s="65"/>
      <c r="EV193" s="65"/>
      <c r="EW193" s="65"/>
      <c r="EX193" s="65"/>
      <c r="EY193" s="65"/>
      <c r="EZ193" s="65"/>
      <c r="FA193" s="65"/>
      <c r="FB193" s="65"/>
      <c r="FC193" s="65"/>
      <c r="FD193" s="65"/>
      <c r="FE193" s="65"/>
      <c r="FF193" s="66"/>
      <c r="FG193" s="66"/>
      <c r="FH193" s="66"/>
      <c r="FI193" s="66"/>
      <c r="FJ193" s="66"/>
      <c r="FK193" s="66"/>
      <c r="FL193" s="66"/>
      <c r="FM193" s="66"/>
      <c r="FN193" s="66"/>
      <c r="FO193" s="66"/>
      <c r="FP193" s="65"/>
      <c r="FQ193" s="66"/>
      <c r="FR193" s="65"/>
      <c r="FS193" s="65"/>
      <c r="FT193" s="65"/>
      <c r="FU193" s="65"/>
      <c r="FV193" s="65"/>
      <c r="FW193" s="65"/>
      <c r="FX193" s="65"/>
      <c r="FY193" s="65"/>
      <c r="FZ193" s="65"/>
      <c r="GA193" s="65"/>
      <c r="GB193" s="65"/>
      <c r="GC193" s="65"/>
      <c r="GD193" s="65"/>
      <c r="GE193" s="65"/>
      <c r="GF193" s="65"/>
      <c r="GG193" s="65"/>
      <c r="GH193" s="65"/>
      <c r="GI193" s="65"/>
      <c r="GJ193" s="65"/>
      <c r="GK193" s="65"/>
      <c r="GL193" s="65"/>
      <c r="GM193" s="65"/>
      <c r="GN193" s="65"/>
      <c r="GO193" s="67"/>
      <c r="GP193" s="68"/>
      <c r="GQ193" s="69"/>
      <c r="GR193" s="70"/>
      <c r="GS193" s="68"/>
      <c r="GT193" s="63"/>
      <c r="GU193" s="71"/>
      <c r="GV193" s="71"/>
      <c r="GW193" s="70"/>
      <c r="GX193" s="57"/>
      <c r="GY193" s="57"/>
    </row>
    <row r="194" spans="5:207">
      <c r="E194" s="64"/>
      <c r="F194" s="64"/>
      <c r="G194" s="64"/>
      <c r="H194" s="64"/>
      <c r="I194" s="64"/>
      <c r="J194" s="64"/>
      <c r="K194" s="64"/>
      <c r="N194" s="64"/>
      <c r="O194" s="64"/>
      <c r="U194" s="64"/>
      <c r="V194" s="64"/>
      <c r="W194" s="64"/>
      <c r="X194" s="64"/>
      <c r="Y194" s="64"/>
      <c r="Z194" s="64"/>
      <c r="AA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c r="DG194" s="64"/>
      <c r="DH194" s="64"/>
      <c r="DI194" s="64"/>
      <c r="DJ194" s="64"/>
      <c r="DK194" s="64"/>
      <c r="DL194" s="64"/>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5"/>
      <c r="EJ194" s="65"/>
      <c r="EK194" s="65"/>
      <c r="EL194" s="65"/>
      <c r="EM194" s="65"/>
      <c r="EN194" s="65"/>
      <c r="EO194" s="65"/>
      <c r="EP194" s="65"/>
      <c r="EQ194" s="65"/>
      <c r="ER194" s="65"/>
      <c r="ES194" s="65"/>
      <c r="ET194" s="65"/>
      <c r="EU194" s="65"/>
      <c r="EV194" s="65"/>
      <c r="EW194" s="65"/>
      <c r="EX194" s="65"/>
      <c r="EY194" s="65"/>
      <c r="EZ194" s="65"/>
      <c r="FA194" s="65"/>
      <c r="FB194" s="65"/>
      <c r="FC194" s="65"/>
      <c r="FD194" s="65"/>
      <c r="FE194" s="65"/>
      <c r="FF194" s="66"/>
      <c r="FG194" s="66"/>
      <c r="FH194" s="66"/>
      <c r="FI194" s="66"/>
      <c r="FJ194" s="66"/>
      <c r="FK194" s="66"/>
      <c r="FL194" s="66"/>
      <c r="FM194" s="66"/>
      <c r="FN194" s="66"/>
      <c r="FO194" s="66"/>
      <c r="FP194" s="65"/>
      <c r="FQ194" s="66"/>
      <c r="FR194" s="65"/>
      <c r="FS194" s="65"/>
      <c r="FT194" s="65"/>
      <c r="FU194" s="65"/>
      <c r="FV194" s="65"/>
      <c r="FW194" s="65"/>
      <c r="FX194" s="65"/>
      <c r="FY194" s="65"/>
      <c r="FZ194" s="65"/>
      <c r="GA194" s="65"/>
      <c r="GB194" s="65"/>
      <c r="GC194" s="65"/>
      <c r="GD194" s="65"/>
      <c r="GE194" s="65"/>
      <c r="GF194" s="65"/>
      <c r="GG194" s="65"/>
      <c r="GH194" s="65"/>
      <c r="GI194" s="65"/>
      <c r="GJ194" s="65"/>
      <c r="GK194" s="65"/>
      <c r="GL194" s="65"/>
      <c r="GM194" s="65"/>
      <c r="GN194" s="65"/>
      <c r="GO194" s="67"/>
      <c r="GP194" s="68"/>
      <c r="GQ194" s="69"/>
      <c r="GR194" s="70"/>
      <c r="GS194" s="68"/>
      <c r="GT194" s="63"/>
      <c r="GU194" s="71"/>
      <c r="GV194" s="71"/>
      <c r="GW194" s="70"/>
      <c r="GX194" s="57"/>
      <c r="GY194" s="57"/>
    </row>
    <row r="195" spans="5:207">
      <c r="E195" s="64"/>
      <c r="F195" s="64"/>
      <c r="G195" s="64"/>
      <c r="H195" s="64"/>
      <c r="I195" s="64"/>
      <c r="J195" s="64"/>
      <c r="K195" s="64"/>
      <c r="N195" s="64"/>
      <c r="O195" s="64"/>
      <c r="U195" s="64"/>
      <c r="V195" s="64"/>
      <c r="W195" s="64"/>
      <c r="X195" s="64"/>
      <c r="Y195" s="64"/>
      <c r="Z195" s="64"/>
      <c r="AA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c r="DG195" s="64"/>
      <c r="DH195" s="64"/>
      <c r="DI195" s="64"/>
      <c r="DJ195" s="64"/>
      <c r="DK195" s="64"/>
      <c r="DL195" s="64"/>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5"/>
      <c r="EJ195" s="65"/>
      <c r="EK195" s="65"/>
      <c r="EL195" s="65"/>
      <c r="EM195" s="65"/>
      <c r="EN195" s="65"/>
      <c r="EO195" s="65"/>
      <c r="EP195" s="65"/>
      <c r="EQ195" s="65"/>
      <c r="ER195" s="65"/>
      <c r="ES195" s="65"/>
      <c r="ET195" s="65"/>
      <c r="EU195" s="65"/>
      <c r="EV195" s="65"/>
      <c r="EW195" s="65"/>
      <c r="EX195" s="65"/>
      <c r="EY195" s="65"/>
      <c r="EZ195" s="65"/>
      <c r="FA195" s="65"/>
      <c r="FB195" s="65"/>
      <c r="FC195" s="65"/>
      <c r="FD195" s="65"/>
      <c r="FE195" s="65"/>
      <c r="FF195" s="66"/>
      <c r="FG195" s="66"/>
      <c r="FH195" s="66"/>
      <c r="FI195" s="66"/>
      <c r="FJ195" s="66"/>
      <c r="FK195" s="66"/>
      <c r="FL195" s="66"/>
      <c r="FM195" s="66"/>
      <c r="FN195" s="66"/>
      <c r="FO195" s="66"/>
      <c r="FP195" s="65"/>
      <c r="FQ195" s="66"/>
      <c r="FR195" s="65"/>
      <c r="FS195" s="65"/>
      <c r="FT195" s="65"/>
      <c r="FU195" s="65"/>
      <c r="FV195" s="65"/>
      <c r="FW195" s="65"/>
      <c r="FX195" s="65"/>
      <c r="FY195" s="65"/>
      <c r="FZ195" s="65"/>
      <c r="GA195" s="65"/>
      <c r="GB195" s="65"/>
      <c r="GC195" s="65"/>
      <c r="GD195" s="65"/>
      <c r="GE195" s="65"/>
      <c r="GF195" s="65"/>
      <c r="GG195" s="65"/>
      <c r="GH195" s="65"/>
      <c r="GI195" s="65"/>
      <c r="GJ195" s="65"/>
      <c r="GK195" s="65"/>
      <c r="GL195" s="65"/>
      <c r="GM195" s="65"/>
      <c r="GN195" s="65"/>
      <c r="GO195" s="67"/>
      <c r="GP195" s="68"/>
      <c r="GQ195" s="69"/>
      <c r="GR195" s="70"/>
      <c r="GS195" s="68"/>
      <c r="GT195" s="63"/>
      <c r="GU195" s="71"/>
      <c r="GV195" s="71"/>
      <c r="GW195" s="70"/>
      <c r="GX195" s="57"/>
      <c r="GY195" s="57"/>
    </row>
    <row r="196" spans="5:207">
      <c r="E196" s="64"/>
      <c r="F196" s="64"/>
      <c r="G196" s="64"/>
      <c r="H196" s="64"/>
      <c r="I196" s="64"/>
      <c r="J196" s="64"/>
      <c r="K196" s="64"/>
      <c r="L196" s="64"/>
      <c r="M196" s="64"/>
      <c r="U196" s="64"/>
      <c r="V196" s="64"/>
      <c r="W196" s="64"/>
      <c r="X196" s="64"/>
      <c r="Y196" s="64"/>
      <c r="Z196" s="64"/>
      <c r="AA196" s="64"/>
      <c r="AB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5"/>
      <c r="EJ196" s="65"/>
      <c r="EK196" s="65"/>
      <c r="EL196" s="65"/>
      <c r="EM196" s="65"/>
      <c r="EN196" s="65"/>
      <c r="EO196" s="65"/>
      <c r="EP196" s="65"/>
      <c r="EQ196" s="65"/>
      <c r="ER196" s="65"/>
      <c r="ES196" s="65"/>
      <c r="ET196" s="65"/>
      <c r="EU196" s="65"/>
      <c r="EV196" s="65"/>
      <c r="EW196" s="65"/>
      <c r="EX196" s="65"/>
      <c r="EY196" s="65"/>
      <c r="EZ196" s="65"/>
      <c r="FA196" s="65"/>
      <c r="FB196" s="65"/>
      <c r="FC196" s="65"/>
      <c r="FD196" s="65"/>
      <c r="FE196" s="65"/>
      <c r="FF196" s="66"/>
      <c r="FG196" s="66"/>
      <c r="FH196" s="66"/>
      <c r="FI196" s="66"/>
      <c r="FJ196" s="66"/>
      <c r="FK196" s="66"/>
      <c r="FL196" s="66"/>
      <c r="FM196" s="66"/>
      <c r="FN196" s="66"/>
      <c r="FO196" s="66"/>
      <c r="FP196" s="65"/>
      <c r="FQ196" s="66"/>
      <c r="FR196" s="65"/>
      <c r="FS196" s="65"/>
      <c r="FT196" s="65"/>
      <c r="FU196" s="65"/>
      <c r="FV196" s="65"/>
      <c r="FW196" s="65"/>
      <c r="FX196" s="65"/>
      <c r="FY196" s="65"/>
      <c r="FZ196" s="65"/>
      <c r="GA196" s="65"/>
      <c r="GB196" s="65"/>
      <c r="GC196" s="65"/>
      <c r="GD196" s="65"/>
      <c r="GE196" s="65"/>
      <c r="GF196" s="65"/>
      <c r="GG196" s="65"/>
      <c r="GH196" s="65"/>
      <c r="GI196" s="65"/>
      <c r="GJ196" s="65"/>
      <c r="GK196" s="65"/>
      <c r="GL196" s="65"/>
      <c r="GM196" s="65"/>
      <c r="GN196" s="65"/>
      <c r="GO196" s="67"/>
      <c r="GP196" s="68"/>
      <c r="GQ196" s="69"/>
      <c r="GR196" s="70"/>
      <c r="GS196" s="68"/>
      <c r="GT196" s="63"/>
      <c r="GU196" s="71"/>
      <c r="GV196" s="71"/>
      <c r="GW196" s="70"/>
      <c r="GX196" s="57"/>
      <c r="GY196" s="57"/>
    </row>
    <row r="197" spans="5:207">
      <c r="E197" s="64"/>
      <c r="F197" s="64"/>
      <c r="G197" s="64"/>
      <c r="H197" s="64"/>
      <c r="I197" s="64"/>
      <c r="J197" s="64"/>
      <c r="K197" s="64"/>
      <c r="L197" s="64"/>
      <c r="M197" s="64"/>
      <c r="U197" s="64"/>
      <c r="V197" s="64"/>
      <c r="W197" s="64"/>
      <c r="X197" s="64"/>
      <c r="Y197" s="64"/>
      <c r="Z197" s="64"/>
      <c r="AA197" s="64"/>
      <c r="AB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5"/>
      <c r="EJ197" s="65"/>
      <c r="EK197" s="65"/>
      <c r="EL197" s="65"/>
      <c r="EM197" s="65"/>
      <c r="EN197" s="65"/>
      <c r="EO197" s="65"/>
      <c r="EP197" s="65"/>
      <c r="EQ197" s="65"/>
      <c r="ER197" s="65"/>
      <c r="ES197" s="65"/>
      <c r="ET197" s="65"/>
      <c r="EU197" s="65"/>
      <c r="EV197" s="65"/>
      <c r="EW197" s="65"/>
      <c r="EX197" s="65"/>
      <c r="EY197" s="65"/>
      <c r="EZ197" s="65"/>
      <c r="FA197" s="65"/>
      <c r="FB197" s="65"/>
      <c r="FC197" s="65"/>
      <c r="FD197" s="65"/>
      <c r="FE197" s="65"/>
      <c r="FF197" s="66"/>
      <c r="FG197" s="66"/>
      <c r="FH197" s="66"/>
      <c r="FI197" s="66"/>
      <c r="FJ197" s="66"/>
      <c r="FK197" s="66"/>
      <c r="FL197" s="66"/>
      <c r="FM197" s="66"/>
      <c r="FN197" s="66"/>
      <c r="FO197" s="66"/>
      <c r="FP197" s="65"/>
      <c r="FQ197" s="66"/>
      <c r="FR197" s="65"/>
      <c r="FS197" s="65"/>
      <c r="FT197" s="65"/>
      <c r="FU197" s="65"/>
      <c r="FV197" s="65"/>
      <c r="FW197" s="65"/>
      <c r="FX197" s="65"/>
      <c r="FY197" s="65"/>
      <c r="FZ197" s="65"/>
      <c r="GA197" s="65"/>
      <c r="GB197" s="65"/>
      <c r="GC197" s="65"/>
      <c r="GD197" s="65"/>
      <c r="GE197" s="65"/>
      <c r="GF197" s="65"/>
      <c r="GG197" s="65"/>
      <c r="GH197" s="65"/>
      <c r="GI197" s="65"/>
      <c r="GJ197" s="65"/>
      <c r="GK197" s="65"/>
      <c r="GL197" s="65"/>
      <c r="GM197" s="65"/>
      <c r="GN197" s="65"/>
      <c r="GO197" s="67"/>
      <c r="GP197" s="68"/>
      <c r="GQ197" s="69"/>
      <c r="GR197" s="70"/>
      <c r="GS197" s="68"/>
      <c r="GT197" s="63"/>
      <c r="GU197" s="71"/>
      <c r="GV197" s="71"/>
      <c r="GW197" s="70"/>
      <c r="GX197" s="57"/>
      <c r="GY197" s="57"/>
    </row>
    <row r="198" spans="5:207">
      <c r="E198" s="64"/>
      <c r="F198" s="64"/>
      <c r="G198" s="64"/>
      <c r="H198" s="64"/>
      <c r="I198" s="64"/>
      <c r="J198" s="64"/>
      <c r="K198" s="64"/>
      <c r="L198" s="64"/>
      <c r="M198" s="64"/>
      <c r="U198" s="64"/>
      <c r="V198" s="64"/>
      <c r="W198" s="64"/>
      <c r="X198" s="64"/>
      <c r="Y198" s="64"/>
      <c r="Z198" s="64"/>
      <c r="AA198" s="64"/>
      <c r="AB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5"/>
      <c r="EJ198" s="65"/>
      <c r="EK198" s="65"/>
      <c r="EL198" s="65"/>
      <c r="EM198" s="65"/>
      <c r="EN198" s="65"/>
      <c r="EO198" s="65"/>
      <c r="EP198" s="65"/>
      <c r="EQ198" s="65"/>
      <c r="ER198" s="65"/>
      <c r="ES198" s="65"/>
      <c r="ET198" s="65"/>
      <c r="EU198" s="65"/>
      <c r="EV198" s="65"/>
      <c r="EW198" s="65"/>
      <c r="EX198" s="65"/>
      <c r="EY198" s="65"/>
      <c r="EZ198" s="65"/>
      <c r="FA198" s="65"/>
      <c r="FB198" s="65"/>
      <c r="FC198" s="65"/>
      <c r="FD198" s="65"/>
      <c r="FE198" s="65"/>
      <c r="FF198" s="66"/>
      <c r="FG198" s="66"/>
      <c r="FH198" s="66"/>
      <c r="FI198" s="66"/>
      <c r="FJ198" s="66"/>
      <c r="FK198" s="66"/>
      <c r="FL198" s="66"/>
      <c r="FM198" s="66"/>
      <c r="FN198" s="66"/>
      <c r="FO198" s="66"/>
      <c r="FP198" s="65"/>
      <c r="FQ198" s="66"/>
      <c r="FR198" s="65"/>
      <c r="FS198" s="65"/>
      <c r="FT198" s="65"/>
      <c r="FU198" s="65"/>
      <c r="FV198" s="65"/>
      <c r="FW198" s="65"/>
      <c r="FX198" s="65"/>
      <c r="FY198" s="65"/>
      <c r="FZ198" s="65"/>
      <c r="GA198" s="65"/>
      <c r="GB198" s="65"/>
      <c r="GC198" s="65"/>
      <c r="GD198" s="65"/>
      <c r="GE198" s="65"/>
      <c r="GF198" s="65"/>
      <c r="GG198" s="65"/>
      <c r="GH198" s="65"/>
      <c r="GI198" s="65"/>
      <c r="GJ198" s="65"/>
      <c r="GK198" s="65"/>
      <c r="GL198" s="65"/>
      <c r="GM198" s="65"/>
      <c r="GN198" s="65"/>
      <c r="GO198" s="67"/>
      <c r="GP198" s="68"/>
      <c r="GQ198" s="69"/>
      <c r="GR198" s="70"/>
      <c r="GS198" s="68"/>
      <c r="GT198" s="63"/>
      <c r="GU198" s="71"/>
      <c r="GV198" s="71"/>
      <c r="GW198" s="70"/>
      <c r="GX198" s="57"/>
      <c r="GY198" s="57"/>
    </row>
    <row r="199" spans="5:207">
      <c r="E199" s="64"/>
      <c r="F199" s="64"/>
      <c r="G199" s="64"/>
      <c r="H199" s="64"/>
      <c r="I199" s="64"/>
      <c r="J199" s="64"/>
      <c r="K199" s="64"/>
      <c r="L199" s="64"/>
      <c r="M199" s="64"/>
      <c r="U199" s="64"/>
      <c r="V199" s="64"/>
      <c r="W199" s="64"/>
      <c r="X199" s="64"/>
      <c r="Y199" s="64"/>
      <c r="Z199" s="64"/>
      <c r="AA199" s="64"/>
      <c r="AB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5"/>
      <c r="EJ199" s="65"/>
      <c r="EK199" s="65"/>
      <c r="EL199" s="65"/>
      <c r="EM199" s="65"/>
      <c r="EN199" s="65"/>
      <c r="EO199" s="65"/>
      <c r="EP199" s="65"/>
      <c r="EQ199" s="65"/>
      <c r="ER199" s="65"/>
      <c r="ES199" s="65"/>
      <c r="ET199" s="65"/>
      <c r="EU199" s="65"/>
      <c r="EV199" s="65"/>
      <c r="EW199" s="65"/>
      <c r="EX199" s="65"/>
      <c r="EY199" s="65"/>
      <c r="EZ199" s="65"/>
      <c r="FA199" s="65"/>
      <c r="FB199" s="65"/>
      <c r="FC199" s="65"/>
      <c r="FD199" s="65"/>
      <c r="FE199" s="65"/>
      <c r="FF199" s="66"/>
      <c r="FG199" s="66"/>
      <c r="FH199" s="66"/>
      <c r="FI199" s="66"/>
      <c r="FJ199" s="66"/>
      <c r="FK199" s="66"/>
      <c r="FL199" s="66"/>
      <c r="FM199" s="66"/>
      <c r="FN199" s="66"/>
      <c r="FO199" s="66"/>
      <c r="FP199" s="65"/>
      <c r="FQ199" s="66"/>
      <c r="FR199" s="65"/>
      <c r="FS199" s="65"/>
      <c r="FT199" s="65"/>
      <c r="FU199" s="65"/>
      <c r="FV199" s="65"/>
      <c r="FW199" s="65"/>
      <c r="FX199" s="65"/>
      <c r="FY199" s="65"/>
      <c r="FZ199" s="65"/>
      <c r="GA199" s="65"/>
      <c r="GB199" s="65"/>
      <c r="GC199" s="65"/>
      <c r="GD199" s="65"/>
      <c r="GE199" s="65"/>
      <c r="GF199" s="65"/>
      <c r="GG199" s="65"/>
      <c r="GH199" s="65"/>
      <c r="GI199" s="65"/>
      <c r="GJ199" s="65"/>
      <c r="GK199" s="65"/>
      <c r="GL199" s="65"/>
      <c r="GM199" s="65"/>
      <c r="GN199" s="65"/>
      <c r="GO199" s="67"/>
      <c r="GP199" s="68"/>
      <c r="GQ199" s="69"/>
      <c r="GR199" s="70"/>
      <c r="GS199" s="68"/>
      <c r="GT199" s="63"/>
      <c r="GU199" s="71"/>
      <c r="GV199" s="71"/>
      <c r="GW199" s="70"/>
      <c r="GX199" s="57"/>
      <c r="GY199" s="57"/>
    </row>
    <row r="200" spans="5:207">
      <c r="E200" s="64"/>
      <c r="F200" s="64"/>
      <c r="G200" s="64"/>
      <c r="H200" s="64"/>
      <c r="I200" s="64"/>
      <c r="J200" s="64"/>
      <c r="K200" s="64"/>
      <c r="L200" s="64"/>
      <c r="M200" s="64"/>
      <c r="U200" s="64"/>
      <c r="V200" s="64"/>
      <c r="W200" s="64"/>
      <c r="X200" s="64"/>
      <c r="Y200" s="64"/>
      <c r="Z200" s="64"/>
      <c r="AA200" s="64"/>
      <c r="AB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5"/>
      <c r="EJ200" s="65"/>
      <c r="EK200" s="65"/>
      <c r="EL200" s="65"/>
      <c r="EM200" s="65"/>
      <c r="EN200" s="65"/>
      <c r="EO200" s="65"/>
      <c r="EP200" s="65"/>
      <c r="EQ200" s="65"/>
      <c r="ER200" s="65"/>
      <c r="ES200" s="65"/>
      <c r="ET200" s="65"/>
      <c r="EU200" s="65"/>
      <c r="EV200" s="65"/>
      <c r="EW200" s="65"/>
      <c r="EX200" s="65"/>
      <c r="EY200" s="65"/>
      <c r="EZ200" s="65"/>
      <c r="FA200" s="65"/>
      <c r="FB200" s="65"/>
      <c r="FC200" s="65"/>
      <c r="FD200" s="65"/>
      <c r="FE200" s="65"/>
      <c r="FF200" s="66"/>
      <c r="FG200" s="66"/>
      <c r="FH200" s="66"/>
      <c r="FI200" s="66"/>
      <c r="FJ200" s="66"/>
      <c r="FK200" s="66"/>
      <c r="FL200" s="66"/>
      <c r="FM200" s="66"/>
      <c r="FN200" s="66"/>
      <c r="FO200" s="66"/>
      <c r="FP200" s="65"/>
      <c r="FQ200" s="66"/>
      <c r="FR200" s="65"/>
      <c r="FS200" s="65"/>
      <c r="FT200" s="65"/>
      <c r="FU200" s="65"/>
      <c r="FV200" s="65"/>
      <c r="FW200" s="65"/>
      <c r="FX200" s="65"/>
      <c r="FY200" s="65"/>
      <c r="FZ200" s="65"/>
      <c r="GA200" s="65"/>
      <c r="GB200" s="65"/>
      <c r="GC200" s="65"/>
      <c r="GD200" s="65"/>
      <c r="GE200" s="65"/>
      <c r="GF200" s="65"/>
      <c r="GG200" s="65"/>
      <c r="GH200" s="65"/>
      <c r="GI200" s="65"/>
      <c r="GJ200" s="65"/>
      <c r="GK200" s="65"/>
      <c r="GL200" s="65"/>
      <c r="GM200" s="65"/>
      <c r="GN200" s="65"/>
      <c r="GO200" s="67"/>
      <c r="GP200" s="68"/>
      <c r="GQ200" s="69"/>
      <c r="GR200" s="70"/>
      <c r="GS200" s="68"/>
      <c r="GT200" s="63"/>
      <c r="GU200" s="71"/>
      <c r="GV200" s="71"/>
      <c r="GW200" s="70"/>
      <c r="GX200" s="57"/>
      <c r="GY200" s="57"/>
    </row>
    <row r="201" spans="5:207">
      <c r="E201" s="64"/>
      <c r="F201" s="64"/>
      <c r="G201" s="64"/>
      <c r="H201" s="64"/>
      <c r="I201" s="64"/>
      <c r="J201" s="64"/>
      <c r="K201" s="64"/>
      <c r="L201" s="64"/>
      <c r="M201" s="64"/>
      <c r="U201" s="64"/>
      <c r="V201" s="64"/>
      <c r="W201" s="64"/>
      <c r="X201" s="64"/>
      <c r="Y201" s="64"/>
      <c r="Z201" s="64"/>
      <c r="AA201" s="64"/>
      <c r="AB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5"/>
      <c r="EJ201" s="65"/>
      <c r="EK201" s="65"/>
      <c r="EL201" s="65"/>
      <c r="EM201" s="65"/>
      <c r="EN201" s="65"/>
      <c r="EO201" s="65"/>
      <c r="EP201" s="65"/>
      <c r="EQ201" s="65"/>
      <c r="ER201" s="65"/>
      <c r="ES201" s="65"/>
      <c r="ET201" s="65"/>
      <c r="EU201" s="65"/>
      <c r="EV201" s="65"/>
      <c r="EW201" s="65"/>
      <c r="EX201" s="65"/>
      <c r="EY201" s="65"/>
      <c r="EZ201" s="65"/>
      <c r="FA201" s="65"/>
      <c r="FB201" s="65"/>
      <c r="FC201" s="65"/>
      <c r="FD201" s="65"/>
      <c r="FE201" s="65"/>
      <c r="FF201" s="66"/>
      <c r="FG201" s="66"/>
      <c r="FH201" s="66"/>
      <c r="FI201" s="66"/>
      <c r="FJ201" s="66"/>
      <c r="FK201" s="66"/>
      <c r="FL201" s="66"/>
      <c r="FM201" s="66"/>
      <c r="FN201" s="66"/>
      <c r="FO201" s="66"/>
      <c r="FP201" s="65"/>
      <c r="FQ201" s="66"/>
      <c r="FR201" s="65"/>
      <c r="FS201" s="65"/>
      <c r="FT201" s="65"/>
      <c r="FU201" s="65"/>
      <c r="FV201" s="65"/>
      <c r="FW201" s="65"/>
      <c r="FX201" s="65"/>
      <c r="FY201" s="65"/>
      <c r="FZ201" s="65"/>
      <c r="GA201" s="65"/>
      <c r="GB201" s="65"/>
      <c r="GC201" s="65"/>
      <c r="GD201" s="65"/>
      <c r="GE201" s="65"/>
      <c r="GF201" s="65"/>
      <c r="GG201" s="65"/>
      <c r="GH201" s="65"/>
      <c r="GI201" s="65"/>
      <c r="GJ201" s="65"/>
      <c r="GK201" s="65"/>
      <c r="GL201" s="65"/>
      <c r="GM201" s="65"/>
      <c r="GN201" s="65"/>
      <c r="GO201" s="67"/>
      <c r="GP201" s="68"/>
      <c r="GQ201" s="69"/>
      <c r="GR201" s="70"/>
      <c r="GS201" s="68"/>
      <c r="GT201" s="63"/>
      <c r="GU201" s="71"/>
      <c r="GV201" s="71"/>
      <c r="GW201" s="70"/>
      <c r="GX201" s="57"/>
      <c r="GY201" s="57"/>
    </row>
    <row r="202" spans="5:207">
      <c r="E202" s="57"/>
      <c r="F202" s="57"/>
      <c r="G202" s="64"/>
      <c r="H202" s="64"/>
      <c r="I202" s="64"/>
      <c r="J202" s="64"/>
      <c r="K202" s="64"/>
      <c r="L202" s="64"/>
      <c r="M202" s="64"/>
      <c r="N202" s="64"/>
      <c r="O202" s="64"/>
      <c r="U202" s="64"/>
      <c r="V202" s="64"/>
      <c r="W202" s="64"/>
      <c r="X202" s="64"/>
      <c r="Y202" s="64"/>
      <c r="Z202" s="64"/>
      <c r="AA202" s="64"/>
      <c r="AB202" s="64"/>
      <c r="AC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5"/>
      <c r="EJ202" s="65"/>
      <c r="EK202" s="65"/>
      <c r="EL202" s="65"/>
      <c r="EM202" s="65"/>
      <c r="EN202" s="65"/>
      <c r="EO202" s="65"/>
      <c r="EP202" s="65"/>
      <c r="EQ202" s="65"/>
      <c r="ER202" s="65"/>
      <c r="ES202" s="65"/>
      <c r="ET202" s="65"/>
      <c r="EU202" s="65"/>
      <c r="EV202" s="65"/>
      <c r="EW202" s="65"/>
      <c r="EX202" s="65"/>
      <c r="EY202" s="65"/>
      <c r="EZ202" s="65"/>
      <c r="FA202" s="65"/>
      <c r="FB202" s="65"/>
      <c r="FC202" s="65"/>
      <c r="FD202" s="65"/>
      <c r="FE202" s="65"/>
      <c r="FF202" s="66"/>
      <c r="FG202" s="66"/>
      <c r="FH202" s="66"/>
      <c r="FI202" s="66"/>
      <c r="FJ202" s="66"/>
      <c r="FK202" s="66"/>
      <c r="FL202" s="66"/>
      <c r="FM202" s="66"/>
      <c r="FN202" s="66"/>
      <c r="FO202" s="66"/>
      <c r="FP202" s="65"/>
      <c r="FQ202" s="66"/>
      <c r="FR202" s="65"/>
      <c r="FS202" s="65"/>
      <c r="FT202" s="65"/>
      <c r="FU202" s="65"/>
      <c r="FV202" s="65"/>
      <c r="FW202" s="65"/>
      <c r="FX202" s="65"/>
      <c r="FY202" s="65"/>
      <c r="FZ202" s="65"/>
      <c r="GA202" s="65"/>
      <c r="GB202" s="65"/>
      <c r="GC202" s="65"/>
      <c r="GD202" s="65"/>
      <c r="GE202" s="65"/>
      <c r="GF202" s="65"/>
      <c r="GG202" s="65"/>
      <c r="GH202" s="65"/>
      <c r="GI202" s="65"/>
      <c r="GJ202" s="65"/>
      <c r="GK202" s="65"/>
      <c r="GL202" s="65"/>
      <c r="GM202" s="65"/>
      <c r="GN202" s="65"/>
      <c r="GO202" s="67"/>
      <c r="GP202" s="68"/>
      <c r="GQ202" s="69"/>
      <c r="GR202" s="70"/>
      <c r="GS202" s="68"/>
      <c r="GT202" s="63"/>
      <c r="GU202" s="71"/>
      <c r="GV202" s="71"/>
      <c r="GW202" s="70"/>
      <c r="GX202" s="57"/>
      <c r="GY202" s="57"/>
    </row>
    <row r="203" spans="5:207">
      <c r="E203" s="57"/>
      <c r="F203" s="57"/>
      <c r="G203" s="57"/>
      <c r="H203" s="57"/>
      <c r="I203" s="57"/>
      <c r="J203" s="64"/>
      <c r="K203" s="57"/>
      <c r="L203" s="64"/>
      <c r="M203" s="57"/>
      <c r="N203" s="57"/>
      <c r="O203" s="57"/>
      <c r="R203" s="57"/>
      <c r="S203" s="57"/>
      <c r="X203" s="57"/>
      <c r="Y203" s="57"/>
      <c r="Z203" s="57"/>
      <c r="AA203" s="57"/>
      <c r="AB203" s="57"/>
      <c r="AC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c r="BA203" s="57"/>
      <c r="BB203" s="57"/>
      <c r="BC203" s="57"/>
      <c r="BD203" s="57"/>
      <c r="BE203" s="57"/>
      <c r="BF203" s="57"/>
      <c r="BG203" s="57"/>
      <c r="BH203" s="57"/>
      <c r="BI203" s="57"/>
      <c r="BJ203" s="57"/>
      <c r="BK203" s="57"/>
      <c r="BL203" s="57"/>
      <c r="BM203" s="57"/>
      <c r="BN203" s="57"/>
      <c r="BO203" s="57"/>
      <c r="BP203" s="57"/>
      <c r="BQ203" s="57"/>
      <c r="BR203" s="57"/>
      <c r="BS203" s="57"/>
      <c r="BT203" s="57"/>
      <c r="BU203" s="57"/>
      <c r="BV203" s="57"/>
      <c r="BW203" s="57"/>
      <c r="BX203" s="57"/>
      <c r="BY203" s="57"/>
      <c r="BZ203" s="57"/>
      <c r="CA203" s="57"/>
      <c r="CB203" s="57"/>
      <c r="CC203" s="57"/>
      <c r="CD203" s="57"/>
      <c r="CE203" s="57"/>
      <c r="CF203" s="57"/>
      <c r="CG203" s="57"/>
      <c r="CH203" s="57"/>
      <c r="CI203" s="57"/>
      <c r="CJ203" s="57"/>
      <c r="CK203" s="57"/>
      <c r="CL203" s="57"/>
      <c r="CM203" s="57"/>
      <c r="CN203" s="57"/>
      <c r="CO203" s="57"/>
      <c r="CP203" s="57"/>
      <c r="CQ203" s="65"/>
      <c r="CR203" s="65"/>
      <c r="CS203" s="65"/>
      <c r="CT203" s="65"/>
      <c r="CU203" s="65"/>
      <c r="CV203" s="65"/>
      <c r="CW203" s="65"/>
      <c r="CX203" s="65"/>
      <c r="CY203" s="65"/>
      <c r="CZ203" s="65"/>
      <c r="DA203" s="65"/>
      <c r="DB203" s="65"/>
      <c r="DC203" s="65"/>
      <c r="DD203" s="65"/>
      <c r="DE203" s="65"/>
      <c r="DF203" s="65"/>
      <c r="DG203" s="65"/>
      <c r="DH203" s="65"/>
      <c r="DI203" s="65"/>
      <c r="DJ203" s="65"/>
      <c r="DK203" s="65"/>
      <c r="DL203" s="65"/>
      <c r="DM203" s="65"/>
      <c r="DN203" s="65"/>
      <c r="DO203" s="65"/>
      <c r="DP203" s="65"/>
      <c r="DQ203" s="65"/>
      <c r="DR203" s="65"/>
      <c r="DS203" s="65"/>
      <c r="DT203" s="65"/>
      <c r="DU203" s="65"/>
      <c r="DV203" s="65"/>
      <c r="DW203" s="65"/>
      <c r="DX203" s="65"/>
      <c r="DY203" s="65"/>
      <c r="DZ203" s="65"/>
      <c r="EA203" s="65"/>
      <c r="EB203" s="65"/>
      <c r="EC203" s="65"/>
      <c r="ED203" s="65"/>
      <c r="EE203" s="65"/>
      <c r="EF203" s="65"/>
      <c r="EG203" s="65"/>
      <c r="EH203" s="65"/>
      <c r="EI203" s="65"/>
      <c r="EJ203" s="65"/>
      <c r="EK203" s="65"/>
      <c r="EL203" s="65"/>
      <c r="EM203" s="65"/>
      <c r="EN203" s="65"/>
      <c r="EO203" s="65"/>
      <c r="EP203" s="65"/>
      <c r="EQ203" s="65"/>
      <c r="ER203" s="65"/>
      <c r="ES203" s="65"/>
      <c r="ET203" s="65"/>
      <c r="EU203" s="65"/>
      <c r="EV203" s="65"/>
      <c r="EW203" s="65"/>
      <c r="EX203" s="65"/>
      <c r="EY203" s="65"/>
      <c r="EZ203" s="65"/>
      <c r="FA203" s="65"/>
      <c r="FB203" s="65"/>
      <c r="FC203" s="65"/>
      <c r="FD203" s="65"/>
      <c r="FE203" s="65"/>
      <c r="FF203" s="66"/>
      <c r="FG203" s="66"/>
      <c r="FH203" s="66"/>
      <c r="FI203" s="66"/>
      <c r="FJ203" s="66"/>
      <c r="FK203" s="66"/>
      <c r="FL203" s="66"/>
      <c r="FM203" s="66"/>
      <c r="FN203" s="66"/>
      <c r="FO203" s="66"/>
      <c r="FP203" s="65"/>
      <c r="FQ203" s="66"/>
      <c r="FR203" s="65"/>
      <c r="FS203" s="65"/>
      <c r="FT203" s="65"/>
      <c r="FU203" s="65"/>
      <c r="FV203" s="65"/>
      <c r="FW203" s="65"/>
      <c r="FX203" s="65"/>
      <c r="FY203" s="65"/>
      <c r="FZ203" s="65"/>
      <c r="GA203" s="65"/>
      <c r="GB203" s="65"/>
      <c r="GC203" s="65"/>
      <c r="GD203" s="65"/>
      <c r="GE203" s="65"/>
      <c r="GF203" s="65"/>
      <c r="GG203" s="65"/>
      <c r="GH203" s="65"/>
      <c r="GI203" s="65"/>
      <c r="GJ203" s="65"/>
      <c r="GK203" s="65"/>
      <c r="GL203" s="65"/>
      <c r="GM203" s="65"/>
      <c r="GN203" s="65"/>
      <c r="GO203" s="67"/>
      <c r="GP203" s="68"/>
      <c r="GQ203" s="69"/>
      <c r="GR203" s="70"/>
      <c r="GS203" s="68"/>
      <c r="GT203" s="63"/>
      <c r="GU203" s="71"/>
      <c r="GV203" s="71"/>
      <c r="GW203" s="70"/>
      <c r="GX203" s="57"/>
      <c r="GY203" s="57"/>
    </row>
    <row r="204" spans="5:207">
      <c r="G204" s="57"/>
      <c r="H204" s="57"/>
      <c r="I204" s="57"/>
      <c r="J204" s="57"/>
      <c r="K204" s="57"/>
      <c r="L204" s="64"/>
      <c r="M204" s="57"/>
      <c r="N204" s="57"/>
      <c r="O204" s="57"/>
      <c r="R204" s="57"/>
      <c r="S204" s="57"/>
      <c r="X204" s="57"/>
      <c r="Y204" s="57"/>
      <c r="Z204" s="57"/>
      <c r="AA204" s="57"/>
      <c r="AB204" s="57"/>
      <c r="AC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c r="BA204" s="57"/>
      <c r="BB204" s="57"/>
      <c r="BC204" s="57"/>
      <c r="BD204" s="57"/>
      <c r="BE204" s="57"/>
      <c r="BF204" s="57"/>
      <c r="BG204" s="57"/>
      <c r="BH204" s="57"/>
      <c r="BI204" s="57"/>
      <c r="BJ204" s="57"/>
      <c r="BK204" s="57"/>
      <c r="BL204" s="57"/>
      <c r="BM204" s="57"/>
      <c r="BN204" s="57"/>
      <c r="BO204" s="57"/>
      <c r="BP204" s="57"/>
      <c r="BQ204" s="57"/>
      <c r="BR204" s="57"/>
      <c r="BS204" s="57"/>
      <c r="BT204" s="57"/>
      <c r="BU204" s="57"/>
      <c r="BV204" s="57"/>
      <c r="BW204" s="57"/>
      <c r="BX204" s="57"/>
      <c r="BY204" s="57"/>
      <c r="BZ204" s="57"/>
      <c r="CA204" s="57"/>
      <c r="CB204" s="57"/>
      <c r="CC204" s="57"/>
      <c r="CD204" s="57"/>
      <c r="CE204" s="57"/>
      <c r="CF204" s="57"/>
      <c r="CG204" s="57"/>
      <c r="CH204" s="57"/>
      <c r="CI204" s="57"/>
      <c r="CJ204" s="57"/>
      <c r="CK204" s="57"/>
      <c r="CL204" s="57"/>
      <c r="CM204" s="57"/>
      <c r="CN204" s="57"/>
      <c r="CO204" s="57"/>
      <c r="CP204" s="57"/>
      <c r="CQ204" s="65"/>
      <c r="CR204" s="65"/>
      <c r="CS204" s="65"/>
      <c r="CT204" s="65"/>
      <c r="CU204" s="65"/>
      <c r="CV204" s="65"/>
      <c r="CW204" s="65"/>
      <c r="CX204" s="65"/>
      <c r="CY204" s="65"/>
      <c r="CZ204" s="65"/>
      <c r="DA204" s="65"/>
      <c r="DB204" s="65"/>
      <c r="DC204" s="65"/>
      <c r="DD204" s="65"/>
      <c r="DE204" s="65"/>
      <c r="DF204" s="65"/>
      <c r="DG204" s="65"/>
      <c r="DH204" s="65"/>
      <c r="DI204" s="65"/>
      <c r="DJ204" s="65"/>
      <c r="DK204" s="65"/>
      <c r="DL204" s="65"/>
      <c r="DM204" s="65"/>
      <c r="DN204" s="65"/>
      <c r="DO204" s="65"/>
      <c r="DP204" s="65"/>
      <c r="DQ204" s="65"/>
      <c r="DR204" s="65"/>
      <c r="DS204" s="65"/>
      <c r="DT204" s="65"/>
      <c r="DU204" s="65"/>
      <c r="DV204" s="65"/>
      <c r="DW204" s="65"/>
      <c r="DX204" s="65"/>
      <c r="DY204" s="65"/>
      <c r="DZ204" s="65"/>
      <c r="EA204" s="65"/>
      <c r="EB204" s="65"/>
      <c r="EC204" s="65"/>
      <c r="ED204" s="65"/>
      <c r="EE204" s="65"/>
      <c r="EF204" s="65"/>
      <c r="EG204" s="65"/>
      <c r="EH204" s="65"/>
      <c r="EI204" s="65"/>
      <c r="EJ204" s="65"/>
      <c r="EK204" s="65"/>
      <c r="EL204" s="65"/>
      <c r="EM204" s="65"/>
      <c r="EN204" s="65"/>
      <c r="EO204" s="65"/>
      <c r="EP204" s="65"/>
      <c r="EQ204" s="65"/>
      <c r="ER204" s="65"/>
      <c r="ES204" s="65"/>
      <c r="ET204" s="65"/>
      <c r="EU204" s="65"/>
      <c r="EV204" s="65"/>
      <c r="EW204" s="65"/>
      <c r="EX204" s="65"/>
      <c r="EY204" s="65"/>
      <c r="EZ204" s="65"/>
      <c r="FA204" s="65"/>
      <c r="FB204" s="65"/>
      <c r="FC204" s="65"/>
      <c r="FD204" s="65"/>
      <c r="FE204" s="65"/>
      <c r="FF204" s="66"/>
      <c r="FG204" s="66"/>
      <c r="FH204" s="66"/>
      <c r="FI204" s="66"/>
      <c r="FJ204" s="66"/>
      <c r="FK204" s="66"/>
      <c r="FL204" s="66"/>
      <c r="FM204" s="66"/>
      <c r="FN204" s="66"/>
      <c r="FO204" s="66"/>
      <c r="FP204" s="65"/>
      <c r="FQ204" s="66"/>
      <c r="FR204" s="65"/>
      <c r="FS204" s="65"/>
      <c r="FT204" s="65"/>
      <c r="FU204" s="65"/>
      <c r="FV204" s="65"/>
      <c r="FW204" s="65"/>
      <c r="FX204" s="65"/>
      <c r="FY204" s="65"/>
      <c r="FZ204" s="65"/>
      <c r="GA204" s="65"/>
      <c r="GB204" s="65"/>
      <c r="GC204" s="65"/>
      <c r="GD204" s="65"/>
      <c r="GE204" s="65"/>
      <c r="GF204" s="65"/>
      <c r="GG204" s="65"/>
      <c r="GH204" s="65"/>
      <c r="GI204" s="65"/>
      <c r="GJ204" s="65"/>
      <c r="GK204" s="65"/>
      <c r="GL204" s="65"/>
      <c r="GM204" s="65"/>
      <c r="GN204" s="65"/>
      <c r="GO204" s="67"/>
      <c r="GP204" s="68"/>
      <c r="GQ204" s="69"/>
      <c r="GR204" s="70"/>
      <c r="GS204" s="68"/>
      <c r="GT204" s="63"/>
      <c r="GU204" s="71"/>
      <c r="GV204" s="71"/>
      <c r="GW204" s="70"/>
      <c r="GX204" s="57"/>
      <c r="GY204" s="57"/>
    </row>
    <row r="205" spans="5:207" ht="8.25" customHeight="1">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5"/>
      <c r="EJ205" s="65"/>
      <c r="EK205" s="65"/>
      <c r="EL205" s="65"/>
      <c r="EM205" s="65"/>
      <c r="EN205" s="65"/>
      <c r="EO205" s="65"/>
      <c r="EP205" s="65"/>
      <c r="EQ205" s="65"/>
      <c r="ER205" s="65"/>
      <c r="ES205" s="65"/>
      <c r="ET205" s="65"/>
      <c r="EU205" s="65"/>
      <c r="EV205" s="65"/>
      <c r="EW205" s="65"/>
      <c r="EX205" s="65"/>
      <c r="EY205" s="65"/>
      <c r="EZ205" s="65"/>
      <c r="FA205" s="65"/>
      <c r="FB205" s="65"/>
      <c r="FC205" s="65"/>
      <c r="FD205" s="65"/>
      <c r="FE205" s="65"/>
      <c r="FF205" s="66"/>
      <c r="FG205" s="66"/>
      <c r="FH205" s="66"/>
      <c r="FI205" s="66"/>
      <c r="FJ205" s="66"/>
      <c r="FK205" s="66"/>
      <c r="FL205" s="66"/>
      <c r="FM205" s="66"/>
      <c r="FN205" s="66"/>
      <c r="FO205" s="66"/>
      <c r="FP205" s="65"/>
      <c r="FQ205" s="66"/>
      <c r="FR205" s="65"/>
      <c r="FS205" s="65"/>
      <c r="FT205" s="65"/>
      <c r="FU205" s="65"/>
      <c r="FV205" s="65"/>
      <c r="FW205" s="65"/>
      <c r="FX205" s="65"/>
      <c r="FY205" s="65"/>
      <c r="FZ205" s="65"/>
      <c r="GA205" s="65"/>
      <c r="GB205" s="65"/>
      <c r="GC205" s="65"/>
      <c r="GD205" s="65"/>
      <c r="GE205" s="65"/>
      <c r="GF205" s="65"/>
      <c r="GG205" s="65"/>
      <c r="GH205" s="65"/>
      <c r="GI205" s="65"/>
      <c r="GJ205" s="65"/>
      <c r="GK205" s="65"/>
      <c r="GL205" s="65"/>
      <c r="GM205" s="65"/>
      <c r="GN205" s="65"/>
      <c r="GO205" s="67"/>
      <c r="GP205" s="68"/>
      <c r="GQ205" s="69"/>
      <c r="GR205" s="70"/>
      <c r="GS205" s="68"/>
      <c r="GT205" s="63"/>
      <c r="GU205" s="71"/>
      <c r="GV205" s="71"/>
      <c r="GW205" s="70"/>
      <c r="GX205" s="57"/>
      <c r="GY205" s="57"/>
    </row>
    <row r="830" spans="93:95">
      <c r="CO830" s="63"/>
      <c r="CP830" s="63"/>
      <c r="CQ830" s="63"/>
    </row>
    <row r="831" spans="93:95">
      <c r="CO831" s="63"/>
      <c r="CP831" s="63"/>
      <c r="CQ831" s="63"/>
    </row>
    <row r="832" spans="93:95">
      <c r="CO832" s="63"/>
      <c r="CP832" s="63"/>
      <c r="CQ832" s="63"/>
    </row>
    <row r="833" spans="93:95">
      <c r="CO833" s="63"/>
      <c r="CP833" s="63"/>
      <c r="CQ833" s="63"/>
    </row>
    <row r="834" spans="93:95">
      <c r="CO834" s="63"/>
      <c r="CP834" s="63"/>
      <c r="CQ834" s="63"/>
    </row>
    <row r="835" spans="93:95">
      <c r="CO835" s="63"/>
      <c r="CP835" s="63"/>
      <c r="CQ835" s="63"/>
    </row>
    <row r="836" spans="93:95">
      <c r="CO836" s="63"/>
      <c r="CP836" s="63"/>
      <c r="CQ836" s="63"/>
    </row>
    <row r="837" spans="93:95">
      <c r="CO837" s="63"/>
      <c r="CP837" s="63"/>
      <c r="CQ837" s="63"/>
    </row>
    <row r="838" spans="93:95">
      <c r="CO838" s="63"/>
      <c r="CP838" s="63"/>
      <c r="CQ838" s="63"/>
    </row>
    <row r="839" spans="93:95">
      <c r="CO839" s="63"/>
      <c r="CP839" s="63"/>
      <c r="CQ839" s="63"/>
    </row>
    <row r="840" spans="93:95">
      <c r="CO840" s="63"/>
      <c r="CP840" s="63"/>
      <c r="CQ840" s="63"/>
    </row>
    <row r="841" spans="93:95">
      <c r="CO841" s="63"/>
      <c r="CP841" s="63"/>
      <c r="CQ841" s="63"/>
    </row>
    <row r="842" spans="93:95">
      <c r="CO842" s="63"/>
      <c r="CP842" s="63"/>
      <c r="CQ842" s="63"/>
    </row>
    <row r="843" spans="93:95">
      <c r="CO843" s="63"/>
      <c r="CP843" s="63"/>
      <c r="CQ843" s="63"/>
    </row>
    <row r="844" spans="93:95">
      <c r="CO844" s="63"/>
      <c r="CP844" s="63"/>
      <c r="CQ844" s="63"/>
    </row>
    <row r="845" spans="93:95">
      <c r="CO845" s="63"/>
      <c r="CP845" s="63"/>
      <c r="CQ845" s="63"/>
    </row>
    <row r="846" spans="93:95">
      <c r="CO846" s="63"/>
      <c r="CP846" s="63"/>
      <c r="CQ846" s="63"/>
    </row>
    <row r="847" spans="93:95">
      <c r="CO847" s="63"/>
      <c r="CP847" s="63"/>
      <c r="CQ847" s="63"/>
    </row>
    <row r="848" spans="93:95">
      <c r="CO848" s="63"/>
      <c r="CP848" s="63"/>
      <c r="CQ848" s="63"/>
    </row>
    <row r="849" spans="93:95">
      <c r="CO849" s="63"/>
      <c r="CP849" s="63"/>
      <c r="CQ849" s="63"/>
    </row>
    <row r="850" spans="93:95">
      <c r="CO850" s="63"/>
      <c r="CP850" s="63"/>
      <c r="CQ850" s="63"/>
    </row>
    <row r="851" spans="93:95">
      <c r="CO851" s="63"/>
      <c r="CP851" s="63"/>
      <c r="CQ851" s="63"/>
    </row>
    <row r="852" spans="93:95">
      <c r="CO852" s="63"/>
      <c r="CP852" s="63"/>
      <c r="CQ852" s="63"/>
    </row>
    <row r="853" spans="93:95">
      <c r="CO853" s="63"/>
      <c r="CP853" s="63"/>
      <c r="CQ853" s="63"/>
    </row>
    <row r="854" spans="93:95">
      <c r="CO854" s="63"/>
      <c r="CP854" s="63"/>
      <c r="CQ854" s="63"/>
    </row>
    <row r="855" spans="93:95">
      <c r="CO855" s="63"/>
      <c r="CP855" s="63"/>
      <c r="CQ855" s="63"/>
    </row>
    <row r="856" spans="93:95">
      <c r="CO856" s="63"/>
      <c r="CP856" s="63"/>
      <c r="CQ856" s="63"/>
    </row>
    <row r="857" spans="93:95">
      <c r="CO857" s="63"/>
      <c r="CP857" s="63"/>
      <c r="CQ857" s="63"/>
    </row>
    <row r="858" spans="93:95">
      <c r="CO858" s="63"/>
      <c r="CP858" s="63"/>
      <c r="CQ858" s="63"/>
    </row>
    <row r="859" spans="93:95">
      <c r="CO859" s="63"/>
      <c r="CP859" s="63"/>
      <c r="CQ859" s="63"/>
    </row>
    <row r="860" spans="93:95">
      <c r="CO860" s="63"/>
      <c r="CP860" s="63"/>
      <c r="CQ860" s="63"/>
    </row>
    <row r="861" spans="93:95">
      <c r="CO861" s="63"/>
      <c r="CP861" s="63"/>
      <c r="CQ861" s="63"/>
    </row>
    <row r="862" spans="93:95">
      <c r="CO862" s="63"/>
      <c r="CP862" s="63"/>
      <c r="CQ862" s="63"/>
    </row>
    <row r="863" spans="93:95">
      <c r="CO863" s="63"/>
      <c r="CP863" s="63"/>
      <c r="CQ863" s="63"/>
    </row>
    <row r="864" spans="93:95">
      <c r="CO864" s="63"/>
      <c r="CP864" s="63"/>
      <c r="CQ864" s="63"/>
    </row>
    <row r="865" spans="93:99">
      <c r="CO865" s="63"/>
      <c r="CP865" s="63"/>
      <c r="CQ865" s="63"/>
    </row>
    <row r="866" spans="93:99">
      <c r="CO866" s="63"/>
      <c r="CP866" s="63"/>
      <c r="CQ866" s="63"/>
    </row>
    <row r="867" spans="93:99">
      <c r="CO867" s="63"/>
      <c r="CP867" s="63"/>
      <c r="CQ867" s="63"/>
    </row>
    <row r="868" spans="93:99">
      <c r="CO868" s="63"/>
      <c r="CP868" s="63"/>
      <c r="CQ868" s="63"/>
    </row>
    <row r="869" spans="93:99">
      <c r="CR869" s="63"/>
      <c r="CS869" s="63"/>
      <c r="CT869" s="63"/>
      <c r="CU869" s="63"/>
    </row>
    <row r="870" spans="93:99">
      <c r="CR870" s="63"/>
      <c r="CS870" s="63"/>
      <c r="CT870" s="63"/>
      <c r="CU870" s="63"/>
    </row>
    <row r="871" spans="93:99">
      <c r="CR871" s="63"/>
      <c r="CS871" s="63"/>
      <c r="CT871" s="63"/>
      <c r="CU871" s="63"/>
    </row>
    <row r="872" spans="93:99">
      <c r="CR872" s="63"/>
      <c r="CS872" s="63"/>
      <c r="CT872" s="63"/>
      <c r="CU872" s="63"/>
    </row>
    <row r="873" spans="93:99">
      <c r="CR873" s="63"/>
      <c r="CS873" s="63"/>
      <c r="CT873" s="63"/>
      <c r="CU873" s="63"/>
    </row>
    <row r="874" spans="93:99">
      <c r="CR874" s="63"/>
      <c r="CS874" s="63"/>
      <c r="CT874" s="63"/>
      <c r="CU874" s="63"/>
    </row>
    <row r="875" spans="93:99">
      <c r="CR875" s="63"/>
      <c r="CS875" s="63"/>
      <c r="CT875" s="63"/>
      <c r="CU875" s="63"/>
    </row>
    <row r="876" spans="93:99">
      <c r="CR876" s="63"/>
      <c r="CS876" s="63"/>
      <c r="CT876" s="63"/>
      <c r="CU876" s="63"/>
    </row>
    <row r="877" spans="93:99">
      <c r="CR877" s="63"/>
      <c r="CS877" s="63"/>
      <c r="CT877" s="63"/>
      <c r="CU877" s="63"/>
    </row>
    <row r="878" spans="93:99">
      <c r="CR878" s="63"/>
      <c r="CS878" s="63"/>
      <c r="CT878" s="63"/>
      <c r="CU878" s="63"/>
    </row>
    <row r="879" spans="93:99">
      <c r="CR879" s="63"/>
      <c r="CS879" s="63"/>
      <c r="CT879" s="63"/>
      <c r="CU879" s="63"/>
    </row>
    <row r="880" spans="93:99">
      <c r="CR880" s="63"/>
      <c r="CS880" s="63"/>
      <c r="CT880" s="63"/>
      <c r="CU880" s="63"/>
    </row>
    <row r="881" spans="96:99">
      <c r="CR881" s="63"/>
      <c r="CS881" s="63"/>
      <c r="CT881" s="63"/>
      <c r="CU881" s="63"/>
    </row>
    <row r="882" spans="96:99">
      <c r="CR882" s="63"/>
      <c r="CS882" s="63"/>
      <c r="CT882" s="63"/>
      <c r="CU882" s="63"/>
    </row>
    <row r="883" spans="96:99">
      <c r="CR883" s="63"/>
      <c r="CS883" s="63"/>
      <c r="CT883" s="63"/>
      <c r="CU883" s="63"/>
    </row>
    <row r="884" spans="96:99">
      <c r="CR884" s="63"/>
      <c r="CS884" s="63"/>
      <c r="CT884" s="63"/>
      <c r="CU884" s="63"/>
    </row>
    <row r="885" spans="96:99">
      <c r="CR885" s="63"/>
      <c r="CS885" s="63"/>
      <c r="CT885" s="63"/>
      <c r="CU885" s="63"/>
    </row>
    <row r="886" spans="96:99">
      <c r="CR886" s="63"/>
      <c r="CS886" s="63"/>
      <c r="CT886" s="63"/>
      <c r="CU886" s="63"/>
    </row>
    <row r="887" spans="96:99">
      <c r="CR887" s="63"/>
      <c r="CS887" s="63"/>
      <c r="CT887" s="63"/>
      <c r="CU887" s="63"/>
    </row>
    <row r="888" spans="96:99">
      <c r="CR888" s="63"/>
      <c r="CS888" s="63"/>
      <c r="CT888" s="63"/>
      <c r="CU888" s="63"/>
    </row>
    <row r="889" spans="96:99">
      <c r="CR889" s="63"/>
      <c r="CS889" s="63"/>
      <c r="CT889" s="63"/>
      <c r="CU889" s="63"/>
    </row>
    <row r="890" spans="96:99">
      <c r="CR890" s="63"/>
      <c r="CS890" s="63"/>
      <c r="CT890" s="63"/>
      <c r="CU890" s="63"/>
    </row>
    <row r="891" spans="96:99">
      <c r="CR891" s="63"/>
      <c r="CS891" s="63"/>
      <c r="CT891" s="63"/>
      <c r="CU891" s="63"/>
    </row>
    <row r="892" spans="96:99">
      <c r="CR892" s="63"/>
      <c r="CS892" s="63"/>
      <c r="CT892" s="63"/>
      <c r="CU892" s="63"/>
    </row>
    <row r="893" spans="96:99">
      <c r="CR893" s="63"/>
      <c r="CS893" s="63"/>
      <c r="CT893" s="63"/>
      <c r="CU893" s="63"/>
    </row>
    <row r="894" spans="96:99">
      <c r="CR894" s="63"/>
      <c r="CS894" s="63"/>
      <c r="CT894" s="63"/>
      <c r="CU894" s="63"/>
    </row>
    <row r="895" spans="96:99">
      <c r="CR895" s="63"/>
      <c r="CS895" s="63"/>
      <c r="CT895" s="63"/>
      <c r="CU895" s="63"/>
    </row>
    <row r="896" spans="96:99">
      <c r="CR896" s="63"/>
      <c r="CS896" s="63"/>
      <c r="CT896" s="63"/>
      <c r="CU896" s="63"/>
    </row>
    <row r="897" spans="96:103">
      <c r="CR897" s="63"/>
      <c r="CS897" s="63"/>
      <c r="CT897" s="63"/>
      <c r="CU897" s="63"/>
    </row>
    <row r="898" spans="96:103">
      <c r="CR898" s="63"/>
      <c r="CS898" s="63"/>
      <c r="CT898" s="63"/>
      <c r="CU898" s="63"/>
    </row>
    <row r="899" spans="96:103">
      <c r="CR899" s="63"/>
      <c r="CS899" s="63"/>
      <c r="CT899" s="63"/>
      <c r="CU899" s="63"/>
    </row>
    <row r="900" spans="96:103">
      <c r="CR900" s="63"/>
      <c r="CS900" s="63"/>
      <c r="CT900" s="63"/>
      <c r="CU900" s="63"/>
    </row>
    <row r="901" spans="96:103">
      <c r="CR901" s="63"/>
      <c r="CS901" s="63"/>
      <c r="CT901" s="63"/>
      <c r="CU901" s="63"/>
    </row>
    <row r="902" spans="96:103">
      <c r="CR902" s="63"/>
      <c r="CS902" s="63"/>
      <c r="CT902" s="63"/>
      <c r="CU902" s="63"/>
    </row>
    <row r="903" spans="96:103">
      <c r="CR903" s="63"/>
      <c r="CS903" s="63"/>
      <c r="CT903" s="63"/>
      <c r="CU903" s="63"/>
    </row>
    <row r="904" spans="96:103">
      <c r="CR904" s="63"/>
      <c r="CS904" s="63"/>
      <c r="CT904" s="63"/>
      <c r="CU904" s="63"/>
    </row>
    <row r="905" spans="96:103">
      <c r="CR905" s="63"/>
      <c r="CS905" s="63"/>
      <c r="CT905" s="63"/>
      <c r="CU905" s="63"/>
    </row>
    <row r="906" spans="96:103">
      <c r="CR906" s="63"/>
      <c r="CS906" s="63"/>
      <c r="CT906" s="63"/>
      <c r="CU906" s="63"/>
    </row>
    <row r="907" spans="96:103">
      <c r="CR907" s="63"/>
      <c r="CS907" s="63"/>
      <c r="CT907" s="63"/>
      <c r="CU907" s="63"/>
    </row>
    <row r="908" spans="96:103">
      <c r="CV908" s="63"/>
      <c r="CW908" s="63"/>
      <c r="CX908" s="63"/>
      <c r="CY908" s="63"/>
    </row>
    <row r="909" spans="96:103">
      <c r="CV909" s="63"/>
      <c r="CW909" s="63"/>
      <c r="CX909" s="63"/>
      <c r="CY909" s="63"/>
    </row>
    <row r="910" spans="96:103">
      <c r="CV910" s="63"/>
      <c r="CW910" s="63"/>
      <c r="CX910" s="63"/>
      <c r="CY910" s="63"/>
    </row>
    <row r="911" spans="96:103">
      <c r="CV911" s="63"/>
      <c r="CW911" s="63"/>
      <c r="CX911" s="63"/>
      <c r="CY911" s="63"/>
    </row>
    <row r="912" spans="96:103">
      <c r="CV912" s="63"/>
      <c r="CW912" s="63"/>
      <c r="CX912" s="63"/>
      <c r="CY912" s="63"/>
    </row>
    <row r="913" spans="93:103">
      <c r="CV913" s="63"/>
      <c r="CW913" s="63"/>
      <c r="CX913" s="63"/>
      <c r="CY913" s="63"/>
    </row>
    <row r="914" spans="93:103">
      <c r="CV914" s="63"/>
      <c r="CW914" s="63"/>
      <c r="CX914" s="63"/>
      <c r="CY914" s="63"/>
    </row>
    <row r="915" spans="93:103">
      <c r="CV915" s="63"/>
      <c r="CW915" s="63"/>
      <c r="CX915" s="63"/>
      <c r="CY915" s="63"/>
    </row>
    <row r="916" spans="93:103">
      <c r="CV916" s="63"/>
      <c r="CW916" s="63"/>
      <c r="CX916" s="63"/>
      <c r="CY916" s="63"/>
    </row>
    <row r="917" spans="93:103">
      <c r="CV917" s="63"/>
      <c r="CW917" s="63"/>
      <c r="CX917" s="63"/>
      <c r="CY917" s="63"/>
    </row>
    <row r="918" spans="93:103">
      <c r="CV918" s="63"/>
      <c r="CW918" s="63"/>
      <c r="CX918" s="63"/>
      <c r="CY918" s="63"/>
    </row>
    <row r="919" spans="93:103">
      <c r="CV919" s="63"/>
      <c r="CW919" s="63"/>
      <c r="CX919" s="63"/>
      <c r="CY919" s="63"/>
    </row>
    <row r="920" spans="93:103">
      <c r="CV920" s="63"/>
      <c r="CW920" s="63"/>
      <c r="CX920" s="63"/>
      <c r="CY920" s="63"/>
    </row>
    <row r="921" spans="93:103">
      <c r="CO921" s="63"/>
      <c r="CV921" s="63"/>
      <c r="CW921" s="63"/>
      <c r="CX921" s="63"/>
      <c r="CY921" s="63"/>
    </row>
    <row r="922" spans="93:103">
      <c r="CO922" s="63"/>
      <c r="CV922" s="63"/>
      <c r="CW922" s="63"/>
      <c r="CX922" s="63"/>
      <c r="CY922" s="63"/>
    </row>
    <row r="923" spans="93:103">
      <c r="CO923" s="63"/>
      <c r="CV923" s="63"/>
      <c r="CW923" s="63"/>
      <c r="CX923" s="63"/>
      <c r="CY923" s="63"/>
    </row>
    <row r="924" spans="93:103">
      <c r="CO924" s="63"/>
      <c r="CV924" s="63"/>
      <c r="CW924" s="63"/>
      <c r="CX924" s="63"/>
      <c r="CY924" s="63"/>
    </row>
    <row r="925" spans="93:103">
      <c r="CO925" s="63"/>
      <c r="CV925" s="63"/>
      <c r="CW925" s="63"/>
      <c r="CX925" s="63"/>
      <c r="CY925" s="63"/>
    </row>
    <row r="926" spans="93:103">
      <c r="CO926" s="63"/>
      <c r="CV926" s="63"/>
      <c r="CW926" s="63"/>
      <c r="CX926" s="63"/>
      <c r="CY926" s="63"/>
    </row>
    <row r="927" spans="93:103">
      <c r="CO927" s="63"/>
      <c r="CV927" s="63"/>
      <c r="CW927" s="63"/>
      <c r="CX927" s="63"/>
      <c r="CY927" s="63"/>
    </row>
    <row r="928" spans="93:103">
      <c r="CO928" s="63"/>
      <c r="CV928" s="63"/>
      <c r="CW928" s="63"/>
      <c r="CX928" s="63"/>
      <c r="CY928" s="63"/>
    </row>
    <row r="929" spans="93:103">
      <c r="CO929" s="63"/>
      <c r="CV929" s="63"/>
      <c r="CW929" s="63"/>
      <c r="CX929" s="63"/>
      <c r="CY929" s="63"/>
    </row>
    <row r="930" spans="93:103">
      <c r="CO930" s="63"/>
      <c r="CV930" s="63"/>
      <c r="CW930" s="63"/>
      <c r="CX930" s="63"/>
      <c r="CY930" s="63"/>
    </row>
    <row r="931" spans="93:103">
      <c r="CO931" s="63"/>
      <c r="CV931" s="63"/>
      <c r="CW931" s="63"/>
      <c r="CX931" s="63"/>
      <c r="CY931" s="63"/>
    </row>
    <row r="932" spans="93:103">
      <c r="CO932" s="63"/>
      <c r="CV932" s="63"/>
      <c r="CW932" s="63"/>
      <c r="CX932" s="63"/>
      <c r="CY932" s="63"/>
    </row>
    <row r="933" spans="93:103">
      <c r="CO933" s="63"/>
      <c r="CV933" s="63"/>
      <c r="CW933" s="63"/>
      <c r="CX933" s="63"/>
      <c r="CY933" s="63"/>
    </row>
    <row r="934" spans="93:103">
      <c r="CO934" s="63"/>
      <c r="CV934" s="63"/>
      <c r="CW934" s="63"/>
      <c r="CX934" s="63"/>
      <c r="CY934" s="63"/>
    </row>
    <row r="935" spans="93:103">
      <c r="CO935" s="63"/>
      <c r="CV935" s="63"/>
      <c r="CW935" s="63"/>
      <c r="CX935" s="63"/>
      <c r="CY935" s="63"/>
    </row>
    <row r="936" spans="93:103">
      <c r="CO936" s="63"/>
      <c r="CV936" s="63"/>
      <c r="CW936" s="63"/>
      <c r="CX936" s="63"/>
      <c r="CY936" s="63"/>
    </row>
    <row r="937" spans="93:103">
      <c r="CO937" s="63"/>
      <c r="CV937" s="63"/>
      <c r="CW937" s="63"/>
      <c r="CX937" s="63"/>
      <c r="CY937" s="63"/>
    </row>
    <row r="938" spans="93:103">
      <c r="CO938" s="63"/>
      <c r="CV938" s="63"/>
      <c r="CW938" s="63"/>
      <c r="CX938" s="63"/>
      <c r="CY938" s="63"/>
    </row>
    <row r="939" spans="93:103">
      <c r="CO939" s="63"/>
      <c r="CV939" s="63"/>
      <c r="CW939" s="63"/>
      <c r="CX939" s="63"/>
      <c r="CY939" s="63"/>
    </row>
    <row r="940" spans="93:103">
      <c r="CO940" s="63"/>
      <c r="CV940" s="63"/>
      <c r="CW940" s="63"/>
      <c r="CX940" s="63"/>
      <c r="CY940" s="63"/>
    </row>
    <row r="941" spans="93:103">
      <c r="CO941" s="63"/>
      <c r="CV941" s="63"/>
      <c r="CW941" s="63"/>
      <c r="CX941" s="63"/>
      <c r="CY941" s="63"/>
    </row>
    <row r="942" spans="93:103">
      <c r="CP942" s="63"/>
      <c r="CQ942" s="63"/>
      <c r="CV942" s="63"/>
      <c r="CW942" s="63"/>
      <c r="CX942" s="63"/>
      <c r="CY942" s="63"/>
    </row>
    <row r="943" spans="93:103">
      <c r="CP943" s="63"/>
      <c r="CQ943" s="63"/>
      <c r="CV943" s="63"/>
      <c r="CW943" s="63"/>
      <c r="CX943" s="63"/>
      <c r="CY943" s="63"/>
    </row>
    <row r="944" spans="93:103">
      <c r="CP944" s="63"/>
      <c r="CQ944" s="63"/>
      <c r="CV944" s="63"/>
      <c r="CW944" s="63"/>
      <c r="CX944" s="63"/>
      <c r="CY944" s="63"/>
    </row>
    <row r="945" spans="94:107">
      <c r="CP945" s="63"/>
      <c r="CQ945" s="63"/>
      <c r="CV945" s="63"/>
      <c r="CW945" s="63"/>
      <c r="CX945" s="63"/>
      <c r="CY945" s="63"/>
    </row>
    <row r="946" spans="94:107">
      <c r="CP946" s="63"/>
      <c r="CQ946" s="63"/>
      <c r="CV946" s="63"/>
      <c r="CW946" s="63"/>
      <c r="CX946" s="63"/>
      <c r="CY946" s="63"/>
    </row>
    <row r="947" spans="94:107">
      <c r="CP947" s="63"/>
      <c r="CQ947" s="63"/>
      <c r="CZ947" s="63"/>
      <c r="DA947" s="63"/>
      <c r="DB947" s="63"/>
      <c r="DC947" s="63"/>
    </row>
    <row r="948" spans="94:107">
      <c r="CP948" s="63"/>
      <c r="CQ948" s="63"/>
      <c r="CZ948" s="63"/>
      <c r="DA948" s="63"/>
      <c r="DB948" s="63"/>
      <c r="DC948" s="63"/>
    </row>
    <row r="949" spans="94:107">
      <c r="CP949" s="63"/>
      <c r="CQ949" s="63"/>
      <c r="CZ949" s="63"/>
      <c r="DA949" s="63"/>
      <c r="DB949" s="63"/>
      <c r="DC949" s="63"/>
    </row>
    <row r="950" spans="94:107">
      <c r="CP950" s="63"/>
      <c r="CQ950" s="63"/>
      <c r="CZ950" s="63"/>
      <c r="DA950" s="63"/>
      <c r="DB950" s="63"/>
      <c r="DC950" s="63"/>
    </row>
    <row r="951" spans="94:107">
      <c r="CP951" s="63"/>
      <c r="CQ951" s="63"/>
      <c r="CZ951" s="63"/>
      <c r="DA951" s="63"/>
      <c r="DB951" s="63"/>
      <c r="DC951" s="63"/>
    </row>
    <row r="952" spans="94:107">
      <c r="CP952" s="63"/>
      <c r="CQ952" s="63"/>
      <c r="CZ952" s="63"/>
      <c r="DA952" s="63"/>
      <c r="DB952" s="63"/>
      <c r="DC952" s="63"/>
    </row>
    <row r="953" spans="94:107">
      <c r="CP953" s="63"/>
      <c r="CQ953" s="63"/>
      <c r="CZ953" s="63"/>
      <c r="DA953" s="63"/>
      <c r="DB953" s="63"/>
      <c r="DC953" s="63"/>
    </row>
    <row r="954" spans="94:107">
      <c r="CP954" s="63"/>
      <c r="CQ954" s="63"/>
      <c r="CZ954" s="63"/>
      <c r="DA954" s="63"/>
      <c r="DB954" s="63"/>
      <c r="DC954" s="63"/>
    </row>
    <row r="955" spans="94:107">
      <c r="CP955" s="63"/>
      <c r="CQ955" s="63"/>
      <c r="CZ955" s="63"/>
      <c r="DA955" s="63"/>
      <c r="DB955" s="63"/>
      <c r="DC955" s="63"/>
    </row>
    <row r="956" spans="94:107">
      <c r="CP956" s="63"/>
      <c r="CQ956" s="63"/>
      <c r="CZ956" s="63"/>
      <c r="DA956" s="63"/>
      <c r="DB956" s="63"/>
      <c r="DC956" s="63"/>
    </row>
    <row r="957" spans="94:107">
      <c r="CP957" s="63"/>
      <c r="CQ957" s="63"/>
      <c r="CZ957" s="63"/>
      <c r="DA957" s="63"/>
      <c r="DB957" s="63"/>
      <c r="DC957" s="63"/>
    </row>
    <row r="958" spans="94:107">
      <c r="CP958" s="63"/>
      <c r="CQ958" s="63"/>
      <c r="CZ958" s="63"/>
      <c r="DA958" s="63"/>
      <c r="DB958" s="63"/>
      <c r="DC958" s="63"/>
    </row>
    <row r="959" spans="94:107">
      <c r="CP959" s="63"/>
      <c r="CQ959" s="63"/>
      <c r="CZ959" s="63"/>
      <c r="DA959" s="63"/>
      <c r="DB959" s="63"/>
      <c r="DC959" s="63"/>
    </row>
    <row r="960" spans="94:107">
      <c r="CP960" s="63"/>
      <c r="CQ960" s="63"/>
      <c r="CZ960" s="63"/>
      <c r="DA960" s="63"/>
      <c r="DB960" s="63"/>
      <c r="DC960" s="63"/>
    </row>
    <row r="961" spans="94:107">
      <c r="CP961" s="63"/>
      <c r="CQ961" s="63"/>
      <c r="CZ961" s="63"/>
      <c r="DA961" s="63"/>
      <c r="DB961" s="63"/>
      <c r="DC961" s="63"/>
    </row>
    <row r="962" spans="94:107">
      <c r="CP962" s="63"/>
      <c r="CQ962" s="63"/>
      <c r="CZ962" s="63"/>
      <c r="DA962" s="63"/>
      <c r="DB962" s="63"/>
      <c r="DC962" s="63"/>
    </row>
    <row r="963" spans="94:107">
      <c r="CR963" s="63"/>
      <c r="CS963" s="63"/>
      <c r="CZ963" s="63"/>
      <c r="DA963" s="63"/>
      <c r="DB963" s="63"/>
      <c r="DC963" s="63"/>
    </row>
    <row r="964" spans="94:107">
      <c r="CR964" s="63"/>
      <c r="CS964" s="63"/>
      <c r="CZ964" s="63"/>
      <c r="DA964" s="63"/>
      <c r="DB964" s="63"/>
      <c r="DC964" s="63"/>
    </row>
    <row r="965" spans="94:107">
      <c r="CR965" s="63"/>
      <c r="CS965" s="63"/>
      <c r="CZ965" s="63"/>
      <c r="DA965" s="63"/>
      <c r="DB965" s="63"/>
      <c r="DC965" s="63"/>
    </row>
    <row r="966" spans="94:107">
      <c r="CR966" s="63"/>
      <c r="CS966" s="63"/>
      <c r="CZ966" s="63"/>
      <c r="DA966" s="63"/>
      <c r="DB966" s="63"/>
      <c r="DC966" s="63"/>
    </row>
    <row r="967" spans="94:107">
      <c r="CR967" s="63"/>
      <c r="CS967" s="63"/>
      <c r="CZ967" s="63"/>
      <c r="DA967" s="63"/>
      <c r="DB967" s="63"/>
      <c r="DC967" s="63"/>
    </row>
    <row r="968" spans="94:107">
      <c r="CR968" s="63"/>
      <c r="CS968" s="63"/>
      <c r="CZ968" s="63"/>
      <c r="DA968" s="63"/>
      <c r="DB968" s="63"/>
      <c r="DC968" s="63"/>
    </row>
    <row r="969" spans="94:107">
      <c r="CR969" s="63"/>
      <c r="CS969" s="63"/>
      <c r="CZ969" s="63"/>
      <c r="DA969" s="63"/>
      <c r="DB969" s="63"/>
      <c r="DC969" s="63"/>
    </row>
    <row r="970" spans="94:107">
      <c r="CR970" s="63"/>
      <c r="CS970" s="63"/>
      <c r="CZ970" s="63"/>
      <c r="DA970" s="63"/>
      <c r="DB970" s="63"/>
      <c r="DC970" s="63"/>
    </row>
    <row r="971" spans="94:107">
      <c r="CR971" s="63"/>
      <c r="CS971" s="63"/>
      <c r="CZ971" s="63"/>
      <c r="DA971" s="63"/>
      <c r="DB971" s="63"/>
      <c r="DC971" s="63"/>
    </row>
    <row r="972" spans="94:107">
      <c r="CR972" s="63"/>
      <c r="CS972" s="63"/>
      <c r="CZ972" s="63"/>
      <c r="DA972" s="63"/>
      <c r="DB972" s="63"/>
      <c r="DC972" s="63"/>
    </row>
    <row r="973" spans="94:107">
      <c r="CR973" s="63"/>
      <c r="CS973" s="63"/>
      <c r="CZ973" s="63"/>
      <c r="DA973" s="63"/>
      <c r="DB973" s="63"/>
      <c r="DC973" s="63"/>
    </row>
    <row r="974" spans="94:107">
      <c r="CR974" s="63"/>
      <c r="CS974" s="63"/>
      <c r="CZ974" s="63"/>
      <c r="DA974" s="63"/>
      <c r="DB974" s="63"/>
      <c r="DC974" s="63"/>
    </row>
    <row r="975" spans="94:107">
      <c r="CR975" s="63"/>
      <c r="CS975" s="63"/>
      <c r="CZ975" s="63"/>
      <c r="DA975" s="63"/>
      <c r="DB975" s="63"/>
      <c r="DC975" s="63"/>
    </row>
    <row r="976" spans="94:107">
      <c r="CR976" s="63"/>
      <c r="CS976" s="63"/>
      <c r="CZ976" s="63"/>
      <c r="DA976" s="63"/>
      <c r="DB976" s="63"/>
      <c r="DC976" s="63"/>
    </row>
    <row r="977" spans="96:111">
      <c r="CR977" s="63"/>
      <c r="CS977" s="63"/>
      <c r="CZ977" s="63"/>
      <c r="DA977" s="63"/>
      <c r="DB977" s="63"/>
      <c r="DC977" s="63"/>
    </row>
    <row r="978" spans="96:111">
      <c r="CR978" s="63"/>
      <c r="CS978" s="63"/>
      <c r="CZ978" s="63"/>
      <c r="DA978" s="63"/>
      <c r="DB978" s="63"/>
      <c r="DC978" s="63"/>
    </row>
    <row r="979" spans="96:111">
      <c r="CR979" s="63"/>
      <c r="CS979" s="63"/>
      <c r="CZ979" s="63"/>
      <c r="DA979" s="63"/>
      <c r="DB979" s="63"/>
      <c r="DC979" s="63"/>
    </row>
    <row r="980" spans="96:111">
      <c r="CR980" s="63"/>
      <c r="CS980" s="63"/>
      <c r="CZ980" s="63"/>
      <c r="DA980" s="63"/>
      <c r="DB980" s="63"/>
      <c r="DC980" s="63"/>
    </row>
    <row r="981" spans="96:111">
      <c r="CR981" s="63"/>
      <c r="CS981" s="63"/>
      <c r="CZ981" s="63"/>
      <c r="DA981" s="63"/>
      <c r="DB981" s="63"/>
      <c r="DC981" s="63"/>
    </row>
    <row r="982" spans="96:111">
      <c r="CR982" s="63"/>
      <c r="CS982" s="63"/>
      <c r="CZ982" s="63"/>
      <c r="DA982" s="63"/>
      <c r="DB982" s="63"/>
      <c r="DC982" s="63"/>
    </row>
    <row r="983" spans="96:111">
      <c r="CR983" s="63"/>
      <c r="CS983" s="63"/>
      <c r="CZ983" s="63"/>
      <c r="DA983" s="63"/>
      <c r="DB983" s="63"/>
      <c r="DC983" s="63"/>
    </row>
    <row r="984" spans="96:111">
      <c r="CT984" s="63"/>
      <c r="CU984" s="63"/>
      <c r="CZ984" s="63"/>
      <c r="DA984" s="63"/>
      <c r="DB984" s="63"/>
      <c r="DC984" s="63"/>
    </row>
    <row r="985" spans="96:111">
      <c r="CT985" s="63"/>
      <c r="CU985" s="63"/>
      <c r="CZ985" s="63"/>
      <c r="DA985" s="63"/>
      <c r="DB985" s="63"/>
      <c r="DC985" s="63"/>
    </row>
    <row r="986" spans="96:111">
      <c r="CT986" s="63"/>
      <c r="CU986" s="63"/>
      <c r="DD986" s="63"/>
      <c r="DE986" s="63"/>
      <c r="DF986" s="63"/>
      <c r="DG986" s="63"/>
    </row>
    <row r="987" spans="96:111">
      <c r="CT987" s="63"/>
      <c r="CU987" s="63"/>
      <c r="DD987" s="63"/>
      <c r="DE987" s="63"/>
      <c r="DF987" s="63"/>
      <c r="DG987" s="63"/>
    </row>
    <row r="988" spans="96:111">
      <c r="CT988" s="63"/>
      <c r="CU988" s="63"/>
      <c r="DD988" s="63"/>
      <c r="DE988" s="63"/>
      <c r="DF988" s="63"/>
      <c r="DG988" s="63"/>
    </row>
    <row r="989" spans="96:111">
      <c r="CT989" s="63"/>
      <c r="CU989" s="63"/>
      <c r="DD989" s="63"/>
      <c r="DE989" s="63"/>
      <c r="DF989" s="63"/>
      <c r="DG989" s="63"/>
    </row>
    <row r="990" spans="96:111">
      <c r="CT990" s="63"/>
      <c r="CU990" s="63"/>
      <c r="DD990" s="63"/>
      <c r="DE990" s="63"/>
      <c r="DF990" s="63"/>
      <c r="DG990" s="63"/>
    </row>
    <row r="991" spans="96:111">
      <c r="CT991" s="63"/>
      <c r="CU991" s="63"/>
      <c r="DD991" s="63"/>
      <c r="DE991" s="63"/>
      <c r="DF991" s="63"/>
      <c r="DG991" s="63"/>
    </row>
    <row r="992" spans="96:111">
      <c r="CT992" s="63"/>
      <c r="CU992" s="63"/>
      <c r="DD992" s="63"/>
      <c r="DE992" s="63"/>
      <c r="DF992" s="63"/>
      <c r="DG992" s="63"/>
    </row>
    <row r="993" spans="98:111">
      <c r="CT993" s="63"/>
      <c r="CU993" s="63"/>
      <c r="DD993" s="63"/>
      <c r="DE993" s="63"/>
      <c r="DF993" s="63"/>
      <c r="DG993" s="63"/>
    </row>
    <row r="994" spans="98:111">
      <c r="CT994" s="63"/>
      <c r="CU994" s="63"/>
      <c r="DD994" s="63"/>
      <c r="DE994" s="63"/>
      <c r="DF994" s="63"/>
      <c r="DG994" s="63"/>
    </row>
    <row r="995" spans="98:111">
      <c r="CT995" s="63"/>
      <c r="CU995" s="63"/>
      <c r="DD995" s="63"/>
      <c r="DE995" s="63"/>
      <c r="DF995" s="63"/>
      <c r="DG995" s="63"/>
    </row>
    <row r="996" spans="98:111">
      <c r="CT996" s="63"/>
      <c r="CU996" s="63"/>
      <c r="DD996" s="63"/>
      <c r="DE996" s="63"/>
      <c r="DF996" s="63"/>
      <c r="DG996" s="63"/>
    </row>
    <row r="997" spans="98:111">
      <c r="CT997" s="63"/>
      <c r="CU997" s="63"/>
      <c r="DD997" s="63"/>
      <c r="DE997" s="63"/>
      <c r="DF997" s="63"/>
      <c r="DG997" s="63"/>
    </row>
    <row r="998" spans="98:111">
      <c r="CT998" s="63"/>
      <c r="CU998" s="63"/>
      <c r="DD998" s="63"/>
      <c r="DE998" s="63"/>
      <c r="DF998" s="63"/>
      <c r="DG998" s="63"/>
    </row>
    <row r="999" spans="98:111">
      <c r="CT999" s="63"/>
      <c r="CU999" s="63"/>
      <c r="DD999" s="63"/>
      <c r="DE999" s="63"/>
      <c r="DF999" s="63"/>
      <c r="DG999" s="63"/>
    </row>
    <row r="1000" spans="98:111">
      <c r="CT1000" s="63"/>
      <c r="CU1000" s="63"/>
      <c r="DD1000" s="63"/>
      <c r="DE1000" s="63"/>
      <c r="DF1000" s="63"/>
      <c r="DG1000" s="63"/>
    </row>
    <row r="1001" spans="98:111">
      <c r="CT1001" s="63"/>
      <c r="CU1001" s="63"/>
      <c r="DD1001" s="63"/>
      <c r="DE1001" s="63"/>
      <c r="DF1001" s="63"/>
      <c r="DG1001" s="63"/>
    </row>
    <row r="1002" spans="98:111">
      <c r="CT1002" s="63"/>
      <c r="CU1002" s="63"/>
      <c r="DD1002" s="63"/>
      <c r="DE1002" s="63"/>
      <c r="DF1002" s="63"/>
      <c r="DG1002" s="63"/>
    </row>
    <row r="1003" spans="98:111">
      <c r="CT1003" s="63"/>
      <c r="CU1003" s="63"/>
      <c r="DD1003" s="63"/>
      <c r="DE1003" s="63"/>
      <c r="DF1003" s="63"/>
      <c r="DG1003" s="63"/>
    </row>
    <row r="1004" spans="98:111">
      <c r="CT1004" s="63"/>
      <c r="CU1004" s="63"/>
      <c r="DD1004" s="63"/>
      <c r="DE1004" s="63"/>
      <c r="DF1004" s="63"/>
      <c r="DG1004" s="63"/>
    </row>
    <row r="1005" spans="98:111">
      <c r="CV1005" s="63"/>
      <c r="CW1005" s="63"/>
      <c r="DD1005" s="63"/>
      <c r="DE1005" s="63"/>
      <c r="DF1005" s="63"/>
      <c r="DG1005" s="63"/>
    </row>
    <row r="1006" spans="98:111">
      <c r="CV1006" s="63"/>
      <c r="CW1006" s="63"/>
      <c r="DD1006" s="63"/>
      <c r="DE1006" s="63"/>
      <c r="DF1006" s="63"/>
      <c r="DG1006" s="63"/>
    </row>
    <row r="1007" spans="98:111">
      <c r="CV1007" s="63"/>
      <c r="CW1007" s="63"/>
      <c r="DD1007" s="63"/>
      <c r="DE1007" s="63"/>
      <c r="DF1007" s="63"/>
      <c r="DG1007" s="63"/>
    </row>
    <row r="1008" spans="98:111">
      <c r="CV1008" s="63"/>
      <c r="CW1008" s="63"/>
      <c r="DD1008" s="63"/>
      <c r="DE1008" s="63"/>
      <c r="DF1008" s="63"/>
      <c r="DG1008" s="63"/>
    </row>
    <row r="1009" spans="100:111">
      <c r="CV1009" s="63"/>
      <c r="CW1009" s="63"/>
      <c r="DD1009" s="63"/>
      <c r="DE1009" s="63"/>
      <c r="DF1009" s="63"/>
      <c r="DG1009" s="63"/>
    </row>
    <row r="1010" spans="100:111">
      <c r="CV1010" s="63"/>
      <c r="CW1010" s="63"/>
      <c r="DD1010" s="63"/>
      <c r="DE1010" s="63"/>
      <c r="DF1010" s="63"/>
      <c r="DG1010" s="63"/>
    </row>
    <row r="1011" spans="100:111">
      <c r="CV1011" s="63"/>
      <c r="CW1011" s="63"/>
      <c r="DD1011" s="63"/>
      <c r="DE1011" s="63"/>
      <c r="DF1011" s="63"/>
      <c r="DG1011" s="63"/>
    </row>
    <row r="1012" spans="100:111">
      <c r="CV1012" s="63"/>
      <c r="CW1012" s="63"/>
      <c r="DD1012" s="63"/>
      <c r="DE1012" s="63"/>
      <c r="DF1012" s="63"/>
      <c r="DG1012" s="63"/>
    </row>
    <row r="1013" spans="100:111">
      <c r="CV1013" s="63"/>
      <c r="CW1013" s="63"/>
      <c r="DD1013" s="63"/>
      <c r="DE1013" s="63"/>
      <c r="DF1013" s="63"/>
      <c r="DG1013" s="63"/>
    </row>
    <row r="1014" spans="100:111">
      <c r="CV1014" s="63"/>
      <c r="CW1014" s="63"/>
      <c r="DD1014" s="63"/>
      <c r="DE1014" s="63"/>
      <c r="DF1014" s="63"/>
      <c r="DG1014" s="63"/>
    </row>
    <row r="1015" spans="100:111">
      <c r="CV1015" s="63"/>
      <c r="CW1015" s="63"/>
      <c r="DD1015" s="63"/>
      <c r="DE1015" s="63"/>
      <c r="DF1015" s="63"/>
      <c r="DG1015" s="63"/>
    </row>
    <row r="1016" spans="100:111">
      <c r="CV1016" s="63"/>
      <c r="CW1016" s="63"/>
      <c r="DD1016" s="63"/>
      <c r="DE1016" s="63"/>
      <c r="DF1016" s="63"/>
      <c r="DG1016" s="63"/>
    </row>
    <row r="1017" spans="100:111">
      <c r="CV1017" s="63"/>
      <c r="CW1017" s="63"/>
      <c r="DD1017" s="63"/>
      <c r="DE1017" s="63"/>
      <c r="DF1017" s="63"/>
      <c r="DG1017" s="63"/>
    </row>
    <row r="1018" spans="100:111">
      <c r="CV1018" s="63"/>
      <c r="CW1018" s="63"/>
      <c r="DD1018" s="63"/>
      <c r="DE1018" s="63"/>
      <c r="DF1018" s="63"/>
      <c r="DG1018" s="63"/>
    </row>
    <row r="1019" spans="100:111">
      <c r="CV1019" s="63"/>
      <c r="CW1019" s="63"/>
      <c r="DD1019" s="63"/>
      <c r="DE1019" s="63"/>
      <c r="DF1019" s="63"/>
      <c r="DG1019" s="63"/>
    </row>
    <row r="1020" spans="100:111">
      <c r="CV1020" s="63"/>
      <c r="CW1020" s="63"/>
      <c r="DD1020" s="63"/>
      <c r="DE1020" s="63"/>
      <c r="DF1020" s="63"/>
      <c r="DG1020" s="63"/>
    </row>
    <row r="1021" spans="100:111">
      <c r="CV1021" s="63"/>
      <c r="CW1021" s="63"/>
      <c r="DD1021" s="63"/>
      <c r="DE1021" s="63"/>
      <c r="DF1021" s="63"/>
      <c r="DG1021" s="63"/>
    </row>
    <row r="1022" spans="100:111">
      <c r="CV1022" s="63"/>
      <c r="CW1022" s="63"/>
      <c r="DD1022" s="63"/>
      <c r="DE1022" s="63"/>
      <c r="DF1022" s="63"/>
      <c r="DG1022" s="63"/>
    </row>
    <row r="1023" spans="100:111">
      <c r="CV1023" s="63"/>
      <c r="CW1023" s="63"/>
      <c r="DD1023" s="63"/>
      <c r="DE1023" s="63"/>
      <c r="DF1023" s="63"/>
      <c r="DG1023" s="63"/>
    </row>
    <row r="1024" spans="100:111">
      <c r="CV1024" s="63"/>
      <c r="CW1024" s="63"/>
      <c r="DD1024" s="63"/>
      <c r="DE1024" s="63"/>
      <c r="DF1024" s="63"/>
      <c r="DG1024" s="63"/>
    </row>
    <row r="1025" spans="100:115">
      <c r="CV1025" s="63"/>
      <c r="CW1025" s="63"/>
      <c r="DH1025" s="63"/>
      <c r="DI1025" s="63"/>
      <c r="DJ1025" s="63"/>
      <c r="DK1025" s="63"/>
    </row>
    <row r="1026" spans="100:115">
      <c r="CX1026" s="63"/>
      <c r="CY1026" s="63"/>
      <c r="DH1026" s="63"/>
      <c r="DI1026" s="63"/>
      <c r="DJ1026" s="63"/>
      <c r="DK1026" s="63"/>
    </row>
    <row r="1027" spans="100:115">
      <c r="CX1027" s="63"/>
      <c r="CY1027" s="63"/>
      <c r="DH1027" s="63"/>
      <c r="DI1027" s="63"/>
      <c r="DJ1027" s="63"/>
      <c r="DK1027" s="63"/>
    </row>
    <row r="1028" spans="100:115">
      <c r="CX1028" s="63"/>
      <c r="CY1028" s="63"/>
      <c r="DH1028" s="63"/>
      <c r="DI1028" s="63"/>
      <c r="DJ1028" s="63"/>
      <c r="DK1028" s="63"/>
    </row>
    <row r="1029" spans="100:115">
      <c r="CX1029" s="63"/>
      <c r="CY1029" s="63"/>
      <c r="DH1029" s="63"/>
      <c r="DI1029" s="63"/>
      <c r="DJ1029" s="63"/>
      <c r="DK1029" s="63"/>
    </row>
    <row r="1030" spans="100:115">
      <c r="CX1030" s="63"/>
      <c r="CY1030" s="63"/>
      <c r="DH1030" s="63"/>
      <c r="DI1030" s="63"/>
      <c r="DJ1030" s="63"/>
      <c r="DK1030" s="63"/>
    </row>
    <row r="1031" spans="100:115">
      <c r="CX1031" s="63"/>
      <c r="CY1031" s="63"/>
      <c r="DH1031" s="63"/>
      <c r="DI1031" s="63"/>
      <c r="DJ1031" s="63"/>
      <c r="DK1031" s="63"/>
    </row>
    <row r="1032" spans="100:115">
      <c r="CX1032" s="63"/>
      <c r="CY1032" s="63"/>
      <c r="DH1032" s="63"/>
      <c r="DI1032" s="63"/>
      <c r="DJ1032" s="63"/>
      <c r="DK1032" s="63"/>
    </row>
    <row r="1033" spans="100:115">
      <c r="CX1033" s="63"/>
      <c r="CY1033" s="63"/>
      <c r="DH1033" s="63"/>
      <c r="DI1033" s="63"/>
      <c r="DJ1033" s="63"/>
      <c r="DK1033" s="63"/>
    </row>
    <row r="1034" spans="100:115">
      <c r="CX1034" s="63"/>
      <c r="CY1034" s="63"/>
      <c r="DH1034" s="63"/>
      <c r="DI1034" s="63"/>
      <c r="DJ1034" s="63"/>
      <c r="DK1034" s="63"/>
    </row>
    <row r="1035" spans="100:115">
      <c r="CX1035" s="63"/>
      <c r="CY1035" s="63"/>
      <c r="DH1035" s="63"/>
      <c r="DI1035" s="63"/>
      <c r="DJ1035" s="63"/>
      <c r="DK1035" s="63"/>
    </row>
    <row r="1036" spans="100:115">
      <c r="CX1036" s="63"/>
      <c r="CY1036" s="63"/>
      <c r="DH1036" s="63"/>
      <c r="DI1036" s="63"/>
      <c r="DJ1036" s="63"/>
      <c r="DK1036" s="63"/>
    </row>
    <row r="1037" spans="100:115">
      <c r="CX1037" s="63"/>
      <c r="CY1037" s="63"/>
      <c r="DH1037" s="63"/>
      <c r="DI1037" s="63"/>
      <c r="DJ1037" s="63"/>
      <c r="DK1037" s="63"/>
    </row>
    <row r="1038" spans="100:115">
      <c r="CX1038" s="63"/>
      <c r="CY1038" s="63"/>
      <c r="DH1038" s="63"/>
      <c r="DI1038" s="63"/>
      <c r="DJ1038" s="63"/>
      <c r="DK1038" s="63"/>
    </row>
    <row r="1039" spans="100:115">
      <c r="CX1039" s="63"/>
      <c r="CY1039" s="63"/>
      <c r="DH1039" s="63"/>
      <c r="DI1039" s="63"/>
      <c r="DJ1039" s="63"/>
      <c r="DK1039" s="63"/>
    </row>
    <row r="1040" spans="100:115">
      <c r="CX1040" s="63"/>
      <c r="CY1040" s="63"/>
      <c r="DH1040" s="63"/>
      <c r="DI1040" s="63"/>
      <c r="DJ1040" s="63"/>
      <c r="DK1040" s="63"/>
    </row>
    <row r="1041" spans="102:115">
      <c r="CX1041" s="63"/>
      <c r="CY1041" s="63"/>
      <c r="DH1041" s="63"/>
      <c r="DI1041" s="63"/>
      <c r="DJ1041" s="63"/>
      <c r="DK1041" s="63"/>
    </row>
    <row r="1042" spans="102:115">
      <c r="CX1042" s="63"/>
      <c r="CY1042" s="63"/>
      <c r="DH1042" s="63"/>
      <c r="DI1042" s="63"/>
      <c r="DJ1042" s="63"/>
      <c r="DK1042" s="63"/>
    </row>
    <row r="1043" spans="102:115">
      <c r="CX1043" s="63"/>
      <c r="CY1043" s="63"/>
      <c r="DH1043" s="63"/>
      <c r="DI1043" s="63"/>
      <c r="DJ1043" s="63"/>
      <c r="DK1043" s="63"/>
    </row>
    <row r="1044" spans="102:115">
      <c r="CX1044" s="63"/>
      <c r="CY1044" s="63"/>
      <c r="DH1044" s="63"/>
      <c r="DI1044" s="63"/>
      <c r="DJ1044" s="63"/>
      <c r="DK1044" s="63"/>
    </row>
    <row r="1045" spans="102:115">
      <c r="CX1045" s="63"/>
      <c r="CY1045" s="63"/>
      <c r="DH1045" s="63"/>
      <c r="DI1045" s="63"/>
      <c r="DJ1045" s="63"/>
      <c r="DK1045" s="63"/>
    </row>
    <row r="1046" spans="102:115">
      <c r="CX1046" s="63"/>
      <c r="CY1046" s="63"/>
      <c r="DH1046" s="63"/>
      <c r="DI1046" s="63"/>
      <c r="DJ1046" s="63"/>
      <c r="DK1046" s="63"/>
    </row>
    <row r="1047" spans="102:115">
      <c r="CZ1047" s="63"/>
      <c r="DA1047" s="63"/>
      <c r="DH1047" s="63"/>
      <c r="DI1047" s="63"/>
      <c r="DJ1047" s="63"/>
      <c r="DK1047" s="63"/>
    </row>
    <row r="1048" spans="102:115">
      <c r="CZ1048" s="63"/>
      <c r="DA1048" s="63"/>
      <c r="DH1048" s="63"/>
      <c r="DI1048" s="63"/>
      <c r="DJ1048" s="63"/>
      <c r="DK1048" s="63"/>
    </row>
    <row r="1049" spans="102:115">
      <c r="CZ1049" s="63"/>
      <c r="DA1049" s="63"/>
      <c r="DH1049" s="63"/>
      <c r="DI1049" s="63"/>
      <c r="DJ1049" s="63"/>
      <c r="DK1049" s="63"/>
    </row>
    <row r="1050" spans="102:115">
      <c r="CZ1050" s="63"/>
      <c r="DA1050" s="63"/>
      <c r="DH1050" s="63"/>
      <c r="DI1050" s="63"/>
      <c r="DJ1050" s="63"/>
      <c r="DK1050" s="63"/>
    </row>
    <row r="1051" spans="102:115">
      <c r="CZ1051" s="63"/>
      <c r="DA1051" s="63"/>
      <c r="DH1051" s="63"/>
      <c r="DI1051" s="63"/>
      <c r="DJ1051" s="63"/>
      <c r="DK1051" s="63"/>
    </row>
    <row r="1052" spans="102:115">
      <c r="CZ1052" s="63"/>
      <c r="DA1052" s="63"/>
      <c r="DH1052" s="63"/>
      <c r="DI1052" s="63"/>
      <c r="DJ1052" s="63"/>
      <c r="DK1052" s="63"/>
    </row>
    <row r="1053" spans="102:115">
      <c r="CZ1053" s="63"/>
      <c r="DA1053" s="63"/>
      <c r="DH1053" s="63"/>
      <c r="DI1053" s="63"/>
      <c r="DJ1053" s="63"/>
      <c r="DK1053" s="63"/>
    </row>
    <row r="1054" spans="102:115">
      <c r="CZ1054" s="63"/>
      <c r="DA1054" s="63"/>
      <c r="DH1054" s="63"/>
      <c r="DI1054" s="63"/>
      <c r="DJ1054" s="63"/>
      <c r="DK1054" s="63"/>
    </row>
    <row r="1055" spans="102:115">
      <c r="CZ1055" s="63"/>
      <c r="DA1055" s="63"/>
      <c r="DH1055" s="63"/>
      <c r="DI1055" s="63"/>
      <c r="DJ1055" s="63"/>
      <c r="DK1055" s="63"/>
    </row>
    <row r="1056" spans="102:115">
      <c r="CZ1056" s="63"/>
      <c r="DA1056" s="63"/>
      <c r="DH1056" s="63"/>
      <c r="DI1056" s="63"/>
      <c r="DJ1056" s="63"/>
      <c r="DK1056" s="63"/>
    </row>
    <row r="1057" spans="104:119">
      <c r="CZ1057" s="63"/>
      <c r="DA1057" s="63"/>
      <c r="DH1057" s="63"/>
      <c r="DI1057" s="63"/>
      <c r="DJ1057" s="63"/>
      <c r="DK1057" s="63"/>
    </row>
    <row r="1058" spans="104:119">
      <c r="CZ1058" s="63"/>
      <c r="DA1058" s="63"/>
      <c r="DH1058" s="63"/>
      <c r="DI1058" s="63"/>
      <c r="DJ1058" s="63"/>
      <c r="DK1058" s="63"/>
    </row>
    <row r="1059" spans="104:119">
      <c r="CZ1059" s="63"/>
      <c r="DA1059" s="63"/>
      <c r="DH1059" s="63"/>
      <c r="DI1059" s="63"/>
      <c r="DJ1059" s="63"/>
      <c r="DK1059" s="63"/>
    </row>
    <row r="1060" spans="104:119">
      <c r="CZ1060" s="63"/>
      <c r="DA1060" s="63"/>
      <c r="DH1060" s="63"/>
      <c r="DI1060" s="63"/>
      <c r="DJ1060" s="63"/>
      <c r="DK1060" s="63"/>
    </row>
    <row r="1061" spans="104:119">
      <c r="CZ1061" s="63"/>
      <c r="DA1061" s="63"/>
      <c r="DH1061" s="63"/>
      <c r="DI1061" s="63"/>
      <c r="DJ1061" s="63"/>
      <c r="DK1061" s="63"/>
    </row>
    <row r="1062" spans="104:119">
      <c r="CZ1062" s="63"/>
      <c r="DA1062" s="63"/>
      <c r="DH1062" s="63"/>
      <c r="DI1062" s="63"/>
      <c r="DJ1062" s="63"/>
      <c r="DK1062" s="63"/>
    </row>
    <row r="1063" spans="104:119">
      <c r="CZ1063" s="63"/>
      <c r="DA1063" s="63"/>
      <c r="DH1063" s="63"/>
      <c r="DI1063" s="63"/>
      <c r="DJ1063" s="63"/>
      <c r="DK1063" s="63"/>
    </row>
    <row r="1064" spans="104:119">
      <c r="CZ1064" s="63"/>
      <c r="DA1064" s="63"/>
      <c r="DL1064" s="63"/>
      <c r="DM1064" s="63"/>
      <c r="DN1064" s="63"/>
      <c r="DO1064" s="63"/>
    </row>
    <row r="1065" spans="104:119">
      <c r="CZ1065" s="63"/>
      <c r="DA1065" s="63"/>
      <c r="DL1065" s="63"/>
      <c r="DM1065" s="63"/>
      <c r="DN1065" s="63"/>
      <c r="DO1065" s="63"/>
    </row>
    <row r="1066" spans="104:119">
      <c r="CZ1066" s="63"/>
      <c r="DA1066" s="63"/>
      <c r="DL1066" s="63"/>
      <c r="DM1066" s="63"/>
      <c r="DN1066" s="63"/>
      <c r="DO1066" s="63"/>
    </row>
    <row r="1067" spans="104:119">
      <c r="CZ1067" s="63"/>
      <c r="DA1067" s="63"/>
      <c r="DL1067" s="63"/>
      <c r="DM1067" s="63"/>
      <c r="DN1067" s="63"/>
      <c r="DO1067" s="63"/>
    </row>
    <row r="1068" spans="104:119">
      <c r="DB1068" s="63"/>
      <c r="DC1068" s="63"/>
      <c r="DL1068" s="63"/>
      <c r="DM1068" s="63"/>
      <c r="DN1068" s="63"/>
      <c r="DO1068" s="63"/>
    </row>
    <row r="1069" spans="104:119">
      <c r="DB1069" s="63"/>
      <c r="DC1069" s="63"/>
      <c r="DL1069" s="63"/>
      <c r="DM1069" s="63"/>
      <c r="DN1069" s="63"/>
      <c r="DO1069" s="63"/>
    </row>
    <row r="1070" spans="104:119">
      <c r="DB1070" s="63"/>
      <c r="DC1070" s="63"/>
      <c r="DL1070" s="63"/>
      <c r="DM1070" s="63"/>
      <c r="DN1070" s="63"/>
      <c r="DO1070" s="63"/>
    </row>
    <row r="1071" spans="104:119">
      <c r="DB1071" s="63"/>
      <c r="DC1071" s="63"/>
      <c r="DL1071" s="63"/>
      <c r="DM1071" s="63"/>
      <c r="DN1071" s="63"/>
      <c r="DO1071" s="63"/>
    </row>
    <row r="1072" spans="104:119">
      <c r="DB1072" s="63"/>
      <c r="DC1072" s="63"/>
      <c r="DL1072" s="63"/>
      <c r="DM1072" s="63"/>
      <c r="DN1072" s="63"/>
      <c r="DO1072" s="63"/>
    </row>
    <row r="1073" spans="106:119">
      <c r="DB1073" s="63"/>
      <c r="DC1073" s="63"/>
      <c r="DL1073" s="63"/>
      <c r="DM1073" s="63"/>
      <c r="DN1073" s="63"/>
      <c r="DO1073" s="63"/>
    </row>
    <row r="1074" spans="106:119">
      <c r="DB1074" s="63"/>
      <c r="DC1074" s="63"/>
      <c r="DL1074" s="63"/>
      <c r="DM1074" s="63"/>
      <c r="DN1074" s="63"/>
      <c r="DO1074" s="63"/>
    </row>
    <row r="1075" spans="106:119">
      <c r="DB1075" s="63"/>
      <c r="DC1075" s="63"/>
      <c r="DL1075" s="63"/>
      <c r="DM1075" s="63"/>
      <c r="DN1075" s="63"/>
      <c r="DO1075" s="63"/>
    </row>
    <row r="1076" spans="106:119">
      <c r="DB1076" s="63"/>
      <c r="DC1076" s="63"/>
      <c r="DL1076" s="63"/>
      <c r="DM1076" s="63"/>
      <c r="DN1076" s="63"/>
      <c r="DO1076" s="63"/>
    </row>
    <row r="1077" spans="106:119">
      <c r="DB1077" s="63"/>
      <c r="DC1077" s="63"/>
      <c r="DL1077" s="63"/>
      <c r="DM1077" s="63"/>
      <c r="DN1077" s="63"/>
      <c r="DO1077" s="63"/>
    </row>
    <row r="1078" spans="106:119">
      <c r="DB1078" s="63"/>
      <c r="DC1078" s="63"/>
      <c r="DL1078" s="63"/>
      <c r="DM1078" s="63"/>
      <c r="DN1078" s="63"/>
      <c r="DO1078" s="63"/>
    </row>
    <row r="1079" spans="106:119">
      <c r="DB1079" s="63"/>
      <c r="DC1079" s="63"/>
      <c r="DL1079" s="63"/>
      <c r="DM1079" s="63"/>
      <c r="DN1079" s="63"/>
      <c r="DO1079" s="63"/>
    </row>
    <row r="1080" spans="106:119">
      <c r="DB1080" s="63"/>
      <c r="DC1080" s="63"/>
      <c r="DL1080" s="63"/>
      <c r="DM1080" s="63"/>
      <c r="DN1080" s="63"/>
      <c r="DO1080" s="63"/>
    </row>
    <row r="1081" spans="106:119">
      <c r="DB1081" s="63"/>
      <c r="DC1081" s="63"/>
      <c r="DL1081" s="63"/>
      <c r="DM1081" s="63"/>
      <c r="DN1081" s="63"/>
      <c r="DO1081" s="63"/>
    </row>
    <row r="1082" spans="106:119">
      <c r="DB1082" s="63"/>
      <c r="DC1082" s="63"/>
      <c r="DL1082" s="63"/>
      <c r="DM1082" s="63"/>
      <c r="DN1082" s="63"/>
      <c r="DO1082" s="63"/>
    </row>
    <row r="1083" spans="106:119">
      <c r="DB1083" s="63"/>
      <c r="DC1083" s="63"/>
      <c r="DL1083" s="63"/>
      <c r="DM1083" s="63"/>
      <c r="DN1083" s="63"/>
      <c r="DO1083" s="63"/>
    </row>
    <row r="1084" spans="106:119">
      <c r="DB1084" s="63"/>
      <c r="DC1084" s="63"/>
      <c r="DL1084" s="63"/>
      <c r="DM1084" s="63"/>
      <c r="DN1084" s="63"/>
      <c r="DO1084" s="63"/>
    </row>
    <row r="1085" spans="106:119">
      <c r="DB1085" s="63"/>
      <c r="DC1085" s="63"/>
      <c r="DL1085" s="63"/>
      <c r="DM1085" s="63"/>
      <c r="DN1085" s="63"/>
      <c r="DO1085" s="63"/>
    </row>
    <row r="1086" spans="106:119">
      <c r="DB1086" s="63"/>
      <c r="DC1086" s="63"/>
      <c r="DL1086" s="63"/>
      <c r="DM1086" s="63"/>
      <c r="DN1086" s="63"/>
      <c r="DO1086" s="63"/>
    </row>
    <row r="1087" spans="106:119">
      <c r="DB1087" s="63"/>
      <c r="DC1087" s="63"/>
      <c r="DL1087" s="63"/>
      <c r="DM1087" s="63"/>
      <c r="DN1087" s="63"/>
      <c r="DO1087" s="63"/>
    </row>
    <row r="1088" spans="106:119">
      <c r="DB1088" s="63"/>
      <c r="DC1088" s="63"/>
      <c r="DL1088" s="63"/>
      <c r="DM1088" s="63"/>
      <c r="DN1088" s="63"/>
      <c r="DO1088" s="63"/>
    </row>
    <row r="1089" spans="108:123">
      <c r="DD1089" s="63"/>
      <c r="DE1089" s="63"/>
      <c r="DL1089" s="63"/>
      <c r="DM1089" s="63"/>
      <c r="DN1089" s="63"/>
      <c r="DO1089" s="63"/>
    </row>
    <row r="1090" spans="108:123">
      <c r="DD1090" s="63"/>
      <c r="DE1090" s="63"/>
      <c r="DL1090" s="63"/>
      <c r="DM1090" s="63"/>
      <c r="DN1090" s="63"/>
      <c r="DO1090" s="63"/>
    </row>
    <row r="1091" spans="108:123">
      <c r="DD1091" s="63"/>
      <c r="DE1091" s="63"/>
      <c r="DL1091" s="63"/>
      <c r="DM1091" s="63"/>
      <c r="DN1091" s="63"/>
      <c r="DO1091" s="63"/>
    </row>
    <row r="1092" spans="108:123">
      <c r="DD1092" s="63"/>
      <c r="DE1092" s="63"/>
      <c r="DL1092" s="63"/>
      <c r="DM1092" s="63"/>
      <c r="DN1092" s="63"/>
      <c r="DO1092" s="63"/>
    </row>
    <row r="1093" spans="108:123">
      <c r="DD1093" s="63"/>
      <c r="DE1093" s="63"/>
      <c r="DL1093" s="63"/>
      <c r="DM1093" s="63"/>
      <c r="DN1093" s="63"/>
      <c r="DO1093" s="63"/>
    </row>
    <row r="1094" spans="108:123">
      <c r="DD1094" s="63"/>
      <c r="DE1094" s="63"/>
      <c r="DL1094" s="63"/>
      <c r="DM1094" s="63"/>
      <c r="DN1094" s="63"/>
      <c r="DO1094" s="63"/>
    </row>
    <row r="1095" spans="108:123">
      <c r="DD1095" s="63"/>
      <c r="DE1095" s="63"/>
      <c r="DL1095" s="63"/>
      <c r="DM1095" s="63"/>
      <c r="DN1095" s="63"/>
      <c r="DO1095" s="63"/>
    </row>
    <row r="1096" spans="108:123">
      <c r="DD1096" s="63"/>
      <c r="DE1096" s="63"/>
      <c r="DL1096" s="63"/>
      <c r="DM1096" s="63"/>
      <c r="DN1096" s="63"/>
      <c r="DO1096" s="63"/>
    </row>
    <row r="1097" spans="108:123">
      <c r="DD1097" s="63"/>
      <c r="DE1097" s="63"/>
      <c r="DL1097" s="63"/>
      <c r="DM1097" s="63"/>
      <c r="DN1097" s="63"/>
      <c r="DO1097" s="63"/>
    </row>
    <row r="1098" spans="108:123">
      <c r="DD1098" s="63"/>
      <c r="DE1098" s="63"/>
      <c r="DL1098" s="63"/>
      <c r="DM1098" s="63"/>
      <c r="DN1098" s="63"/>
      <c r="DO1098" s="63"/>
    </row>
    <row r="1099" spans="108:123">
      <c r="DD1099" s="63"/>
      <c r="DE1099" s="63"/>
      <c r="DL1099" s="63"/>
      <c r="DM1099" s="63"/>
      <c r="DN1099" s="63"/>
      <c r="DO1099" s="63"/>
    </row>
    <row r="1100" spans="108:123">
      <c r="DD1100" s="63"/>
      <c r="DE1100" s="63"/>
      <c r="DL1100" s="63"/>
      <c r="DM1100" s="63"/>
      <c r="DN1100" s="63"/>
      <c r="DO1100" s="63"/>
    </row>
    <row r="1101" spans="108:123">
      <c r="DD1101" s="63"/>
      <c r="DE1101" s="63"/>
      <c r="DL1101" s="63"/>
      <c r="DM1101" s="63"/>
      <c r="DN1101" s="63"/>
      <c r="DO1101" s="63"/>
    </row>
    <row r="1102" spans="108:123">
      <c r="DD1102" s="63"/>
      <c r="DE1102" s="63"/>
      <c r="DL1102" s="63"/>
      <c r="DM1102" s="63"/>
      <c r="DN1102" s="63"/>
      <c r="DO1102" s="63"/>
    </row>
    <row r="1103" spans="108:123">
      <c r="DD1103" s="63"/>
      <c r="DE1103" s="63"/>
      <c r="DP1103" s="63"/>
      <c r="DQ1103" s="63"/>
      <c r="DR1103" s="63"/>
      <c r="DS1103" s="63"/>
    </row>
    <row r="1104" spans="108:123">
      <c r="DD1104" s="63"/>
      <c r="DE1104" s="63"/>
      <c r="DP1104" s="63"/>
      <c r="DQ1104" s="63"/>
      <c r="DR1104" s="63"/>
      <c r="DS1104" s="63"/>
    </row>
    <row r="1105" spans="108:123">
      <c r="DD1105" s="63"/>
      <c r="DE1105" s="63"/>
      <c r="DP1105" s="63"/>
      <c r="DQ1105" s="63"/>
      <c r="DR1105" s="63"/>
      <c r="DS1105" s="63"/>
    </row>
    <row r="1106" spans="108:123">
      <c r="DD1106" s="63"/>
      <c r="DE1106" s="63"/>
      <c r="DP1106" s="63"/>
      <c r="DQ1106" s="63"/>
      <c r="DR1106" s="63"/>
      <c r="DS1106" s="63"/>
    </row>
    <row r="1107" spans="108:123">
      <c r="DD1107" s="63"/>
      <c r="DE1107" s="63"/>
      <c r="DP1107" s="63"/>
      <c r="DQ1107" s="63"/>
      <c r="DR1107" s="63"/>
      <c r="DS1107" s="63"/>
    </row>
    <row r="1108" spans="108:123">
      <c r="DD1108" s="63"/>
      <c r="DE1108" s="63"/>
      <c r="DP1108" s="63"/>
      <c r="DQ1108" s="63"/>
      <c r="DR1108" s="63"/>
      <c r="DS1108" s="63"/>
    </row>
    <row r="1109" spans="108:123">
      <c r="DD1109" s="63"/>
      <c r="DE1109" s="63"/>
      <c r="DP1109" s="63"/>
      <c r="DQ1109" s="63"/>
      <c r="DR1109" s="63"/>
      <c r="DS1109" s="63"/>
    </row>
    <row r="1110" spans="108:123">
      <c r="DF1110" s="63"/>
      <c r="DG1110" s="63"/>
      <c r="DP1110" s="63"/>
      <c r="DQ1110" s="63"/>
      <c r="DR1110" s="63"/>
      <c r="DS1110" s="63"/>
    </row>
    <row r="1111" spans="108:123">
      <c r="DF1111" s="63"/>
      <c r="DG1111" s="63"/>
      <c r="DP1111" s="63"/>
      <c r="DQ1111" s="63"/>
      <c r="DR1111" s="63"/>
      <c r="DS1111" s="63"/>
    </row>
    <row r="1112" spans="108:123">
      <c r="DF1112" s="63"/>
      <c r="DG1112" s="63"/>
      <c r="DP1112" s="63"/>
      <c r="DQ1112" s="63"/>
      <c r="DR1112" s="63"/>
      <c r="DS1112" s="63"/>
    </row>
    <row r="1113" spans="108:123">
      <c r="DF1113" s="63"/>
      <c r="DG1113" s="63"/>
      <c r="DP1113" s="63"/>
      <c r="DQ1113" s="63"/>
      <c r="DR1113" s="63"/>
      <c r="DS1113" s="63"/>
    </row>
    <row r="1114" spans="108:123">
      <c r="DF1114" s="63"/>
      <c r="DG1114" s="63"/>
      <c r="DP1114" s="63"/>
      <c r="DQ1114" s="63"/>
      <c r="DR1114" s="63"/>
      <c r="DS1114" s="63"/>
    </row>
    <row r="1115" spans="108:123">
      <c r="DF1115" s="63"/>
      <c r="DG1115" s="63"/>
      <c r="DP1115" s="63"/>
      <c r="DQ1115" s="63"/>
      <c r="DR1115" s="63"/>
      <c r="DS1115" s="63"/>
    </row>
    <row r="1116" spans="108:123">
      <c r="DF1116" s="63"/>
      <c r="DG1116" s="63"/>
      <c r="DP1116" s="63"/>
      <c r="DQ1116" s="63"/>
      <c r="DR1116" s="63"/>
      <c r="DS1116" s="63"/>
    </row>
    <row r="1117" spans="108:123">
      <c r="DF1117" s="63"/>
      <c r="DG1117" s="63"/>
      <c r="DP1117" s="63"/>
      <c r="DQ1117" s="63"/>
      <c r="DR1117" s="63"/>
      <c r="DS1117" s="63"/>
    </row>
    <row r="1118" spans="108:123">
      <c r="DF1118" s="63"/>
      <c r="DG1118" s="63"/>
      <c r="DP1118" s="63"/>
      <c r="DQ1118" s="63"/>
      <c r="DR1118" s="63"/>
      <c r="DS1118" s="63"/>
    </row>
    <row r="1119" spans="108:123">
      <c r="DF1119" s="63"/>
      <c r="DG1119" s="63"/>
      <c r="DP1119" s="63"/>
      <c r="DQ1119" s="63"/>
      <c r="DR1119" s="63"/>
      <c r="DS1119" s="63"/>
    </row>
    <row r="1120" spans="108:123">
      <c r="DF1120" s="63"/>
      <c r="DG1120" s="63"/>
      <c r="DP1120" s="63"/>
      <c r="DQ1120" s="63"/>
      <c r="DR1120" s="63"/>
      <c r="DS1120" s="63"/>
    </row>
    <row r="1121" spans="110:123">
      <c r="DF1121" s="63"/>
      <c r="DG1121" s="63"/>
      <c r="DP1121" s="63"/>
      <c r="DQ1121" s="63"/>
      <c r="DR1121" s="63"/>
      <c r="DS1121" s="63"/>
    </row>
    <row r="1122" spans="110:123">
      <c r="DF1122" s="63"/>
      <c r="DG1122" s="63"/>
      <c r="DP1122" s="63"/>
      <c r="DQ1122" s="63"/>
      <c r="DR1122" s="63"/>
      <c r="DS1122" s="63"/>
    </row>
    <row r="1123" spans="110:123">
      <c r="DF1123" s="63"/>
      <c r="DG1123" s="63"/>
      <c r="DP1123" s="63"/>
      <c r="DQ1123" s="63"/>
      <c r="DR1123" s="63"/>
      <c r="DS1123" s="63"/>
    </row>
    <row r="1124" spans="110:123">
      <c r="DF1124" s="63"/>
      <c r="DG1124" s="63"/>
      <c r="DP1124" s="63"/>
      <c r="DQ1124" s="63"/>
      <c r="DR1124" s="63"/>
      <c r="DS1124" s="63"/>
    </row>
    <row r="1125" spans="110:123">
      <c r="DF1125" s="63"/>
      <c r="DG1125" s="63"/>
      <c r="DP1125" s="63"/>
      <c r="DQ1125" s="63"/>
      <c r="DR1125" s="63"/>
      <c r="DS1125" s="63"/>
    </row>
    <row r="1126" spans="110:123">
      <c r="DF1126" s="63"/>
      <c r="DG1126" s="63"/>
      <c r="DP1126" s="63"/>
      <c r="DQ1126" s="63"/>
      <c r="DR1126" s="63"/>
      <c r="DS1126" s="63"/>
    </row>
    <row r="1127" spans="110:123">
      <c r="DF1127" s="63"/>
      <c r="DG1127" s="63"/>
      <c r="DP1127" s="63"/>
      <c r="DQ1127" s="63"/>
      <c r="DR1127" s="63"/>
      <c r="DS1127" s="63"/>
    </row>
    <row r="1128" spans="110:123">
      <c r="DF1128" s="63"/>
      <c r="DG1128" s="63"/>
      <c r="DP1128" s="63"/>
      <c r="DQ1128" s="63"/>
      <c r="DR1128" s="63"/>
      <c r="DS1128" s="63"/>
    </row>
    <row r="1129" spans="110:123">
      <c r="DF1129" s="63"/>
      <c r="DG1129" s="63"/>
      <c r="DP1129" s="63"/>
      <c r="DQ1129" s="63"/>
      <c r="DR1129" s="63"/>
      <c r="DS1129" s="63"/>
    </row>
    <row r="1130" spans="110:123">
      <c r="DF1130" s="63"/>
      <c r="DG1130" s="63"/>
      <c r="DP1130" s="63"/>
      <c r="DQ1130" s="63"/>
      <c r="DR1130" s="63"/>
      <c r="DS1130" s="63"/>
    </row>
    <row r="1131" spans="110:123">
      <c r="DH1131" s="63"/>
      <c r="DI1131" s="63"/>
      <c r="DP1131" s="63"/>
      <c r="DQ1131" s="63"/>
      <c r="DR1131" s="63"/>
      <c r="DS1131" s="63"/>
    </row>
    <row r="1132" spans="110:123">
      <c r="DH1132" s="63"/>
      <c r="DI1132" s="63"/>
      <c r="DP1132" s="63"/>
      <c r="DQ1132" s="63"/>
      <c r="DR1132" s="63"/>
      <c r="DS1132" s="63"/>
    </row>
    <row r="1133" spans="110:123">
      <c r="DH1133" s="63"/>
      <c r="DI1133" s="63"/>
      <c r="DP1133" s="63"/>
      <c r="DQ1133" s="63"/>
      <c r="DR1133" s="63"/>
      <c r="DS1133" s="63"/>
    </row>
    <row r="1134" spans="110:123">
      <c r="DH1134" s="63"/>
      <c r="DI1134" s="63"/>
      <c r="DP1134" s="63"/>
      <c r="DQ1134" s="63"/>
      <c r="DR1134" s="63"/>
      <c r="DS1134" s="63"/>
    </row>
    <row r="1135" spans="110:123">
      <c r="DH1135" s="63"/>
      <c r="DI1135" s="63"/>
      <c r="DP1135" s="63"/>
      <c r="DQ1135" s="63"/>
      <c r="DR1135" s="63"/>
      <c r="DS1135" s="63"/>
    </row>
    <row r="1136" spans="110:123">
      <c r="DH1136" s="63"/>
      <c r="DI1136" s="63"/>
      <c r="DP1136" s="63"/>
      <c r="DQ1136" s="63"/>
      <c r="DR1136" s="63"/>
      <c r="DS1136" s="63"/>
    </row>
    <row r="1137" spans="112:127">
      <c r="DH1137" s="63"/>
      <c r="DI1137" s="63"/>
      <c r="DP1137" s="63"/>
      <c r="DQ1137" s="63"/>
      <c r="DR1137" s="63"/>
      <c r="DS1137" s="63"/>
    </row>
    <row r="1138" spans="112:127">
      <c r="DH1138" s="63"/>
      <c r="DI1138" s="63"/>
      <c r="DP1138" s="63"/>
      <c r="DQ1138" s="63"/>
      <c r="DR1138" s="63"/>
      <c r="DS1138" s="63"/>
    </row>
    <row r="1139" spans="112:127">
      <c r="DH1139" s="63"/>
      <c r="DI1139" s="63"/>
      <c r="DP1139" s="63"/>
      <c r="DQ1139" s="63"/>
      <c r="DR1139" s="63"/>
      <c r="DS1139" s="63"/>
    </row>
    <row r="1140" spans="112:127">
      <c r="DH1140" s="63"/>
      <c r="DI1140" s="63"/>
      <c r="DP1140" s="63"/>
      <c r="DQ1140" s="63"/>
      <c r="DR1140" s="63"/>
      <c r="DS1140" s="63"/>
    </row>
    <row r="1141" spans="112:127">
      <c r="DH1141" s="63"/>
      <c r="DI1141" s="63"/>
      <c r="DP1141" s="63"/>
      <c r="DQ1141" s="63"/>
      <c r="DR1141" s="63"/>
      <c r="DS1141" s="63"/>
    </row>
    <row r="1142" spans="112:127">
      <c r="DH1142" s="63"/>
      <c r="DI1142" s="63"/>
      <c r="DT1142" s="63"/>
      <c r="DU1142" s="63"/>
      <c r="DV1142" s="63"/>
      <c r="DW1142" s="63"/>
    </row>
    <row r="1143" spans="112:127">
      <c r="DH1143" s="63"/>
      <c r="DI1143" s="63"/>
      <c r="DT1143" s="63"/>
      <c r="DU1143" s="63"/>
      <c r="DV1143" s="63"/>
      <c r="DW1143" s="63"/>
    </row>
    <row r="1144" spans="112:127">
      <c r="DH1144" s="63"/>
      <c r="DI1144" s="63"/>
      <c r="DT1144" s="63"/>
      <c r="DU1144" s="63"/>
      <c r="DV1144" s="63"/>
      <c r="DW1144" s="63"/>
    </row>
    <row r="1145" spans="112:127">
      <c r="DH1145" s="63"/>
      <c r="DI1145" s="63"/>
      <c r="DT1145" s="63"/>
      <c r="DU1145" s="63"/>
      <c r="DV1145" s="63"/>
      <c r="DW1145" s="63"/>
    </row>
    <row r="1146" spans="112:127">
      <c r="DH1146" s="63"/>
      <c r="DI1146" s="63"/>
      <c r="DT1146" s="63"/>
      <c r="DU1146" s="63"/>
      <c r="DV1146" s="63"/>
      <c r="DW1146" s="63"/>
    </row>
    <row r="1147" spans="112:127">
      <c r="DH1147" s="63"/>
      <c r="DI1147" s="63"/>
      <c r="DT1147" s="63"/>
      <c r="DU1147" s="63"/>
      <c r="DV1147" s="63"/>
      <c r="DW1147" s="63"/>
    </row>
    <row r="1148" spans="112:127">
      <c r="DH1148" s="63"/>
      <c r="DI1148" s="63"/>
      <c r="DT1148" s="63"/>
      <c r="DU1148" s="63"/>
      <c r="DV1148" s="63"/>
      <c r="DW1148" s="63"/>
    </row>
    <row r="1149" spans="112:127">
      <c r="DH1149" s="63"/>
      <c r="DI1149" s="63"/>
      <c r="DT1149" s="63"/>
      <c r="DU1149" s="63"/>
      <c r="DV1149" s="63"/>
      <c r="DW1149" s="63"/>
    </row>
    <row r="1150" spans="112:127">
      <c r="DH1150" s="63"/>
      <c r="DI1150" s="63"/>
      <c r="DT1150" s="63"/>
      <c r="DU1150" s="63"/>
      <c r="DV1150" s="63"/>
      <c r="DW1150" s="63"/>
    </row>
    <row r="1151" spans="112:127">
      <c r="DH1151" s="63"/>
      <c r="DI1151" s="63"/>
      <c r="DT1151" s="63"/>
      <c r="DU1151" s="63"/>
      <c r="DV1151" s="63"/>
      <c r="DW1151" s="63"/>
    </row>
    <row r="1152" spans="112:127">
      <c r="DJ1152" s="63"/>
      <c r="DK1152" s="63"/>
      <c r="DT1152" s="63"/>
      <c r="DU1152" s="63"/>
      <c r="DV1152" s="63"/>
      <c r="DW1152" s="63"/>
    </row>
    <row r="1153" spans="114:127">
      <c r="DJ1153" s="63"/>
      <c r="DK1153" s="63"/>
      <c r="DT1153" s="63"/>
      <c r="DU1153" s="63"/>
      <c r="DV1153" s="63"/>
      <c r="DW1153" s="63"/>
    </row>
    <row r="1154" spans="114:127">
      <c r="DJ1154" s="63"/>
      <c r="DK1154" s="63"/>
      <c r="DT1154" s="63"/>
      <c r="DU1154" s="63"/>
      <c r="DV1154" s="63"/>
      <c r="DW1154" s="63"/>
    </row>
    <row r="1155" spans="114:127">
      <c r="DJ1155" s="63"/>
      <c r="DK1155" s="63"/>
      <c r="DT1155" s="63"/>
      <c r="DU1155" s="63"/>
      <c r="DV1155" s="63"/>
      <c r="DW1155" s="63"/>
    </row>
    <row r="1156" spans="114:127">
      <c r="DJ1156" s="63"/>
      <c r="DK1156" s="63"/>
      <c r="DT1156" s="63"/>
      <c r="DU1156" s="63"/>
      <c r="DV1156" s="63"/>
      <c r="DW1156" s="63"/>
    </row>
    <row r="1157" spans="114:127">
      <c r="DJ1157" s="63"/>
      <c r="DK1157" s="63"/>
      <c r="DT1157" s="63"/>
      <c r="DU1157" s="63"/>
      <c r="DV1157" s="63"/>
      <c r="DW1157" s="63"/>
    </row>
    <row r="1158" spans="114:127">
      <c r="DJ1158" s="63"/>
      <c r="DK1158" s="63"/>
      <c r="DT1158" s="63"/>
      <c r="DU1158" s="63"/>
      <c r="DV1158" s="63"/>
      <c r="DW1158" s="63"/>
    </row>
    <row r="1159" spans="114:127">
      <c r="DJ1159" s="63"/>
      <c r="DK1159" s="63"/>
      <c r="DT1159" s="63"/>
      <c r="DU1159" s="63"/>
      <c r="DV1159" s="63"/>
      <c r="DW1159" s="63"/>
    </row>
    <row r="1160" spans="114:127">
      <c r="DJ1160" s="63"/>
      <c r="DK1160" s="63"/>
      <c r="DT1160" s="63"/>
      <c r="DU1160" s="63"/>
      <c r="DV1160" s="63"/>
      <c r="DW1160" s="63"/>
    </row>
    <row r="1161" spans="114:127">
      <c r="DJ1161" s="63"/>
      <c r="DK1161" s="63"/>
      <c r="DT1161" s="63"/>
      <c r="DU1161" s="63"/>
      <c r="DV1161" s="63"/>
      <c r="DW1161" s="63"/>
    </row>
    <row r="1162" spans="114:127">
      <c r="DJ1162" s="63"/>
      <c r="DK1162" s="63"/>
      <c r="DT1162" s="63"/>
      <c r="DU1162" s="63"/>
      <c r="DV1162" s="63"/>
      <c r="DW1162" s="63"/>
    </row>
    <row r="1163" spans="114:127">
      <c r="DJ1163" s="63"/>
      <c r="DK1163" s="63"/>
      <c r="DT1163" s="63"/>
      <c r="DU1163" s="63"/>
      <c r="DV1163" s="63"/>
      <c r="DW1163" s="63"/>
    </row>
    <row r="1164" spans="114:127">
      <c r="DJ1164" s="63"/>
      <c r="DK1164" s="63"/>
      <c r="DT1164" s="63"/>
      <c r="DU1164" s="63"/>
      <c r="DV1164" s="63"/>
      <c r="DW1164" s="63"/>
    </row>
    <row r="1165" spans="114:127">
      <c r="DJ1165" s="63"/>
      <c r="DK1165" s="63"/>
      <c r="DT1165" s="63"/>
      <c r="DU1165" s="63"/>
      <c r="DV1165" s="63"/>
      <c r="DW1165" s="63"/>
    </row>
    <row r="1166" spans="114:127">
      <c r="DJ1166" s="63"/>
      <c r="DK1166" s="63"/>
      <c r="DT1166" s="63"/>
      <c r="DU1166" s="63"/>
      <c r="DV1166" s="63"/>
      <c r="DW1166" s="63"/>
    </row>
    <row r="1167" spans="114:127">
      <c r="DJ1167" s="63"/>
      <c r="DK1167" s="63"/>
      <c r="DT1167" s="63"/>
      <c r="DU1167" s="63"/>
      <c r="DV1167" s="63"/>
      <c r="DW1167" s="63"/>
    </row>
    <row r="1168" spans="114:127">
      <c r="DJ1168" s="63"/>
      <c r="DK1168" s="63"/>
      <c r="DT1168" s="63"/>
      <c r="DU1168" s="63"/>
      <c r="DV1168" s="63"/>
      <c r="DW1168" s="63"/>
    </row>
    <row r="1169" spans="114:131">
      <c r="DJ1169" s="63"/>
      <c r="DK1169" s="63"/>
      <c r="DT1169" s="63"/>
      <c r="DU1169" s="63"/>
      <c r="DV1169" s="63"/>
      <c r="DW1169" s="63"/>
    </row>
    <row r="1170" spans="114:131">
      <c r="DJ1170" s="63"/>
      <c r="DK1170" s="63"/>
      <c r="DT1170" s="63"/>
      <c r="DU1170" s="63"/>
      <c r="DV1170" s="63"/>
      <c r="DW1170" s="63"/>
    </row>
    <row r="1171" spans="114:131">
      <c r="DJ1171" s="63"/>
      <c r="DK1171" s="63"/>
      <c r="DT1171" s="63"/>
      <c r="DU1171" s="63"/>
      <c r="DV1171" s="63"/>
      <c r="DW1171" s="63"/>
    </row>
    <row r="1172" spans="114:131">
      <c r="DJ1172" s="63"/>
      <c r="DK1172" s="63"/>
      <c r="DT1172" s="63"/>
      <c r="DU1172" s="63"/>
      <c r="DV1172" s="63"/>
      <c r="DW1172" s="63"/>
    </row>
    <row r="1173" spans="114:131">
      <c r="DL1173" s="63"/>
      <c r="DM1173" s="63"/>
      <c r="DT1173" s="63"/>
      <c r="DU1173" s="63"/>
      <c r="DV1173" s="63"/>
      <c r="DW1173" s="63"/>
    </row>
    <row r="1174" spans="114:131">
      <c r="DL1174" s="63"/>
      <c r="DM1174" s="63"/>
      <c r="DT1174" s="63"/>
      <c r="DU1174" s="63"/>
      <c r="DV1174" s="63"/>
      <c r="DW1174" s="63"/>
    </row>
    <row r="1175" spans="114:131">
      <c r="DL1175" s="63"/>
      <c r="DM1175" s="63"/>
      <c r="DT1175" s="63"/>
      <c r="DU1175" s="63"/>
      <c r="DV1175" s="63"/>
      <c r="DW1175" s="63"/>
    </row>
    <row r="1176" spans="114:131">
      <c r="DL1176" s="63"/>
      <c r="DM1176" s="63"/>
      <c r="DT1176" s="63"/>
      <c r="DU1176" s="63"/>
      <c r="DV1176" s="63"/>
      <c r="DW1176" s="63"/>
    </row>
    <row r="1177" spans="114:131">
      <c r="DL1177" s="63"/>
      <c r="DM1177" s="63"/>
      <c r="DT1177" s="63"/>
      <c r="DU1177" s="63"/>
      <c r="DV1177" s="63"/>
      <c r="DW1177" s="63"/>
    </row>
    <row r="1178" spans="114:131">
      <c r="DL1178" s="63"/>
      <c r="DM1178" s="63"/>
      <c r="DT1178" s="63"/>
      <c r="DU1178" s="63"/>
      <c r="DV1178" s="63"/>
      <c r="DW1178" s="63"/>
    </row>
    <row r="1179" spans="114:131">
      <c r="DL1179" s="63"/>
      <c r="DM1179" s="63"/>
      <c r="DT1179" s="63"/>
      <c r="DU1179" s="63"/>
      <c r="DV1179" s="63"/>
      <c r="DW1179" s="63"/>
    </row>
    <row r="1180" spans="114:131">
      <c r="DL1180" s="63"/>
      <c r="DM1180" s="63"/>
      <c r="DT1180" s="63"/>
      <c r="DU1180" s="63"/>
      <c r="DV1180" s="63"/>
      <c r="DW1180" s="63"/>
    </row>
    <row r="1181" spans="114:131">
      <c r="DL1181" s="63"/>
      <c r="DM1181" s="63"/>
      <c r="DX1181" s="63"/>
      <c r="DY1181" s="63"/>
      <c r="DZ1181" s="63"/>
      <c r="EA1181" s="63"/>
    </row>
    <row r="1182" spans="114:131">
      <c r="DL1182" s="63"/>
      <c r="DM1182" s="63"/>
      <c r="DX1182" s="63"/>
      <c r="DY1182" s="63"/>
      <c r="DZ1182" s="63"/>
      <c r="EA1182" s="63"/>
    </row>
    <row r="1183" spans="114:131">
      <c r="DL1183" s="63"/>
      <c r="DM1183" s="63"/>
      <c r="DX1183" s="63"/>
      <c r="DY1183" s="63"/>
      <c r="DZ1183" s="63"/>
      <c r="EA1183" s="63"/>
    </row>
    <row r="1184" spans="114:131">
      <c r="DL1184" s="63"/>
      <c r="DM1184" s="63"/>
      <c r="DX1184" s="63"/>
      <c r="DY1184" s="63"/>
      <c r="DZ1184" s="63"/>
      <c r="EA1184" s="63"/>
    </row>
    <row r="1185" spans="116:131">
      <c r="DL1185" s="63"/>
      <c r="DM1185" s="63"/>
      <c r="DX1185" s="63"/>
      <c r="DY1185" s="63"/>
      <c r="DZ1185" s="63"/>
      <c r="EA1185" s="63"/>
    </row>
    <row r="1186" spans="116:131">
      <c r="DL1186" s="63"/>
      <c r="DM1186" s="63"/>
      <c r="DX1186" s="63"/>
      <c r="DY1186" s="63"/>
      <c r="DZ1186" s="63"/>
      <c r="EA1186" s="63"/>
    </row>
    <row r="1187" spans="116:131">
      <c r="DL1187" s="63"/>
      <c r="DM1187" s="63"/>
      <c r="DX1187" s="63"/>
      <c r="DY1187" s="63"/>
      <c r="DZ1187" s="63"/>
      <c r="EA1187" s="63"/>
    </row>
    <row r="1188" spans="116:131">
      <c r="DL1188" s="63"/>
      <c r="DM1188" s="63"/>
      <c r="DX1188" s="63"/>
      <c r="DY1188" s="63"/>
      <c r="DZ1188" s="63"/>
      <c r="EA1188" s="63"/>
    </row>
    <row r="1189" spans="116:131">
      <c r="DL1189" s="63"/>
      <c r="DM1189" s="63"/>
      <c r="DX1189" s="63"/>
      <c r="DY1189" s="63"/>
      <c r="DZ1189" s="63"/>
      <c r="EA1189" s="63"/>
    </row>
    <row r="1190" spans="116:131">
      <c r="DL1190" s="63"/>
      <c r="DM1190" s="63"/>
      <c r="DX1190" s="63"/>
      <c r="DY1190" s="63"/>
      <c r="DZ1190" s="63"/>
      <c r="EA1190" s="63"/>
    </row>
    <row r="1191" spans="116:131">
      <c r="DL1191" s="63"/>
      <c r="DM1191" s="63"/>
      <c r="DX1191" s="63"/>
      <c r="DY1191" s="63"/>
      <c r="DZ1191" s="63"/>
      <c r="EA1191" s="63"/>
    </row>
    <row r="1192" spans="116:131">
      <c r="DL1192" s="63"/>
      <c r="DM1192" s="63"/>
      <c r="DX1192" s="63"/>
      <c r="DY1192" s="63"/>
      <c r="DZ1192" s="63"/>
      <c r="EA1192" s="63"/>
    </row>
    <row r="1193" spans="116:131">
      <c r="DL1193" s="63"/>
      <c r="DM1193" s="63"/>
      <c r="DX1193" s="63"/>
      <c r="DY1193" s="63"/>
      <c r="DZ1193" s="63"/>
      <c r="EA1193" s="63"/>
    </row>
    <row r="1194" spans="116:131">
      <c r="DN1194" s="63"/>
      <c r="DO1194" s="63"/>
      <c r="DX1194" s="63"/>
      <c r="DY1194" s="63"/>
      <c r="DZ1194" s="63"/>
      <c r="EA1194" s="63"/>
    </row>
    <row r="1195" spans="116:131">
      <c r="DN1195" s="63"/>
      <c r="DO1195" s="63"/>
      <c r="DX1195" s="63"/>
      <c r="DY1195" s="63"/>
      <c r="DZ1195" s="63"/>
      <c r="EA1195" s="63"/>
    </row>
    <row r="1196" spans="116:131">
      <c r="DN1196" s="63"/>
      <c r="DO1196" s="63"/>
      <c r="DX1196" s="63"/>
      <c r="DY1196" s="63"/>
      <c r="DZ1196" s="63"/>
      <c r="EA1196" s="63"/>
    </row>
    <row r="1197" spans="116:131">
      <c r="DN1197" s="63"/>
      <c r="DO1197" s="63"/>
      <c r="DX1197" s="63"/>
      <c r="DY1197" s="63"/>
      <c r="DZ1197" s="63"/>
      <c r="EA1197" s="63"/>
    </row>
    <row r="1198" spans="116:131">
      <c r="DN1198" s="63"/>
      <c r="DO1198" s="63"/>
      <c r="DX1198" s="63"/>
      <c r="DY1198" s="63"/>
      <c r="DZ1198" s="63"/>
      <c r="EA1198" s="63"/>
    </row>
    <row r="1199" spans="116:131">
      <c r="DN1199" s="63"/>
      <c r="DO1199" s="63"/>
      <c r="DX1199" s="63"/>
      <c r="DY1199" s="63"/>
      <c r="DZ1199" s="63"/>
      <c r="EA1199" s="63"/>
    </row>
    <row r="1200" spans="116:131">
      <c r="DN1200" s="63"/>
      <c r="DO1200" s="63"/>
      <c r="DX1200" s="63"/>
      <c r="DY1200" s="63"/>
      <c r="DZ1200" s="63"/>
      <c r="EA1200" s="63"/>
    </row>
    <row r="1201" spans="118:131">
      <c r="DN1201" s="63"/>
      <c r="DO1201" s="63"/>
      <c r="DX1201" s="63"/>
      <c r="DY1201" s="63"/>
      <c r="DZ1201" s="63"/>
      <c r="EA1201" s="63"/>
    </row>
    <row r="1202" spans="118:131">
      <c r="DN1202" s="63"/>
      <c r="DO1202" s="63"/>
      <c r="DX1202" s="63"/>
      <c r="DY1202" s="63"/>
      <c r="DZ1202" s="63"/>
      <c r="EA1202" s="63"/>
    </row>
    <row r="1203" spans="118:131">
      <c r="DN1203" s="63"/>
      <c r="DO1203" s="63"/>
      <c r="DX1203" s="63"/>
      <c r="DY1203" s="63"/>
      <c r="DZ1203" s="63"/>
      <c r="EA1203" s="63"/>
    </row>
    <row r="1204" spans="118:131">
      <c r="DN1204" s="63"/>
      <c r="DO1204" s="63"/>
      <c r="DX1204" s="63"/>
      <c r="DY1204" s="63"/>
      <c r="DZ1204" s="63"/>
      <c r="EA1204" s="63"/>
    </row>
    <row r="1205" spans="118:131">
      <c r="DN1205" s="63"/>
      <c r="DO1205" s="63"/>
      <c r="DX1205" s="63"/>
      <c r="DY1205" s="63"/>
      <c r="DZ1205" s="63"/>
      <c r="EA1205" s="63"/>
    </row>
    <row r="1206" spans="118:131">
      <c r="DN1206" s="63"/>
      <c r="DO1206" s="63"/>
      <c r="DX1206" s="63"/>
      <c r="DY1206" s="63"/>
      <c r="DZ1206" s="63"/>
      <c r="EA1206" s="63"/>
    </row>
    <row r="1207" spans="118:131">
      <c r="DN1207" s="63"/>
      <c r="DO1207" s="63"/>
      <c r="DX1207" s="63"/>
      <c r="DY1207" s="63"/>
      <c r="DZ1207" s="63"/>
      <c r="EA1207" s="63"/>
    </row>
    <row r="1208" spans="118:131">
      <c r="DN1208" s="63"/>
      <c r="DO1208" s="63"/>
      <c r="DX1208" s="63"/>
      <c r="DY1208" s="63"/>
      <c r="DZ1208" s="63"/>
      <c r="EA1208" s="63"/>
    </row>
    <row r="1209" spans="118:131">
      <c r="DN1209" s="63"/>
      <c r="DO1209" s="63"/>
      <c r="DX1209" s="63"/>
      <c r="DY1209" s="63"/>
      <c r="DZ1209" s="63"/>
      <c r="EA1209" s="63"/>
    </row>
    <row r="1210" spans="118:131">
      <c r="DN1210" s="63"/>
      <c r="DO1210" s="63"/>
      <c r="DX1210" s="63"/>
      <c r="DY1210" s="63"/>
      <c r="DZ1210" s="63"/>
      <c r="EA1210" s="63"/>
    </row>
    <row r="1211" spans="118:131">
      <c r="DN1211" s="63"/>
      <c r="DO1211" s="63"/>
      <c r="DX1211" s="63"/>
      <c r="DY1211" s="63"/>
      <c r="DZ1211" s="63"/>
      <c r="EA1211" s="63"/>
    </row>
    <row r="1212" spans="118:131">
      <c r="DN1212" s="63"/>
      <c r="DO1212" s="63"/>
      <c r="DX1212" s="63"/>
      <c r="DY1212" s="63"/>
      <c r="DZ1212" s="63"/>
      <c r="EA1212" s="63"/>
    </row>
    <row r="1213" spans="118:131">
      <c r="DN1213" s="63"/>
      <c r="DO1213" s="63"/>
      <c r="DX1213" s="63"/>
      <c r="DY1213" s="63"/>
      <c r="DZ1213" s="63"/>
      <c r="EA1213" s="63"/>
    </row>
    <row r="1214" spans="118:131">
      <c r="DN1214" s="63"/>
      <c r="DO1214" s="63"/>
      <c r="DX1214" s="63"/>
      <c r="DY1214" s="63"/>
      <c r="DZ1214" s="63"/>
      <c r="EA1214" s="63"/>
    </row>
    <row r="1215" spans="118:131">
      <c r="DP1215" s="63"/>
      <c r="DQ1215" s="63"/>
      <c r="DX1215" s="63"/>
      <c r="DY1215" s="63"/>
      <c r="DZ1215" s="63"/>
      <c r="EA1215" s="63"/>
    </row>
    <row r="1216" spans="118:131">
      <c r="DP1216" s="63"/>
      <c r="DQ1216" s="63"/>
      <c r="DX1216" s="63"/>
      <c r="DY1216" s="63"/>
      <c r="DZ1216" s="63"/>
      <c r="EA1216" s="63"/>
    </row>
    <row r="1217" spans="120:135">
      <c r="DP1217" s="63"/>
      <c r="DQ1217" s="63"/>
      <c r="DX1217" s="63"/>
      <c r="DY1217" s="63"/>
      <c r="DZ1217" s="63"/>
      <c r="EA1217" s="63"/>
    </row>
    <row r="1218" spans="120:135">
      <c r="DP1218" s="63"/>
      <c r="DQ1218" s="63"/>
      <c r="DX1218" s="63"/>
      <c r="DY1218" s="63"/>
      <c r="DZ1218" s="63"/>
      <c r="EA1218" s="63"/>
    </row>
    <row r="1219" spans="120:135">
      <c r="DP1219" s="63"/>
      <c r="DQ1219" s="63"/>
      <c r="DX1219" s="63"/>
      <c r="DY1219" s="63"/>
      <c r="DZ1219" s="63"/>
      <c r="EA1219" s="63"/>
    </row>
    <row r="1220" spans="120:135">
      <c r="DP1220" s="63"/>
      <c r="DQ1220" s="63"/>
      <c r="EB1220" s="63"/>
      <c r="EC1220" s="63"/>
      <c r="ED1220" s="63"/>
      <c r="EE1220" s="63"/>
    </row>
    <row r="1221" spans="120:135">
      <c r="DP1221" s="63"/>
      <c r="DQ1221" s="63"/>
      <c r="EB1221" s="63"/>
      <c r="EC1221" s="63"/>
      <c r="ED1221" s="63"/>
      <c r="EE1221" s="63"/>
    </row>
    <row r="1222" spans="120:135">
      <c r="DP1222" s="63"/>
      <c r="DQ1222" s="63"/>
      <c r="EB1222" s="63"/>
      <c r="EC1222" s="63"/>
      <c r="ED1222" s="63"/>
      <c r="EE1222" s="63"/>
    </row>
    <row r="1223" spans="120:135">
      <c r="DP1223" s="63"/>
      <c r="DQ1223" s="63"/>
      <c r="EB1223" s="63"/>
      <c r="EC1223" s="63"/>
      <c r="ED1223" s="63"/>
      <c r="EE1223" s="63"/>
    </row>
    <row r="1224" spans="120:135">
      <c r="DP1224" s="63"/>
      <c r="DQ1224" s="63"/>
      <c r="EB1224" s="63"/>
      <c r="EC1224" s="63"/>
      <c r="ED1224" s="63"/>
      <c r="EE1224" s="63"/>
    </row>
    <row r="1225" spans="120:135">
      <c r="DP1225" s="63"/>
      <c r="DQ1225" s="63"/>
      <c r="EB1225" s="63"/>
      <c r="EC1225" s="63"/>
      <c r="ED1225" s="63"/>
      <c r="EE1225" s="63"/>
    </row>
    <row r="1226" spans="120:135">
      <c r="DP1226" s="63"/>
      <c r="DQ1226" s="63"/>
      <c r="EB1226" s="63"/>
      <c r="EC1226" s="63"/>
      <c r="ED1226" s="63"/>
      <c r="EE1226" s="63"/>
    </row>
    <row r="1227" spans="120:135">
      <c r="DP1227" s="63"/>
      <c r="DQ1227" s="63"/>
      <c r="EB1227" s="63"/>
      <c r="EC1227" s="63"/>
      <c r="ED1227" s="63"/>
      <c r="EE1227" s="63"/>
    </row>
    <row r="1228" spans="120:135">
      <c r="DP1228" s="63"/>
      <c r="DQ1228" s="63"/>
      <c r="EB1228" s="63"/>
      <c r="EC1228" s="63"/>
      <c r="ED1228" s="63"/>
      <c r="EE1228" s="63"/>
    </row>
    <row r="1229" spans="120:135">
      <c r="DP1229" s="63"/>
      <c r="DQ1229" s="63"/>
      <c r="EB1229" s="63"/>
      <c r="EC1229" s="63"/>
      <c r="ED1229" s="63"/>
      <c r="EE1229" s="63"/>
    </row>
    <row r="1230" spans="120:135">
      <c r="DP1230" s="63"/>
      <c r="DQ1230" s="63"/>
      <c r="EB1230" s="63"/>
      <c r="EC1230" s="63"/>
      <c r="ED1230" s="63"/>
      <c r="EE1230" s="63"/>
    </row>
    <row r="1231" spans="120:135">
      <c r="DP1231" s="63"/>
      <c r="DQ1231" s="63"/>
      <c r="EB1231" s="63"/>
      <c r="EC1231" s="63"/>
      <c r="ED1231" s="63"/>
      <c r="EE1231" s="63"/>
    </row>
    <row r="1232" spans="120:135">
      <c r="DP1232" s="63"/>
      <c r="DQ1232" s="63"/>
      <c r="EB1232" s="63"/>
      <c r="EC1232" s="63"/>
      <c r="ED1232" s="63"/>
      <c r="EE1232" s="63"/>
    </row>
    <row r="1233" spans="120:135">
      <c r="DP1233" s="63"/>
      <c r="DQ1233" s="63"/>
      <c r="EB1233" s="63"/>
      <c r="EC1233" s="63"/>
      <c r="ED1233" s="63"/>
      <c r="EE1233" s="63"/>
    </row>
    <row r="1234" spans="120:135">
      <c r="DP1234" s="63"/>
      <c r="DQ1234" s="63"/>
      <c r="EB1234" s="63"/>
      <c r="EC1234" s="63"/>
      <c r="ED1234" s="63"/>
      <c r="EE1234" s="63"/>
    </row>
    <row r="1235" spans="120:135">
      <c r="DP1235" s="63"/>
      <c r="DQ1235" s="63"/>
      <c r="EB1235" s="63"/>
      <c r="EC1235" s="63"/>
      <c r="ED1235" s="63"/>
      <c r="EE1235" s="63"/>
    </row>
    <row r="1236" spans="120:135">
      <c r="DR1236" s="63"/>
      <c r="DS1236" s="63"/>
      <c r="EB1236" s="63"/>
      <c r="EC1236" s="63"/>
      <c r="ED1236" s="63"/>
      <c r="EE1236" s="63"/>
    </row>
    <row r="1237" spans="120:135">
      <c r="DR1237" s="63"/>
      <c r="DS1237" s="63"/>
      <c r="EB1237" s="63"/>
      <c r="EC1237" s="63"/>
      <c r="ED1237" s="63"/>
      <c r="EE1237" s="63"/>
    </row>
    <row r="1238" spans="120:135">
      <c r="DR1238" s="63"/>
      <c r="DS1238" s="63"/>
      <c r="EB1238" s="63"/>
      <c r="EC1238" s="63"/>
      <c r="ED1238" s="63"/>
      <c r="EE1238" s="63"/>
    </row>
    <row r="1239" spans="120:135">
      <c r="DR1239" s="63"/>
      <c r="DS1239" s="63"/>
      <c r="EB1239" s="63"/>
      <c r="EC1239" s="63"/>
      <c r="ED1239" s="63"/>
      <c r="EE1239" s="63"/>
    </row>
    <row r="1240" spans="120:135">
      <c r="DR1240" s="63"/>
      <c r="DS1240" s="63"/>
      <c r="EB1240" s="63"/>
      <c r="EC1240" s="63"/>
      <c r="ED1240" s="63"/>
      <c r="EE1240" s="63"/>
    </row>
    <row r="1241" spans="120:135">
      <c r="DR1241" s="63"/>
      <c r="DS1241" s="63"/>
      <c r="EB1241" s="63"/>
      <c r="EC1241" s="63"/>
      <c r="ED1241" s="63"/>
      <c r="EE1241" s="63"/>
    </row>
    <row r="1242" spans="120:135">
      <c r="DR1242" s="63"/>
      <c r="DS1242" s="63"/>
      <c r="EB1242" s="63"/>
      <c r="EC1242" s="63"/>
      <c r="ED1242" s="63"/>
      <c r="EE1242" s="63"/>
    </row>
    <row r="1243" spans="120:135">
      <c r="DR1243" s="63"/>
      <c r="DS1243" s="63"/>
      <c r="EB1243" s="63"/>
      <c r="EC1243" s="63"/>
      <c r="ED1243" s="63"/>
      <c r="EE1243" s="63"/>
    </row>
    <row r="1244" spans="120:135">
      <c r="DR1244" s="63"/>
      <c r="DS1244" s="63"/>
      <c r="EB1244" s="63"/>
      <c r="EC1244" s="63"/>
      <c r="ED1244" s="63"/>
      <c r="EE1244" s="63"/>
    </row>
    <row r="1245" spans="120:135">
      <c r="DR1245" s="63"/>
      <c r="DS1245" s="63"/>
      <c r="EB1245" s="63"/>
      <c r="EC1245" s="63"/>
      <c r="ED1245" s="63"/>
      <c r="EE1245" s="63"/>
    </row>
    <row r="1246" spans="120:135">
      <c r="DR1246" s="63"/>
      <c r="DS1246" s="63"/>
      <c r="EB1246" s="63"/>
      <c r="EC1246" s="63"/>
      <c r="ED1246" s="63"/>
      <c r="EE1246" s="63"/>
    </row>
    <row r="1247" spans="120:135">
      <c r="DR1247" s="63"/>
      <c r="DS1247" s="63"/>
      <c r="EB1247" s="63"/>
      <c r="EC1247" s="63"/>
      <c r="ED1247" s="63"/>
      <c r="EE1247" s="63"/>
    </row>
    <row r="1248" spans="120:135">
      <c r="DR1248" s="63"/>
      <c r="DS1248" s="63"/>
      <c r="EB1248" s="63"/>
      <c r="EC1248" s="63"/>
      <c r="ED1248" s="63"/>
      <c r="EE1248" s="63"/>
    </row>
    <row r="1249" spans="122:174">
      <c r="DR1249" s="63"/>
      <c r="DS1249" s="63"/>
      <c r="EB1249" s="63"/>
      <c r="EC1249" s="63"/>
      <c r="ED1249" s="63"/>
      <c r="EE1249" s="63"/>
    </row>
    <row r="1250" spans="122:174">
      <c r="DR1250" s="63"/>
      <c r="DS1250" s="63"/>
      <c r="EB1250" s="63"/>
      <c r="EC1250" s="63"/>
      <c r="ED1250" s="63"/>
      <c r="EE1250" s="63"/>
    </row>
    <row r="1251" spans="122:174">
      <c r="DR1251" s="63"/>
      <c r="DS1251" s="63"/>
      <c r="EB1251" s="63"/>
      <c r="EC1251" s="63"/>
      <c r="ED1251" s="63"/>
      <c r="EE1251" s="63"/>
    </row>
    <row r="1252" spans="122:174">
      <c r="DR1252" s="63"/>
      <c r="DS1252" s="63"/>
      <c r="EB1252" s="63"/>
      <c r="EC1252" s="63"/>
      <c r="ED1252" s="63"/>
      <c r="EE1252" s="63"/>
    </row>
    <row r="1253" spans="122:174">
      <c r="DR1253" s="63"/>
      <c r="DS1253" s="63"/>
      <c r="EB1253" s="63"/>
      <c r="EC1253" s="63"/>
      <c r="ED1253" s="63"/>
      <c r="EE1253" s="63"/>
    </row>
    <row r="1254" spans="122:174">
      <c r="DR1254" s="63"/>
      <c r="DS1254" s="63"/>
      <c r="EB1254" s="63"/>
      <c r="EC1254" s="63"/>
      <c r="ED1254" s="63"/>
      <c r="EE1254" s="63"/>
    </row>
    <row r="1255" spans="122:174">
      <c r="DR1255" s="63"/>
      <c r="DS1255" s="63"/>
      <c r="EB1255" s="63"/>
      <c r="EC1255" s="63"/>
      <c r="ED1255" s="63"/>
      <c r="EE1255" s="63"/>
    </row>
    <row r="1256" spans="122:174">
      <c r="DR1256" s="63"/>
      <c r="DS1256" s="63"/>
      <c r="EB1256" s="63"/>
      <c r="EC1256" s="63"/>
      <c r="ED1256" s="63"/>
      <c r="EE1256" s="63"/>
    </row>
    <row r="1257" spans="122:174">
      <c r="DT1257" s="63"/>
      <c r="DU1257" s="63"/>
      <c r="EB1257" s="63"/>
      <c r="EC1257" s="63"/>
      <c r="ED1257" s="63"/>
      <c r="EE1257" s="63"/>
    </row>
    <row r="1258" spans="122:174">
      <c r="DT1258" s="63"/>
      <c r="DU1258" s="63"/>
      <c r="EB1258" s="63"/>
      <c r="EC1258" s="63"/>
      <c r="ED1258" s="63"/>
      <c r="EE1258" s="63"/>
    </row>
    <row r="1259" spans="122:174">
      <c r="DT1259" s="63"/>
      <c r="DU1259" s="63"/>
      <c r="EF1259" s="63"/>
      <c r="EG1259" s="63"/>
      <c r="EH1259" s="63"/>
      <c r="EI1259" s="63"/>
      <c r="EJ1259" s="63"/>
      <c r="EK1259" s="63"/>
      <c r="EL1259" s="63"/>
      <c r="EM1259" s="63"/>
      <c r="EN1259" s="63"/>
      <c r="EO1259" s="63"/>
      <c r="EP1259" s="63"/>
      <c r="EQ1259" s="63"/>
      <c r="ER1259" s="63"/>
      <c r="ES1259" s="63"/>
      <c r="ET1259" s="63"/>
      <c r="EU1259" s="63"/>
      <c r="EV1259" s="63"/>
      <c r="EW1259" s="63"/>
      <c r="EX1259" s="63"/>
      <c r="EY1259" s="63"/>
      <c r="EZ1259" s="63"/>
      <c r="FA1259" s="63"/>
      <c r="FB1259" s="63"/>
      <c r="FC1259" s="63"/>
      <c r="FD1259" s="63"/>
      <c r="FE1259" s="63"/>
      <c r="FF1259" s="63"/>
      <c r="FG1259" s="63"/>
      <c r="FH1259" s="63"/>
      <c r="FI1259" s="63"/>
      <c r="FJ1259" s="63"/>
      <c r="FK1259" s="63"/>
      <c r="FL1259" s="63"/>
      <c r="FM1259" s="63"/>
      <c r="FN1259" s="63"/>
      <c r="FO1259" s="63"/>
      <c r="FP1259" s="63"/>
      <c r="FQ1259" s="63"/>
      <c r="FR1259" s="63"/>
    </row>
    <row r="1260" spans="122:174">
      <c r="DT1260" s="63"/>
      <c r="DU1260" s="63"/>
      <c r="EF1260" s="63"/>
      <c r="EG1260" s="63"/>
      <c r="EH1260" s="63"/>
      <c r="EI1260" s="63"/>
      <c r="EJ1260" s="63"/>
      <c r="EK1260" s="63"/>
      <c r="EL1260" s="63"/>
      <c r="EM1260" s="63"/>
      <c r="EN1260" s="63"/>
      <c r="EO1260" s="63"/>
      <c r="EP1260" s="63"/>
      <c r="EQ1260" s="63"/>
      <c r="ER1260" s="63"/>
      <c r="ES1260" s="63"/>
      <c r="ET1260" s="63"/>
      <c r="EU1260" s="63"/>
      <c r="EV1260" s="63"/>
      <c r="EW1260" s="63"/>
      <c r="EX1260" s="63"/>
      <c r="EY1260" s="63"/>
      <c r="EZ1260" s="63"/>
      <c r="FA1260" s="63"/>
      <c r="FB1260" s="63"/>
      <c r="FC1260" s="63"/>
      <c r="FD1260" s="63"/>
      <c r="FE1260" s="63"/>
      <c r="FF1260" s="63"/>
      <c r="FG1260" s="63"/>
      <c r="FH1260" s="63"/>
      <c r="FI1260" s="63"/>
      <c r="FJ1260" s="63"/>
      <c r="FK1260" s="63"/>
      <c r="FL1260" s="63"/>
      <c r="FM1260" s="63"/>
      <c r="FN1260" s="63"/>
      <c r="FO1260" s="63"/>
      <c r="FP1260" s="63"/>
      <c r="FQ1260" s="63"/>
      <c r="FR1260" s="63"/>
    </row>
    <row r="1261" spans="122:174">
      <c r="DT1261" s="63"/>
      <c r="DU1261" s="63"/>
      <c r="EF1261" s="63"/>
      <c r="EG1261" s="63"/>
      <c r="EH1261" s="63"/>
      <c r="EI1261" s="63"/>
      <c r="EJ1261" s="63"/>
      <c r="EK1261" s="63"/>
      <c r="EL1261" s="63"/>
      <c r="EM1261" s="63"/>
      <c r="EN1261" s="63"/>
      <c r="EO1261" s="63"/>
      <c r="EP1261" s="63"/>
      <c r="EQ1261" s="63"/>
      <c r="ER1261" s="63"/>
      <c r="ES1261" s="63"/>
      <c r="ET1261" s="63"/>
      <c r="EU1261" s="63"/>
      <c r="EV1261" s="63"/>
      <c r="EW1261" s="63"/>
      <c r="EX1261" s="63"/>
      <c r="EY1261" s="63"/>
      <c r="EZ1261" s="63"/>
      <c r="FA1261" s="63"/>
      <c r="FB1261" s="63"/>
      <c r="FC1261" s="63"/>
      <c r="FD1261" s="63"/>
      <c r="FE1261" s="63"/>
      <c r="FF1261" s="63"/>
      <c r="FG1261" s="63"/>
      <c r="FH1261" s="63"/>
      <c r="FI1261" s="63"/>
      <c r="FJ1261" s="63"/>
      <c r="FK1261" s="63"/>
      <c r="FL1261" s="63"/>
      <c r="FM1261" s="63"/>
      <c r="FN1261" s="63"/>
      <c r="FO1261" s="63"/>
      <c r="FP1261" s="63"/>
      <c r="FQ1261" s="63"/>
      <c r="FR1261" s="63"/>
    </row>
    <row r="1262" spans="122:174">
      <c r="DT1262" s="63"/>
      <c r="DU1262" s="63"/>
      <c r="EF1262" s="63"/>
      <c r="EG1262" s="63"/>
      <c r="EH1262" s="63"/>
      <c r="EI1262" s="63"/>
      <c r="EJ1262" s="63"/>
      <c r="EK1262" s="63"/>
      <c r="EL1262" s="63"/>
      <c r="EM1262" s="63"/>
      <c r="EN1262" s="63"/>
      <c r="EO1262" s="63"/>
      <c r="EP1262" s="63"/>
      <c r="EQ1262" s="63"/>
      <c r="ER1262" s="63"/>
      <c r="ES1262" s="63"/>
      <c r="ET1262" s="63"/>
      <c r="EU1262" s="63"/>
      <c r="EV1262" s="63"/>
      <c r="EW1262" s="63"/>
      <c r="EX1262" s="63"/>
      <c r="EY1262" s="63"/>
      <c r="EZ1262" s="63"/>
      <c r="FA1262" s="63"/>
      <c r="FB1262" s="63"/>
      <c r="FC1262" s="63"/>
      <c r="FD1262" s="63"/>
      <c r="FE1262" s="63"/>
      <c r="FF1262" s="63"/>
      <c r="FG1262" s="63"/>
      <c r="FH1262" s="63"/>
      <c r="FI1262" s="63"/>
      <c r="FJ1262" s="63"/>
      <c r="FK1262" s="63"/>
      <c r="FL1262" s="63"/>
      <c r="FM1262" s="63"/>
      <c r="FN1262" s="63"/>
      <c r="FO1262" s="63"/>
      <c r="FP1262" s="63"/>
      <c r="FQ1262" s="63"/>
      <c r="FR1262" s="63"/>
    </row>
    <row r="1263" spans="122:174">
      <c r="DT1263" s="63"/>
      <c r="DU1263" s="63"/>
      <c r="EF1263" s="63"/>
      <c r="EG1263" s="63"/>
      <c r="EH1263" s="63"/>
      <c r="EI1263" s="63"/>
      <c r="EJ1263" s="63"/>
      <c r="EK1263" s="63"/>
      <c r="EL1263" s="63"/>
      <c r="EM1263" s="63"/>
      <c r="EN1263" s="63"/>
      <c r="EO1263" s="63"/>
      <c r="EP1263" s="63"/>
      <c r="EQ1263" s="63"/>
      <c r="ER1263" s="63"/>
      <c r="ES1263" s="63"/>
      <c r="ET1263" s="63"/>
      <c r="EU1263" s="63"/>
      <c r="EV1263" s="63"/>
      <c r="EW1263" s="63"/>
      <c r="EX1263" s="63"/>
      <c r="EY1263" s="63"/>
      <c r="EZ1263" s="63"/>
      <c r="FA1263" s="63"/>
      <c r="FB1263" s="63"/>
      <c r="FC1263" s="63"/>
      <c r="FD1263" s="63"/>
      <c r="FE1263" s="63"/>
      <c r="FF1263" s="63"/>
      <c r="FG1263" s="63"/>
      <c r="FH1263" s="63"/>
      <c r="FI1263" s="63"/>
      <c r="FJ1263" s="63"/>
      <c r="FK1263" s="63"/>
      <c r="FL1263" s="63"/>
      <c r="FM1263" s="63"/>
      <c r="FN1263" s="63"/>
      <c r="FO1263" s="63"/>
      <c r="FP1263" s="63"/>
      <c r="FQ1263" s="63"/>
      <c r="FR1263" s="63"/>
    </row>
    <row r="1264" spans="122:174">
      <c r="DT1264" s="63"/>
      <c r="DU1264" s="63"/>
      <c r="EF1264" s="63"/>
      <c r="EG1264" s="63"/>
      <c r="EH1264" s="63"/>
      <c r="EI1264" s="63"/>
      <c r="EJ1264" s="63"/>
      <c r="EK1264" s="63"/>
      <c r="EL1264" s="63"/>
      <c r="EM1264" s="63"/>
      <c r="EN1264" s="63"/>
      <c r="EO1264" s="63"/>
      <c r="EP1264" s="63"/>
      <c r="EQ1264" s="63"/>
      <c r="ER1264" s="63"/>
      <c r="ES1264" s="63"/>
      <c r="ET1264" s="63"/>
      <c r="EU1264" s="63"/>
      <c r="EV1264" s="63"/>
      <c r="EW1264" s="63"/>
      <c r="EX1264" s="63"/>
      <c r="EY1264" s="63"/>
      <c r="EZ1264" s="63"/>
      <c r="FA1264" s="63"/>
      <c r="FB1264" s="63"/>
      <c r="FC1264" s="63"/>
      <c r="FD1264" s="63"/>
      <c r="FE1264" s="63"/>
      <c r="FF1264" s="63"/>
      <c r="FG1264" s="63"/>
      <c r="FH1264" s="63"/>
      <c r="FI1264" s="63"/>
      <c r="FJ1264" s="63"/>
      <c r="FK1264" s="63"/>
      <c r="FL1264" s="63"/>
      <c r="FM1264" s="63"/>
      <c r="FN1264" s="63"/>
      <c r="FO1264" s="63"/>
      <c r="FP1264" s="63"/>
      <c r="FQ1264" s="63"/>
      <c r="FR1264" s="63"/>
    </row>
    <row r="1265" spans="124:174">
      <c r="DT1265" s="63"/>
      <c r="DU1265" s="63"/>
      <c r="EF1265" s="63"/>
      <c r="EG1265" s="63"/>
      <c r="EH1265" s="63"/>
      <c r="EI1265" s="63"/>
      <c r="EJ1265" s="63"/>
      <c r="EK1265" s="63"/>
      <c r="EL1265" s="63"/>
      <c r="EM1265" s="63"/>
      <c r="EN1265" s="63"/>
      <c r="EO1265" s="63"/>
      <c r="EP1265" s="63"/>
      <c r="EQ1265" s="63"/>
      <c r="ER1265" s="63"/>
      <c r="ES1265" s="63"/>
      <c r="ET1265" s="63"/>
      <c r="EU1265" s="63"/>
      <c r="EV1265" s="63"/>
      <c r="EW1265" s="63"/>
      <c r="EX1265" s="63"/>
      <c r="EY1265" s="63"/>
      <c r="EZ1265" s="63"/>
      <c r="FA1265" s="63"/>
      <c r="FB1265" s="63"/>
      <c r="FC1265" s="63"/>
      <c r="FD1265" s="63"/>
      <c r="FE1265" s="63"/>
      <c r="FF1265" s="63"/>
      <c r="FG1265" s="63"/>
      <c r="FH1265" s="63"/>
      <c r="FI1265" s="63"/>
      <c r="FJ1265" s="63"/>
      <c r="FK1265" s="63"/>
      <c r="FL1265" s="63"/>
      <c r="FM1265" s="63"/>
      <c r="FN1265" s="63"/>
      <c r="FO1265" s="63"/>
      <c r="FP1265" s="63"/>
      <c r="FQ1265" s="63"/>
      <c r="FR1265" s="63"/>
    </row>
    <row r="1266" spans="124:174">
      <c r="DT1266" s="63"/>
      <c r="DU1266" s="63"/>
      <c r="EF1266" s="63"/>
      <c r="EG1266" s="63"/>
      <c r="EH1266" s="63"/>
      <c r="EI1266" s="63"/>
      <c r="EJ1266" s="63"/>
      <c r="EK1266" s="63"/>
      <c r="EL1266" s="63"/>
      <c r="EM1266" s="63"/>
      <c r="EN1266" s="63"/>
      <c r="EO1266" s="63"/>
      <c r="EP1266" s="63"/>
      <c r="EQ1266" s="63"/>
      <c r="ER1266" s="63"/>
      <c r="ES1266" s="63"/>
      <c r="ET1266" s="63"/>
      <c r="EU1266" s="63"/>
      <c r="EV1266" s="63"/>
      <c r="EW1266" s="63"/>
      <c r="EX1266" s="63"/>
      <c r="EY1266" s="63"/>
      <c r="EZ1266" s="63"/>
      <c r="FA1266" s="63"/>
      <c r="FB1266" s="63"/>
      <c r="FC1266" s="63"/>
      <c r="FD1266" s="63"/>
      <c r="FE1266" s="63"/>
      <c r="FF1266" s="63"/>
      <c r="FG1266" s="63"/>
      <c r="FH1266" s="63"/>
      <c r="FI1266" s="63"/>
      <c r="FJ1266" s="63"/>
      <c r="FK1266" s="63"/>
      <c r="FL1266" s="63"/>
      <c r="FM1266" s="63"/>
      <c r="FN1266" s="63"/>
      <c r="FO1266" s="63"/>
      <c r="FP1266" s="63"/>
      <c r="FQ1266" s="63"/>
      <c r="FR1266" s="63"/>
    </row>
    <row r="1267" spans="124:174">
      <c r="DT1267" s="63"/>
      <c r="DU1267" s="63"/>
      <c r="EF1267" s="63"/>
      <c r="EG1267" s="63"/>
      <c r="EH1267" s="63"/>
      <c r="EI1267" s="63"/>
      <c r="EJ1267" s="63"/>
      <c r="EK1267" s="63"/>
      <c r="EL1267" s="63"/>
      <c r="EM1267" s="63"/>
      <c r="EN1267" s="63"/>
      <c r="EO1267" s="63"/>
      <c r="EP1267" s="63"/>
      <c r="EQ1267" s="63"/>
      <c r="ER1267" s="63"/>
      <c r="ES1267" s="63"/>
      <c r="ET1267" s="63"/>
      <c r="EU1267" s="63"/>
      <c r="EV1267" s="63"/>
      <c r="EW1267" s="63"/>
      <c r="EX1267" s="63"/>
      <c r="EY1267" s="63"/>
      <c r="EZ1267" s="63"/>
      <c r="FA1267" s="63"/>
      <c r="FB1267" s="63"/>
      <c r="FC1267" s="63"/>
      <c r="FD1267" s="63"/>
      <c r="FE1267" s="63"/>
      <c r="FF1267" s="63"/>
      <c r="FG1267" s="63"/>
      <c r="FH1267" s="63"/>
      <c r="FI1267" s="63"/>
      <c r="FJ1267" s="63"/>
      <c r="FK1267" s="63"/>
      <c r="FL1267" s="63"/>
      <c r="FM1267" s="63"/>
      <c r="FN1267" s="63"/>
      <c r="FO1267" s="63"/>
      <c r="FP1267" s="63"/>
      <c r="FQ1267" s="63"/>
      <c r="FR1267" s="63"/>
    </row>
    <row r="1268" spans="124:174">
      <c r="DT1268" s="63"/>
      <c r="DU1268" s="63"/>
      <c r="EF1268" s="63"/>
      <c r="EG1268" s="63"/>
      <c r="EH1268" s="63"/>
      <c r="EI1268" s="63"/>
      <c r="EJ1268" s="63"/>
      <c r="EK1268" s="63"/>
      <c r="EL1268" s="63"/>
      <c r="EM1268" s="63"/>
      <c r="EN1268" s="63"/>
      <c r="EO1268" s="63"/>
      <c r="EP1268" s="63"/>
      <c r="EQ1268" s="63"/>
      <c r="ER1268" s="63"/>
      <c r="ES1268" s="63"/>
      <c r="ET1268" s="63"/>
      <c r="EU1268" s="63"/>
      <c r="EV1268" s="63"/>
      <c r="EW1268" s="63"/>
      <c r="EX1268" s="63"/>
      <c r="EY1268" s="63"/>
      <c r="EZ1268" s="63"/>
      <c r="FA1268" s="63"/>
      <c r="FB1268" s="63"/>
      <c r="FC1268" s="63"/>
      <c r="FD1268" s="63"/>
      <c r="FE1268" s="63"/>
      <c r="FF1268" s="63"/>
      <c r="FG1268" s="63"/>
      <c r="FH1268" s="63"/>
      <c r="FI1268" s="63"/>
      <c r="FJ1268" s="63"/>
      <c r="FK1268" s="63"/>
      <c r="FL1268" s="63"/>
      <c r="FM1268" s="63"/>
      <c r="FN1268" s="63"/>
      <c r="FO1268" s="63"/>
      <c r="FP1268" s="63"/>
      <c r="FQ1268" s="63"/>
      <c r="FR1268" s="63"/>
    </row>
    <row r="1269" spans="124:174">
      <c r="DT1269" s="63"/>
      <c r="DU1269" s="63"/>
      <c r="EF1269" s="63"/>
      <c r="EG1269" s="63"/>
      <c r="EH1269" s="63"/>
      <c r="EI1269" s="63"/>
      <c r="EJ1269" s="63"/>
      <c r="EK1269" s="63"/>
      <c r="EL1269" s="63"/>
      <c r="EM1269" s="63"/>
      <c r="EN1269" s="63"/>
      <c r="EO1269" s="63"/>
      <c r="EP1269" s="63"/>
      <c r="EQ1269" s="63"/>
      <c r="ER1269" s="63"/>
      <c r="ES1269" s="63"/>
      <c r="ET1269" s="63"/>
      <c r="EU1269" s="63"/>
      <c r="EV1269" s="63"/>
      <c r="EW1269" s="63"/>
      <c r="EX1269" s="63"/>
      <c r="EY1269" s="63"/>
      <c r="EZ1269" s="63"/>
      <c r="FA1269" s="63"/>
      <c r="FB1269" s="63"/>
      <c r="FC1269" s="63"/>
      <c r="FD1269" s="63"/>
      <c r="FE1269" s="63"/>
      <c r="FF1269" s="63"/>
      <c r="FG1269" s="63"/>
      <c r="FH1269" s="63"/>
      <c r="FI1269" s="63"/>
      <c r="FJ1269" s="63"/>
      <c r="FK1269" s="63"/>
      <c r="FL1269" s="63"/>
      <c r="FM1269" s="63"/>
      <c r="FN1269" s="63"/>
      <c r="FO1269" s="63"/>
      <c r="FP1269" s="63"/>
      <c r="FQ1269" s="63"/>
      <c r="FR1269" s="63"/>
    </row>
    <row r="1270" spans="124:174">
      <c r="DT1270" s="63"/>
      <c r="DU1270" s="63"/>
      <c r="EF1270" s="63"/>
      <c r="EG1270" s="63"/>
      <c r="EH1270" s="63"/>
      <c r="EI1270" s="63"/>
      <c r="EJ1270" s="63"/>
      <c r="EK1270" s="63"/>
      <c r="EL1270" s="63"/>
      <c r="EM1270" s="63"/>
      <c r="EN1270" s="63"/>
      <c r="EO1270" s="63"/>
      <c r="EP1270" s="63"/>
      <c r="EQ1270" s="63"/>
      <c r="ER1270" s="63"/>
      <c r="ES1270" s="63"/>
      <c r="ET1270" s="63"/>
      <c r="EU1270" s="63"/>
      <c r="EV1270" s="63"/>
      <c r="EW1270" s="63"/>
      <c r="EX1270" s="63"/>
      <c r="EY1270" s="63"/>
      <c r="EZ1270" s="63"/>
      <c r="FA1270" s="63"/>
      <c r="FB1270" s="63"/>
      <c r="FC1270" s="63"/>
      <c r="FD1270" s="63"/>
      <c r="FE1270" s="63"/>
      <c r="FF1270" s="63"/>
      <c r="FG1270" s="63"/>
      <c r="FH1270" s="63"/>
      <c r="FI1270" s="63"/>
      <c r="FJ1270" s="63"/>
      <c r="FK1270" s="63"/>
      <c r="FL1270" s="63"/>
      <c r="FM1270" s="63"/>
      <c r="FN1270" s="63"/>
      <c r="FO1270" s="63"/>
      <c r="FP1270" s="63"/>
      <c r="FQ1270" s="63"/>
      <c r="FR1270" s="63"/>
    </row>
    <row r="1271" spans="124:174">
      <c r="DT1271" s="63"/>
      <c r="DU1271" s="63"/>
      <c r="EF1271" s="63"/>
      <c r="EG1271" s="63"/>
      <c r="EH1271" s="63"/>
      <c r="EI1271" s="63"/>
      <c r="EJ1271" s="63"/>
      <c r="EK1271" s="63"/>
      <c r="EL1271" s="63"/>
      <c r="EM1271" s="63"/>
      <c r="EN1271" s="63"/>
      <c r="EO1271" s="63"/>
      <c r="EP1271" s="63"/>
      <c r="EQ1271" s="63"/>
      <c r="ER1271" s="63"/>
      <c r="ES1271" s="63"/>
      <c r="ET1271" s="63"/>
      <c r="EU1271" s="63"/>
      <c r="EV1271" s="63"/>
      <c r="EW1271" s="63"/>
      <c r="EX1271" s="63"/>
      <c r="EY1271" s="63"/>
      <c r="EZ1271" s="63"/>
      <c r="FA1271" s="63"/>
      <c r="FB1271" s="63"/>
      <c r="FC1271" s="63"/>
      <c r="FD1271" s="63"/>
      <c r="FE1271" s="63"/>
      <c r="FF1271" s="63"/>
      <c r="FG1271" s="63"/>
      <c r="FH1271" s="63"/>
      <c r="FI1271" s="63"/>
      <c r="FJ1271" s="63"/>
      <c r="FK1271" s="63"/>
      <c r="FL1271" s="63"/>
      <c r="FM1271" s="63"/>
      <c r="FN1271" s="63"/>
      <c r="FO1271" s="63"/>
      <c r="FP1271" s="63"/>
      <c r="FQ1271" s="63"/>
      <c r="FR1271" s="63"/>
    </row>
    <row r="1272" spans="124:174">
      <c r="DT1272" s="63"/>
      <c r="DU1272" s="63"/>
      <c r="EF1272" s="63"/>
      <c r="EG1272" s="63"/>
      <c r="EH1272" s="63"/>
      <c r="EI1272" s="63"/>
      <c r="EJ1272" s="63"/>
      <c r="EK1272" s="63"/>
      <c r="EL1272" s="63"/>
      <c r="EM1272" s="63"/>
      <c r="EN1272" s="63"/>
      <c r="EO1272" s="63"/>
      <c r="EP1272" s="63"/>
      <c r="EQ1272" s="63"/>
      <c r="ER1272" s="63"/>
      <c r="ES1272" s="63"/>
      <c r="ET1272" s="63"/>
      <c r="EU1272" s="63"/>
      <c r="EV1272" s="63"/>
      <c r="EW1272" s="63"/>
      <c r="EX1272" s="63"/>
      <c r="EY1272" s="63"/>
      <c r="EZ1272" s="63"/>
      <c r="FA1272" s="63"/>
      <c r="FB1272" s="63"/>
      <c r="FC1272" s="63"/>
      <c r="FD1272" s="63"/>
      <c r="FE1272" s="63"/>
      <c r="FF1272" s="63"/>
      <c r="FG1272" s="63"/>
      <c r="FH1272" s="63"/>
      <c r="FI1272" s="63"/>
      <c r="FJ1272" s="63"/>
      <c r="FK1272" s="63"/>
      <c r="FL1272" s="63"/>
      <c r="FM1272" s="63"/>
      <c r="FN1272" s="63"/>
      <c r="FO1272" s="63"/>
      <c r="FP1272" s="63"/>
      <c r="FQ1272" s="63"/>
      <c r="FR1272" s="63"/>
    </row>
    <row r="1273" spans="124:174">
      <c r="DT1273" s="63"/>
      <c r="DU1273" s="63"/>
      <c r="EF1273" s="63"/>
      <c r="EG1273" s="63"/>
      <c r="EH1273" s="63"/>
      <c r="EI1273" s="63"/>
      <c r="EJ1273" s="63"/>
      <c r="EK1273" s="63"/>
      <c r="EL1273" s="63"/>
      <c r="EM1273" s="63"/>
      <c r="EN1273" s="63"/>
      <c r="EO1273" s="63"/>
      <c r="EP1273" s="63"/>
      <c r="EQ1273" s="63"/>
      <c r="ER1273" s="63"/>
      <c r="ES1273" s="63"/>
      <c r="ET1273" s="63"/>
      <c r="EU1273" s="63"/>
      <c r="EV1273" s="63"/>
      <c r="EW1273" s="63"/>
      <c r="EX1273" s="63"/>
      <c r="EY1273" s="63"/>
      <c r="EZ1273" s="63"/>
      <c r="FA1273" s="63"/>
      <c r="FB1273" s="63"/>
      <c r="FC1273" s="63"/>
      <c r="FD1273" s="63"/>
      <c r="FE1273" s="63"/>
      <c r="FF1273" s="63"/>
      <c r="FG1273" s="63"/>
      <c r="FH1273" s="63"/>
      <c r="FI1273" s="63"/>
      <c r="FJ1273" s="63"/>
      <c r="FK1273" s="63"/>
      <c r="FL1273" s="63"/>
      <c r="FM1273" s="63"/>
      <c r="FN1273" s="63"/>
      <c r="FO1273" s="63"/>
      <c r="FP1273" s="63"/>
      <c r="FQ1273" s="63"/>
      <c r="FR1273" s="63"/>
    </row>
    <row r="1274" spans="124:174">
      <c r="DT1274" s="63"/>
      <c r="DU1274" s="63"/>
      <c r="EF1274" s="63"/>
      <c r="EG1274" s="63"/>
      <c r="EH1274" s="63"/>
      <c r="EI1274" s="63"/>
      <c r="EJ1274" s="63"/>
      <c r="EK1274" s="63"/>
      <c r="EL1274" s="63"/>
      <c r="EM1274" s="63"/>
      <c r="EN1274" s="63"/>
      <c r="EO1274" s="63"/>
      <c r="EP1274" s="63"/>
      <c r="EQ1274" s="63"/>
      <c r="ER1274" s="63"/>
      <c r="ES1274" s="63"/>
      <c r="ET1274" s="63"/>
      <c r="EU1274" s="63"/>
      <c r="EV1274" s="63"/>
      <c r="EW1274" s="63"/>
      <c r="EX1274" s="63"/>
      <c r="EY1274" s="63"/>
      <c r="EZ1274" s="63"/>
      <c r="FA1274" s="63"/>
      <c r="FB1274" s="63"/>
      <c r="FC1274" s="63"/>
      <c r="FD1274" s="63"/>
      <c r="FE1274" s="63"/>
      <c r="FF1274" s="63"/>
      <c r="FG1274" s="63"/>
      <c r="FH1274" s="63"/>
      <c r="FI1274" s="63"/>
      <c r="FJ1274" s="63"/>
      <c r="FK1274" s="63"/>
      <c r="FL1274" s="63"/>
      <c r="FM1274" s="63"/>
      <c r="FN1274" s="63"/>
      <c r="FO1274" s="63"/>
      <c r="FP1274" s="63"/>
      <c r="FQ1274" s="63"/>
      <c r="FR1274" s="63"/>
    </row>
    <row r="1275" spans="124:174">
      <c r="DT1275" s="63"/>
      <c r="DU1275" s="63"/>
      <c r="EF1275" s="63"/>
      <c r="EG1275" s="63"/>
      <c r="EH1275" s="63"/>
      <c r="EI1275" s="63"/>
      <c r="EJ1275" s="63"/>
      <c r="EK1275" s="63"/>
      <c r="EL1275" s="63"/>
      <c r="EM1275" s="63"/>
      <c r="EN1275" s="63"/>
      <c r="EO1275" s="63"/>
      <c r="EP1275" s="63"/>
      <c r="EQ1275" s="63"/>
      <c r="ER1275" s="63"/>
      <c r="ES1275" s="63"/>
      <c r="ET1275" s="63"/>
      <c r="EU1275" s="63"/>
      <c r="EV1275" s="63"/>
      <c r="EW1275" s="63"/>
      <c r="EX1275" s="63"/>
      <c r="EY1275" s="63"/>
      <c r="EZ1275" s="63"/>
      <c r="FA1275" s="63"/>
      <c r="FB1275" s="63"/>
      <c r="FC1275" s="63"/>
      <c r="FD1275" s="63"/>
      <c r="FE1275" s="63"/>
      <c r="FF1275" s="63"/>
      <c r="FG1275" s="63"/>
      <c r="FH1275" s="63"/>
      <c r="FI1275" s="63"/>
      <c r="FJ1275" s="63"/>
      <c r="FK1275" s="63"/>
      <c r="FL1275" s="63"/>
      <c r="FM1275" s="63"/>
      <c r="FN1275" s="63"/>
      <c r="FO1275" s="63"/>
      <c r="FP1275" s="63"/>
      <c r="FQ1275" s="63"/>
      <c r="FR1275" s="63"/>
    </row>
    <row r="1276" spans="124:174">
      <c r="DT1276" s="63"/>
      <c r="DU1276" s="63"/>
      <c r="EF1276" s="63"/>
      <c r="EG1276" s="63"/>
      <c r="EH1276" s="63"/>
      <c r="EI1276" s="63"/>
      <c r="EJ1276" s="63"/>
      <c r="EK1276" s="63"/>
      <c r="EL1276" s="63"/>
      <c r="EM1276" s="63"/>
      <c r="EN1276" s="63"/>
      <c r="EO1276" s="63"/>
      <c r="EP1276" s="63"/>
      <c r="EQ1276" s="63"/>
      <c r="ER1276" s="63"/>
      <c r="ES1276" s="63"/>
      <c r="ET1276" s="63"/>
      <c r="EU1276" s="63"/>
      <c r="EV1276" s="63"/>
      <c r="EW1276" s="63"/>
      <c r="EX1276" s="63"/>
      <c r="EY1276" s="63"/>
      <c r="EZ1276" s="63"/>
      <c r="FA1276" s="63"/>
      <c r="FB1276" s="63"/>
      <c r="FC1276" s="63"/>
      <c r="FD1276" s="63"/>
      <c r="FE1276" s="63"/>
      <c r="FF1276" s="63"/>
      <c r="FG1276" s="63"/>
      <c r="FH1276" s="63"/>
      <c r="FI1276" s="63"/>
      <c r="FJ1276" s="63"/>
      <c r="FK1276" s="63"/>
      <c r="FL1276" s="63"/>
      <c r="FM1276" s="63"/>
      <c r="FN1276" s="63"/>
      <c r="FO1276" s="63"/>
      <c r="FP1276" s="63"/>
      <c r="FQ1276" s="63"/>
      <c r="FR1276" s="63"/>
    </row>
    <row r="1277" spans="124:174">
      <c r="DT1277" s="63"/>
      <c r="DU1277" s="63"/>
      <c r="EF1277" s="63"/>
      <c r="EG1277" s="63"/>
      <c r="EH1277" s="63"/>
      <c r="EI1277" s="63"/>
      <c r="EJ1277" s="63"/>
      <c r="EK1277" s="63"/>
      <c r="EL1277" s="63"/>
      <c r="EM1277" s="63"/>
      <c r="EN1277" s="63"/>
      <c r="EO1277" s="63"/>
      <c r="EP1277" s="63"/>
      <c r="EQ1277" s="63"/>
      <c r="ER1277" s="63"/>
      <c r="ES1277" s="63"/>
      <c r="ET1277" s="63"/>
      <c r="EU1277" s="63"/>
      <c r="EV1277" s="63"/>
      <c r="EW1277" s="63"/>
      <c r="EX1277" s="63"/>
      <c r="EY1277" s="63"/>
      <c r="EZ1277" s="63"/>
      <c r="FA1277" s="63"/>
      <c r="FB1277" s="63"/>
      <c r="FC1277" s="63"/>
      <c r="FD1277" s="63"/>
      <c r="FE1277" s="63"/>
      <c r="FF1277" s="63"/>
      <c r="FG1277" s="63"/>
      <c r="FH1277" s="63"/>
      <c r="FI1277" s="63"/>
      <c r="FJ1277" s="63"/>
      <c r="FK1277" s="63"/>
      <c r="FL1277" s="63"/>
      <c r="FM1277" s="63"/>
      <c r="FN1277" s="63"/>
      <c r="FO1277" s="63"/>
      <c r="FP1277" s="63"/>
      <c r="FQ1277" s="63"/>
      <c r="FR1277" s="63"/>
    </row>
    <row r="1278" spans="124:174">
      <c r="DV1278" s="63"/>
      <c r="DW1278" s="63"/>
      <c r="EF1278" s="63"/>
      <c r="EG1278" s="63"/>
      <c r="EH1278" s="63"/>
      <c r="EI1278" s="63"/>
      <c r="EJ1278" s="63"/>
      <c r="EK1278" s="63"/>
      <c r="EL1278" s="63"/>
      <c r="EM1278" s="63"/>
      <c r="EN1278" s="63"/>
      <c r="EO1278" s="63"/>
      <c r="EP1278" s="63"/>
      <c r="EQ1278" s="63"/>
      <c r="ER1278" s="63"/>
      <c r="ES1278" s="63"/>
      <c r="ET1278" s="63"/>
      <c r="EU1278" s="63"/>
      <c r="EV1278" s="63"/>
      <c r="EW1278" s="63"/>
      <c r="EX1278" s="63"/>
      <c r="EY1278" s="63"/>
      <c r="EZ1278" s="63"/>
      <c r="FA1278" s="63"/>
      <c r="FB1278" s="63"/>
      <c r="FC1278" s="63"/>
      <c r="FD1278" s="63"/>
      <c r="FE1278" s="63"/>
      <c r="FF1278" s="63"/>
      <c r="FG1278" s="63"/>
      <c r="FH1278" s="63"/>
      <c r="FI1278" s="63"/>
      <c r="FJ1278" s="63"/>
      <c r="FK1278" s="63"/>
      <c r="FL1278" s="63"/>
      <c r="FM1278" s="63"/>
      <c r="FN1278" s="63"/>
      <c r="FO1278" s="63"/>
      <c r="FP1278" s="63"/>
      <c r="FQ1278" s="63"/>
      <c r="FR1278" s="63"/>
    </row>
    <row r="1279" spans="124:174">
      <c r="DV1279" s="63"/>
      <c r="DW1279" s="63"/>
      <c r="EF1279" s="63"/>
      <c r="EG1279" s="63"/>
      <c r="EH1279" s="63"/>
      <c r="EI1279" s="63"/>
      <c r="EJ1279" s="63"/>
      <c r="EK1279" s="63"/>
      <c r="EL1279" s="63"/>
      <c r="EM1279" s="63"/>
      <c r="EN1279" s="63"/>
      <c r="EO1279" s="63"/>
      <c r="EP1279" s="63"/>
      <c r="EQ1279" s="63"/>
      <c r="ER1279" s="63"/>
      <c r="ES1279" s="63"/>
      <c r="ET1279" s="63"/>
      <c r="EU1279" s="63"/>
      <c r="EV1279" s="63"/>
      <c r="EW1279" s="63"/>
      <c r="EX1279" s="63"/>
      <c r="EY1279" s="63"/>
      <c r="EZ1279" s="63"/>
      <c r="FA1279" s="63"/>
      <c r="FB1279" s="63"/>
      <c r="FC1279" s="63"/>
      <c r="FD1279" s="63"/>
      <c r="FE1279" s="63"/>
      <c r="FF1279" s="63"/>
      <c r="FG1279" s="63"/>
      <c r="FH1279" s="63"/>
      <c r="FI1279" s="63"/>
      <c r="FJ1279" s="63"/>
      <c r="FK1279" s="63"/>
      <c r="FL1279" s="63"/>
      <c r="FM1279" s="63"/>
      <c r="FN1279" s="63"/>
      <c r="FO1279" s="63"/>
      <c r="FP1279" s="63"/>
      <c r="FQ1279" s="63"/>
      <c r="FR1279" s="63"/>
    </row>
    <row r="1280" spans="124:174">
      <c r="DV1280" s="63"/>
      <c r="DW1280" s="63"/>
      <c r="EF1280" s="63"/>
      <c r="EG1280" s="63"/>
      <c r="EH1280" s="63"/>
      <c r="EI1280" s="63"/>
      <c r="EJ1280" s="63"/>
      <c r="EK1280" s="63"/>
      <c r="EL1280" s="63"/>
      <c r="EM1280" s="63"/>
      <c r="EN1280" s="63"/>
      <c r="EO1280" s="63"/>
      <c r="EP1280" s="63"/>
      <c r="EQ1280" s="63"/>
      <c r="ER1280" s="63"/>
      <c r="ES1280" s="63"/>
      <c r="ET1280" s="63"/>
      <c r="EU1280" s="63"/>
      <c r="EV1280" s="63"/>
      <c r="EW1280" s="63"/>
      <c r="EX1280" s="63"/>
      <c r="EY1280" s="63"/>
      <c r="EZ1280" s="63"/>
      <c r="FA1280" s="63"/>
      <c r="FB1280" s="63"/>
      <c r="FC1280" s="63"/>
      <c r="FD1280" s="63"/>
      <c r="FE1280" s="63"/>
      <c r="FF1280" s="63"/>
      <c r="FG1280" s="63"/>
      <c r="FH1280" s="63"/>
      <c r="FI1280" s="63"/>
      <c r="FJ1280" s="63"/>
      <c r="FK1280" s="63"/>
      <c r="FL1280" s="63"/>
      <c r="FM1280" s="63"/>
      <c r="FN1280" s="63"/>
      <c r="FO1280" s="63"/>
      <c r="FP1280" s="63"/>
      <c r="FQ1280" s="63"/>
      <c r="FR1280" s="63"/>
    </row>
    <row r="1281" spans="126:174">
      <c r="DV1281" s="63"/>
      <c r="DW1281" s="63"/>
      <c r="EF1281" s="63"/>
      <c r="EG1281" s="63"/>
      <c r="EH1281" s="63"/>
      <c r="EI1281" s="63"/>
      <c r="EJ1281" s="63"/>
      <c r="EK1281" s="63"/>
      <c r="EL1281" s="63"/>
      <c r="EM1281" s="63"/>
      <c r="EN1281" s="63"/>
      <c r="EO1281" s="63"/>
      <c r="EP1281" s="63"/>
      <c r="EQ1281" s="63"/>
      <c r="ER1281" s="63"/>
      <c r="ES1281" s="63"/>
      <c r="ET1281" s="63"/>
      <c r="EU1281" s="63"/>
      <c r="EV1281" s="63"/>
      <c r="EW1281" s="63"/>
      <c r="EX1281" s="63"/>
      <c r="EY1281" s="63"/>
      <c r="EZ1281" s="63"/>
      <c r="FA1281" s="63"/>
      <c r="FB1281" s="63"/>
      <c r="FC1281" s="63"/>
      <c r="FD1281" s="63"/>
      <c r="FE1281" s="63"/>
      <c r="FF1281" s="63"/>
      <c r="FG1281" s="63"/>
      <c r="FH1281" s="63"/>
      <c r="FI1281" s="63"/>
      <c r="FJ1281" s="63"/>
      <c r="FK1281" s="63"/>
      <c r="FL1281" s="63"/>
      <c r="FM1281" s="63"/>
      <c r="FN1281" s="63"/>
      <c r="FO1281" s="63"/>
      <c r="FP1281" s="63"/>
      <c r="FQ1281" s="63"/>
      <c r="FR1281" s="63"/>
    </row>
    <row r="1282" spans="126:174">
      <c r="DV1282" s="63"/>
      <c r="DW1282" s="63"/>
      <c r="EF1282" s="63"/>
      <c r="EG1282" s="63"/>
      <c r="EH1282" s="63"/>
      <c r="EI1282" s="63"/>
      <c r="EJ1282" s="63"/>
      <c r="EK1282" s="63"/>
      <c r="EL1282" s="63"/>
      <c r="EM1282" s="63"/>
      <c r="EN1282" s="63"/>
      <c r="EO1282" s="63"/>
      <c r="EP1282" s="63"/>
      <c r="EQ1282" s="63"/>
      <c r="ER1282" s="63"/>
      <c r="ES1282" s="63"/>
      <c r="ET1282" s="63"/>
      <c r="EU1282" s="63"/>
      <c r="EV1282" s="63"/>
      <c r="EW1282" s="63"/>
      <c r="EX1282" s="63"/>
      <c r="EY1282" s="63"/>
      <c r="EZ1282" s="63"/>
      <c r="FA1282" s="63"/>
      <c r="FB1282" s="63"/>
      <c r="FC1282" s="63"/>
      <c r="FD1282" s="63"/>
      <c r="FE1282" s="63"/>
      <c r="FF1282" s="63"/>
      <c r="FG1282" s="63"/>
      <c r="FH1282" s="63"/>
      <c r="FI1282" s="63"/>
      <c r="FJ1282" s="63"/>
      <c r="FK1282" s="63"/>
      <c r="FL1282" s="63"/>
      <c r="FM1282" s="63"/>
      <c r="FN1282" s="63"/>
      <c r="FO1282" s="63"/>
      <c r="FP1282" s="63"/>
      <c r="FQ1282" s="63"/>
      <c r="FR1282" s="63"/>
    </row>
    <row r="1283" spans="126:174">
      <c r="DV1283" s="63"/>
      <c r="DW1283" s="63"/>
      <c r="EF1283" s="63"/>
      <c r="EG1283" s="63"/>
      <c r="EH1283" s="63"/>
      <c r="EI1283" s="63"/>
      <c r="EJ1283" s="63"/>
      <c r="EK1283" s="63"/>
      <c r="EL1283" s="63"/>
      <c r="EM1283" s="63"/>
      <c r="EN1283" s="63"/>
      <c r="EO1283" s="63"/>
      <c r="EP1283" s="63"/>
      <c r="EQ1283" s="63"/>
      <c r="ER1283" s="63"/>
      <c r="ES1283" s="63"/>
      <c r="ET1283" s="63"/>
      <c r="EU1283" s="63"/>
      <c r="EV1283" s="63"/>
      <c r="EW1283" s="63"/>
      <c r="EX1283" s="63"/>
      <c r="EY1283" s="63"/>
      <c r="EZ1283" s="63"/>
      <c r="FA1283" s="63"/>
      <c r="FB1283" s="63"/>
      <c r="FC1283" s="63"/>
      <c r="FD1283" s="63"/>
      <c r="FE1283" s="63"/>
      <c r="FF1283" s="63"/>
      <c r="FG1283" s="63"/>
      <c r="FH1283" s="63"/>
      <c r="FI1283" s="63"/>
      <c r="FJ1283" s="63"/>
      <c r="FK1283" s="63"/>
      <c r="FL1283" s="63"/>
      <c r="FM1283" s="63"/>
      <c r="FN1283" s="63"/>
      <c r="FO1283" s="63"/>
      <c r="FP1283" s="63"/>
      <c r="FQ1283" s="63"/>
      <c r="FR1283" s="63"/>
    </row>
    <row r="1284" spans="126:174">
      <c r="DV1284" s="63"/>
      <c r="DW1284" s="63"/>
      <c r="EF1284" s="63"/>
      <c r="EG1284" s="63"/>
      <c r="EH1284" s="63"/>
      <c r="EI1284" s="63"/>
      <c r="EJ1284" s="63"/>
      <c r="EK1284" s="63"/>
      <c r="EL1284" s="63"/>
      <c r="EM1284" s="63"/>
      <c r="EN1284" s="63"/>
      <c r="EO1284" s="63"/>
      <c r="EP1284" s="63"/>
      <c r="EQ1284" s="63"/>
      <c r="ER1284" s="63"/>
      <c r="ES1284" s="63"/>
      <c r="ET1284" s="63"/>
      <c r="EU1284" s="63"/>
      <c r="EV1284" s="63"/>
      <c r="EW1284" s="63"/>
      <c r="EX1284" s="63"/>
      <c r="EY1284" s="63"/>
      <c r="EZ1284" s="63"/>
      <c r="FA1284" s="63"/>
      <c r="FB1284" s="63"/>
      <c r="FC1284" s="63"/>
      <c r="FD1284" s="63"/>
      <c r="FE1284" s="63"/>
      <c r="FF1284" s="63"/>
      <c r="FG1284" s="63"/>
      <c r="FH1284" s="63"/>
      <c r="FI1284" s="63"/>
      <c r="FJ1284" s="63"/>
      <c r="FK1284" s="63"/>
      <c r="FL1284" s="63"/>
      <c r="FM1284" s="63"/>
      <c r="FN1284" s="63"/>
      <c r="FO1284" s="63"/>
      <c r="FP1284" s="63"/>
      <c r="FQ1284" s="63"/>
      <c r="FR1284" s="63"/>
    </row>
    <row r="1285" spans="126:174">
      <c r="DV1285" s="63"/>
      <c r="DW1285" s="63"/>
      <c r="EF1285" s="63"/>
      <c r="EG1285" s="63"/>
      <c r="EH1285" s="63"/>
      <c r="EI1285" s="63"/>
      <c r="EJ1285" s="63"/>
      <c r="EK1285" s="63"/>
      <c r="EL1285" s="63"/>
      <c r="EM1285" s="63"/>
      <c r="EN1285" s="63"/>
      <c r="EO1285" s="63"/>
      <c r="EP1285" s="63"/>
      <c r="EQ1285" s="63"/>
      <c r="ER1285" s="63"/>
      <c r="ES1285" s="63"/>
      <c r="ET1285" s="63"/>
      <c r="EU1285" s="63"/>
      <c r="EV1285" s="63"/>
      <c r="EW1285" s="63"/>
      <c r="EX1285" s="63"/>
      <c r="EY1285" s="63"/>
      <c r="EZ1285" s="63"/>
      <c r="FA1285" s="63"/>
      <c r="FB1285" s="63"/>
      <c r="FC1285" s="63"/>
      <c r="FD1285" s="63"/>
      <c r="FE1285" s="63"/>
      <c r="FF1285" s="63"/>
      <c r="FG1285" s="63"/>
      <c r="FH1285" s="63"/>
      <c r="FI1285" s="63"/>
      <c r="FJ1285" s="63"/>
      <c r="FK1285" s="63"/>
      <c r="FL1285" s="63"/>
      <c r="FM1285" s="63"/>
      <c r="FN1285" s="63"/>
      <c r="FO1285" s="63"/>
      <c r="FP1285" s="63"/>
      <c r="FQ1285" s="63"/>
      <c r="FR1285" s="63"/>
    </row>
    <row r="1286" spans="126:174">
      <c r="DV1286" s="63"/>
      <c r="DW1286" s="63"/>
      <c r="EF1286" s="63"/>
      <c r="EG1286" s="63"/>
      <c r="EH1286" s="63"/>
      <c r="EI1286" s="63"/>
      <c r="EJ1286" s="63"/>
      <c r="EK1286" s="63"/>
      <c r="EL1286" s="63"/>
      <c r="EM1286" s="63"/>
      <c r="EN1286" s="63"/>
      <c r="EO1286" s="63"/>
      <c r="EP1286" s="63"/>
      <c r="EQ1286" s="63"/>
      <c r="ER1286" s="63"/>
      <c r="ES1286" s="63"/>
      <c r="ET1286" s="63"/>
      <c r="EU1286" s="63"/>
      <c r="EV1286" s="63"/>
      <c r="EW1286" s="63"/>
      <c r="EX1286" s="63"/>
      <c r="EY1286" s="63"/>
      <c r="EZ1286" s="63"/>
      <c r="FA1286" s="63"/>
      <c r="FB1286" s="63"/>
      <c r="FC1286" s="63"/>
      <c r="FD1286" s="63"/>
      <c r="FE1286" s="63"/>
      <c r="FF1286" s="63"/>
      <c r="FG1286" s="63"/>
      <c r="FH1286" s="63"/>
      <c r="FI1286" s="63"/>
      <c r="FJ1286" s="63"/>
      <c r="FK1286" s="63"/>
      <c r="FL1286" s="63"/>
      <c r="FM1286" s="63"/>
      <c r="FN1286" s="63"/>
      <c r="FO1286" s="63"/>
      <c r="FP1286" s="63"/>
      <c r="FQ1286" s="63"/>
      <c r="FR1286" s="63"/>
    </row>
    <row r="1287" spans="126:174">
      <c r="DV1287" s="63"/>
      <c r="DW1287" s="63"/>
      <c r="EF1287" s="63"/>
      <c r="EG1287" s="63"/>
      <c r="EH1287" s="63"/>
      <c r="EI1287" s="63"/>
      <c r="EJ1287" s="63"/>
      <c r="EK1287" s="63"/>
      <c r="EL1287" s="63"/>
      <c r="EM1287" s="63"/>
      <c r="EN1287" s="63"/>
      <c r="EO1287" s="63"/>
      <c r="EP1287" s="63"/>
      <c r="EQ1287" s="63"/>
      <c r="ER1287" s="63"/>
      <c r="ES1287" s="63"/>
      <c r="ET1287" s="63"/>
      <c r="EU1287" s="63"/>
      <c r="EV1287" s="63"/>
      <c r="EW1287" s="63"/>
      <c r="EX1287" s="63"/>
      <c r="EY1287" s="63"/>
      <c r="EZ1287" s="63"/>
      <c r="FA1287" s="63"/>
      <c r="FB1287" s="63"/>
      <c r="FC1287" s="63"/>
      <c r="FD1287" s="63"/>
      <c r="FE1287" s="63"/>
      <c r="FF1287" s="63"/>
      <c r="FG1287" s="63"/>
      <c r="FH1287" s="63"/>
      <c r="FI1287" s="63"/>
      <c r="FJ1287" s="63"/>
      <c r="FK1287" s="63"/>
      <c r="FL1287" s="63"/>
      <c r="FM1287" s="63"/>
      <c r="FN1287" s="63"/>
      <c r="FO1287" s="63"/>
      <c r="FP1287" s="63"/>
      <c r="FQ1287" s="63"/>
      <c r="FR1287" s="63"/>
    </row>
    <row r="1288" spans="126:174">
      <c r="DV1288" s="63"/>
      <c r="DW1288" s="63"/>
      <c r="EF1288" s="63"/>
      <c r="EG1288" s="63"/>
      <c r="EH1288" s="63"/>
      <c r="EI1288" s="63"/>
      <c r="EJ1288" s="63"/>
      <c r="EK1288" s="63"/>
      <c r="EL1288" s="63"/>
      <c r="EM1288" s="63"/>
      <c r="EN1288" s="63"/>
      <c r="EO1288" s="63"/>
      <c r="EP1288" s="63"/>
      <c r="EQ1288" s="63"/>
      <c r="ER1288" s="63"/>
      <c r="ES1288" s="63"/>
      <c r="ET1288" s="63"/>
      <c r="EU1288" s="63"/>
      <c r="EV1288" s="63"/>
      <c r="EW1288" s="63"/>
      <c r="EX1288" s="63"/>
      <c r="EY1288" s="63"/>
      <c r="EZ1288" s="63"/>
      <c r="FA1288" s="63"/>
      <c r="FB1288" s="63"/>
      <c r="FC1288" s="63"/>
      <c r="FD1288" s="63"/>
      <c r="FE1288" s="63"/>
      <c r="FF1288" s="63"/>
      <c r="FG1288" s="63"/>
      <c r="FH1288" s="63"/>
      <c r="FI1288" s="63"/>
      <c r="FJ1288" s="63"/>
      <c r="FK1288" s="63"/>
      <c r="FL1288" s="63"/>
      <c r="FM1288" s="63"/>
      <c r="FN1288" s="63"/>
      <c r="FO1288" s="63"/>
      <c r="FP1288" s="63"/>
      <c r="FQ1288" s="63"/>
      <c r="FR1288" s="63"/>
    </row>
    <row r="1289" spans="126:174">
      <c r="DV1289" s="63"/>
      <c r="DW1289" s="63"/>
      <c r="EF1289" s="63"/>
      <c r="EG1289" s="63"/>
      <c r="EH1289" s="63"/>
      <c r="EI1289" s="63"/>
      <c r="EJ1289" s="63"/>
      <c r="EK1289" s="63"/>
      <c r="EL1289" s="63"/>
      <c r="EM1289" s="63"/>
      <c r="EN1289" s="63"/>
      <c r="EO1289" s="63"/>
      <c r="EP1289" s="63"/>
      <c r="EQ1289" s="63"/>
      <c r="ER1289" s="63"/>
      <c r="ES1289" s="63"/>
      <c r="ET1289" s="63"/>
      <c r="EU1289" s="63"/>
      <c r="EV1289" s="63"/>
      <c r="EW1289" s="63"/>
      <c r="EX1289" s="63"/>
      <c r="EY1289" s="63"/>
      <c r="EZ1289" s="63"/>
      <c r="FA1289" s="63"/>
      <c r="FB1289" s="63"/>
      <c r="FC1289" s="63"/>
      <c r="FD1289" s="63"/>
      <c r="FE1289" s="63"/>
      <c r="FF1289" s="63"/>
      <c r="FG1289" s="63"/>
      <c r="FH1289" s="63"/>
      <c r="FI1289" s="63"/>
      <c r="FJ1289" s="63"/>
      <c r="FK1289" s="63"/>
      <c r="FL1289" s="63"/>
      <c r="FM1289" s="63"/>
      <c r="FN1289" s="63"/>
      <c r="FO1289" s="63"/>
      <c r="FP1289" s="63"/>
      <c r="FQ1289" s="63"/>
      <c r="FR1289" s="63"/>
    </row>
    <row r="1290" spans="126:174">
      <c r="DV1290" s="63"/>
      <c r="DW1290" s="63"/>
      <c r="EF1290" s="63"/>
      <c r="EG1290" s="63"/>
      <c r="EH1290" s="63"/>
      <c r="EI1290" s="63"/>
      <c r="EJ1290" s="63"/>
      <c r="EK1290" s="63"/>
      <c r="EL1290" s="63"/>
      <c r="EM1290" s="63"/>
      <c r="EN1290" s="63"/>
      <c r="EO1290" s="63"/>
      <c r="EP1290" s="63"/>
      <c r="EQ1290" s="63"/>
      <c r="ER1290" s="63"/>
      <c r="ES1290" s="63"/>
      <c r="ET1290" s="63"/>
      <c r="EU1290" s="63"/>
      <c r="EV1290" s="63"/>
      <c r="EW1290" s="63"/>
      <c r="EX1290" s="63"/>
      <c r="EY1290" s="63"/>
      <c r="EZ1290" s="63"/>
      <c r="FA1290" s="63"/>
      <c r="FB1290" s="63"/>
      <c r="FC1290" s="63"/>
      <c r="FD1290" s="63"/>
      <c r="FE1290" s="63"/>
      <c r="FF1290" s="63"/>
      <c r="FG1290" s="63"/>
      <c r="FH1290" s="63"/>
      <c r="FI1290" s="63"/>
      <c r="FJ1290" s="63"/>
      <c r="FK1290" s="63"/>
      <c r="FL1290" s="63"/>
      <c r="FM1290" s="63"/>
      <c r="FN1290" s="63"/>
      <c r="FO1290" s="63"/>
      <c r="FP1290" s="63"/>
      <c r="FQ1290" s="63"/>
      <c r="FR1290" s="63"/>
    </row>
    <row r="1291" spans="126:174">
      <c r="DV1291" s="63"/>
      <c r="DW1291" s="63"/>
      <c r="EF1291" s="63"/>
      <c r="EG1291" s="63"/>
      <c r="EH1291" s="63"/>
      <c r="EI1291" s="63"/>
      <c r="EJ1291" s="63"/>
      <c r="EK1291" s="63"/>
      <c r="EL1291" s="63"/>
      <c r="EM1291" s="63"/>
      <c r="EN1291" s="63"/>
      <c r="EO1291" s="63"/>
      <c r="EP1291" s="63"/>
      <c r="EQ1291" s="63"/>
      <c r="ER1291" s="63"/>
      <c r="ES1291" s="63"/>
      <c r="ET1291" s="63"/>
      <c r="EU1291" s="63"/>
      <c r="EV1291" s="63"/>
      <c r="EW1291" s="63"/>
      <c r="EX1291" s="63"/>
      <c r="EY1291" s="63"/>
      <c r="EZ1291" s="63"/>
      <c r="FA1291" s="63"/>
      <c r="FB1291" s="63"/>
      <c r="FC1291" s="63"/>
      <c r="FD1291" s="63"/>
      <c r="FE1291" s="63"/>
      <c r="FF1291" s="63"/>
      <c r="FG1291" s="63"/>
      <c r="FH1291" s="63"/>
      <c r="FI1291" s="63"/>
      <c r="FJ1291" s="63"/>
      <c r="FK1291" s="63"/>
      <c r="FL1291" s="63"/>
      <c r="FM1291" s="63"/>
      <c r="FN1291" s="63"/>
      <c r="FO1291" s="63"/>
      <c r="FP1291" s="63"/>
      <c r="FQ1291" s="63"/>
      <c r="FR1291" s="63"/>
    </row>
    <row r="1292" spans="126:174">
      <c r="DV1292" s="63"/>
      <c r="DW1292" s="63"/>
      <c r="EF1292" s="63"/>
      <c r="EG1292" s="63"/>
      <c r="EH1292" s="63"/>
      <c r="EI1292" s="63"/>
      <c r="EJ1292" s="63"/>
      <c r="EK1292" s="63"/>
      <c r="EL1292" s="63"/>
      <c r="EM1292" s="63"/>
      <c r="EN1292" s="63"/>
      <c r="EO1292" s="63"/>
      <c r="EP1292" s="63"/>
      <c r="EQ1292" s="63"/>
      <c r="ER1292" s="63"/>
      <c r="ES1292" s="63"/>
      <c r="ET1292" s="63"/>
      <c r="EU1292" s="63"/>
      <c r="EV1292" s="63"/>
      <c r="EW1292" s="63"/>
      <c r="EX1292" s="63"/>
      <c r="EY1292" s="63"/>
      <c r="EZ1292" s="63"/>
      <c r="FA1292" s="63"/>
      <c r="FB1292" s="63"/>
      <c r="FC1292" s="63"/>
      <c r="FD1292" s="63"/>
      <c r="FE1292" s="63"/>
      <c r="FF1292" s="63"/>
      <c r="FG1292" s="63"/>
      <c r="FH1292" s="63"/>
      <c r="FI1292" s="63"/>
      <c r="FJ1292" s="63"/>
      <c r="FK1292" s="63"/>
      <c r="FL1292" s="63"/>
      <c r="FM1292" s="63"/>
      <c r="FN1292" s="63"/>
      <c r="FO1292" s="63"/>
      <c r="FP1292" s="63"/>
      <c r="FQ1292" s="63"/>
      <c r="FR1292" s="63"/>
    </row>
    <row r="1293" spans="126:174">
      <c r="DV1293" s="63"/>
      <c r="DW1293" s="63"/>
      <c r="EF1293" s="63"/>
      <c r="EG1293" s="63"/>
      <c r="EH1293" s="63"/>
      <c r="EI1293" s="63"/>
      <c r="EJ1293" s="63"/>
      <c r="EK1293" s="63"/>
      <c r="EL1293" s="63"/>
      <c r="EM1293" s="63"/>
      <c r="EN1293" s="63"/>
      <c r="EO1293" s="63"/>
      <c r="EP1293" s="63"/>
      <c r="EQ1293" s="63"/>
      <c r="ER1293" s="63"/>
      <c r="ES1293" s="63"/>
      <c r="ET1293" s="63"/>
      <c r="EU1293" s="63"/>
      <c r="EV1293" s="63"/>
      <c r="EW1293" s="63"/>
      <c r="EX1293" s="63"/>
      <c r="EY1293" s="63"/>
      <c r="EZ1293" s="63"/>
      <c r="FA1293" s="63"/>
      <c r="FB1293" s="63"/>
      <c r="FC1293" s="63"/>
      <c r="FD1293" s="63"/>
      <c r="FE1293" s="63"/>
      <c r="FF1293" s="63"/>
      <c r="FG1293" s="63"/>
      <c r="FH1293" s="63"/>
      <c r="FI1293" s="63"/>
      <c r="FJ1293" s="63"/>
      <c r="FK1293" s="63"/>
      <c r="FL1293" s="63"/>
      <c r="FM1293" s="63"/>
      <c r="FN1293" s="63"/>
      <c r="FO1293" s="63"/>
      <c r="FP1293" s="63"/>
      <c r="FQ1293" s="63"/>
      <c r="FR1293" s="63"/>
    </row>
    <row r="1294" spans="126:174">
      <c r="DV1294" s="63"/>
      <c r="DW1294" s="63"/>
      <c r="EF1294" s="63"/>
      <c r="EG1294" s="63"/>
      <c r="EH1294" s="63"/>
      <c r="EI1294" s="63"/>
      <c r="EJ1294" s="63"/>
      <c r="EK1294" s="63"/>
      <c r="EL1294" s="63"/>
      <c r="EM1294" s="63"/>
      <c r="EN1294" s="63"/>
      <c r="EO1294" s="63"/>
      <c r="EP1294" s="63"/>
      <c r="EQ1294" s="63"/>
      <c r="ER1294" s="63"/>
      <c r="ES1294" s="63"/>
      <c r="ET1294" s="63"/>
      <c r="EU1294" s="63"/>
      <c r="EV1294" s="63"/>
      <c r="EW1294" s="63"/>
      <c r="EX1294" s="63"/>
      <c r="EY1294" s="63"/>
      <c r="EZ1294" s="63"/>
      <c r="FA1294" s="63"/>
      <c r="FB1294" s="63"/>
      <c r="FC1294" s="63"/>
      <c r="FD1294" s="63"/>
      <c r="FE1294" s="63"/>
      <c r="FF1294" s="63"/>
      <c r="FG1294" s="63"/>
      <c r="FH1294" s="63"/>
      <c r="FI1294" s="63"/>
      <c r="FJ1294" s="63"/>
      <c r="FK1294" s="63"/>
      <c r="FL1294" s="63"/>
      <c r="FM1294" s="63"/>
      <c r="FN1294" s="63"/>
      <c r="FO1294" s="63"/>
      <c r="FP1294" s="63"/>
      <c r="FQ1294" s="63"/>
      <c r="FR1294" s="63"/>
    </row>
    <row r="1295" spans="126:174">
      <c r="DV1295" s="63"/>
      <c r="DW1295" s="63"/>
      <c r="EF1295" s="63"/>
      <c r="EG1295" s="63"/>
      <c r="EH1295" s="63"/>
      <c r="EI1295" s="63"/>
      <c r="EJ1295" s="63"/>
      <c r="EK1295" s="63"/>
      <c r="EL1295" s="63"/>
      <c r="EM1295" s="63"/>
      <c r="EN1295" s="63"/>
      <c r="EO1295" s="63"/>
      <c r="EP1295" s="63"/>
      <c r="EQ1295" s="63"/>
      <c r="ER1295" s="63"/>
      <c r="ES1295" s="63"/>
      <c r="ET1295" s="63"/>
      <c r="EU1295" s="63"/>
      <c r="EV1295" s="63"/>
      <c r="EW1295" s="63"/>
      <c r="EX1295" s="63"/>
      <c r="EY1295" s="63"/>
      <c r="EZ1295" s="63"/>
      <c r="FA1295" s="63"/>
      <c r="FB1295" s="63"/>
      <c r="FC1295" s="63"/>
      <c r="FD1295" s="63"/>
      <c r="FE1295" s="63"/>
      <c r="FF1295" s="63"/>
      <c r="FG1295" s="63"/>
      <c r="FH1295" s="63"/>
      <c r="FI1295" s="63"/>
      <c r="FJ1295" s="63"/>
      <c r="FK1295" s="63"/>
      <c r="FL1295" s="63"/>
      <c r="FM1295" s="63"/>
      <c r="FN1295" s="63"/>
      <c r="FO1295" s="63"/>
      <c r="FP1295" s="63"/>
      <c r="FQ1295" s="63"/>
      <c r="FR1295" s="63"/>
    </row>
    <row r="1296" spans="126:174">
      <c r="DV1296" s="63"/>
      <c r="DW1296" s="63"/>
      <c r="EF1296" s="63"/>
      <c r="EG1296" s="63"/>
      <c r="EH1296" s="63"/>
      <c r="EI1296" s="63"/>
      <c r="EJ1296" s="63"/>
      <c r="EK1296" s="63"/>
      <c r="EL1296" s="63"/>
      <c r="EM1296" s="63"/>
      <c r="EN1296" s="63"/>
      <c r="EO1296" s="63"/>
      <c r="EP1296" s="63"/>
      <c r="EQ1296" s="63"/>
      <c r="ER1296" s="63"/>
      <c r="ES1296" s="63"/>
      <c r="ET1296" s="63"/>
      <c r="EU1296" s="63"/>
      <c r="EV1296" s="63"/>
      <c r="EW1296" s="63"/>
      <c r="EX1296" s="63"/>
      <c r="EY1296" s="63"/>
      <c r="EZ1296" s="63"/>
      <c r="FA1296" s="63"/>
      <c r="FB1296" s="63"/>
      <c r="FC1296" s="63"/>
      <c r="FD1296" s="63"/>
      <c r="FE1296" s="63"/>
      <c r="FF1296" s="63"/>
      <c r="FG1296" s="63"/>
      <c r="FH1296" s="63"/>
      <c r="FI1296" s="63"/>
      <c r="FJ1296" s="63"/>
      <c r="FK1296" s="63"/>
      <c r="FL1296" s="63"/>
      <c r="FM1296" s="63"/>
      <c r="FN1296" s="63"/>
      <c r="FO1296" s="63"/>
      <c r="FP1296" s="63"/>
      <c r="FQ1296" s="63"/>
      <c r="FR1296" s="63"/>
    </row>
    <row r="1297" spans="126:174">
      <c r="DV1297" s="63"/>
      <c r="DW1297" s="63"/>
      <c r="EF1297" s="63"/>
      <c r="EG1297" s="63"/>
      <c r="EH1297" s="63"/>
      <c r="EI1297" s="63"/>
      <c r="EJ1297" s="63"/>
      <c r="EK1297" s="63"/>
      <c r="EL1297" s="63"/>
      <c r="EM1297" s="63"/>
      <c r="EN1297" s="63"/>
      <c r="EO1297" s="63"/>
      <c r="EP1297" s="63"/>
      <c r="EQ1297" s="63"/>
      <c r="ER1297" s="63"/>
      <c r="ES1297" s="63"/>
      <c r="ET1297" s="63"/>
      <c r="EU1297" s="63"/>
      <c r="EV1297" s="63"/>
      <c r="EW1297" s="63"/>
      <c r="EX1297" s="63"/>
      <c r="EY1297" s="63"/>
      <c r="EZ1297" s="63"/>
      <c r="FA1297" s="63"/>
      <c r="FB1297" s="63"/>
      <c r="FC1297" s="63"/>
      <c r="FD1297" s="63"/>
      <c r="FE1297" s="63"/>
      <c r="FF1297" s="63"/>
      <c r="FG1297" s="63"/>
      <c r="FH1297" s="63"/>
      <c r="FI1297" s="63"/>
      <c r="FJ1297" s="63"/>
      <c r="FK1297" s="63"/>
      <c r="FL1297" s="63"/>
      <c r="FM1297" s="63"/>
      <c r="FN1297" s="63"/>
      <c r="FO1297" s="63"/>
      <c r="FP1297" s="63"/>
      <c r="FQ1297" s="63"/>
      <c r="FR1297" s="63"/>
    </row>
    <row r="1298" spans="126:174">
      <c r="DV1298" s="63"/>
      <c r="DW1298" s="63"/>
    </row>
    <row r="1299" spans="126:174">
      <c r="DX1299" s="63"/>
      <c r="DY1299" s="63"/>
    </row>
    <row r="1300" spans="126:174">
      <c r="DX1300" s="63"/>
      <c r="DY1300" s="63"/>
    </row>
    <row r="1301" spans="126:174">
      <c r="DX1301" s="63"/>
      <c r="DY1301" s="63"/>
    </row>
    <row r="1302" spans="126:174">
      <c r="DX1302" s="63"/>
      <c r="DY1302" s="63"/>
    </row>
    <row r="1303" spans="126:174">
      <c r="DX1303" s="63"/>
      <c r="DY1303" s="63"/>
    </row>
    <row r="1304" spans="126:174">
      <c r="DX1304" s="63"/>
      <c r="DY1304" s="63"/>
    </row>
    <row r="1305" spans="126:174">
      <c r="DX1305" s="63"/>
      <c r="DY1305" s="63"/>
    </row>
    <row r="1306" spans="126:174">
      <c r="DX1306" s="63"/>
      <c r="DY1306" s="63"/>
    </row>
    <row r="1307" spans="126:174">
      <c r="DX1307" s="63"/>
      <c r="DY1307" s="63"/>
    </row>
    <row r="1308" spans="126:174">
      <c r="DX1308" s="63"/>
      <c r="DY1308" s="63"/>
    </row>
    <row r="1309" spans="126:174">
      <c r="DX1309" s="63"/>
      <c r="DY1309" s="63"/>
    </row>
    <row r="1310" spans="126:174">
      <c r="DX1310" s="63"/>
      <c r="DY1310" s="63"/>
    </row>
    <row r="1311" spans="126:174">
      <c r="DX1311" s="63"/>
      <c r="DY1311" s="63"/>
    </row>
    <row r="1312" spans="126:174">
      <c r="DX1312" s="63"/>
      <c r="DY1312" s="63"/>
    </row>
    <row r="1313" spans="128:131">
      <c r="DX1313" s="63"/>
      <c r="DY1313" s="63"/>
    </row>
    <row r="1314" spans="128:131">
      <c r="DX1314" s="63"/>
      <c r="DY1314" s="63"/>
    </row>
    <row r="1315" spans="128:131">
      <c r="DX1315" s="63"/>
      <c r="DY1315" s="63"/>
    </row>
    <row r="1316" spans="128:131">
      <c r="DX1316" s="63"/>
      <c r="DY1316" s="63"/>
    </row>
    <row r="1317" spans="128:131">
      <c r="DX1317" s="63"/>
      <c r="DY1317" s="63"/>
    </row>
    <row r="1318" spans="128:131">
      <c r="DX1318" s="63"/>
      <c r="DY1318" s="63"/>
    </row>
    <row r="1319" spans="128:131">
      <c r="DX1319" s="63"/>
      <c r="DY1319" s="63"/>
    </row>
    <row r="1320" spans="128:131">
      <c r="DZ1320" s="63"/>
      <c r="EA1320" s="63"/>
    </row>
    <row r="1321" spans="128:131">
      <c r="DZ1321" s="63"/>
      <c r="EA1321" s="63"/>
    </row>
    <row r="1322" spans="128:131">
      <c r="DZ1322" s="63"/>
      <c r="EA1322" s="63"/>
    </row>
    <row r="1323" spans="128:131">
      <c r="DZ1323" s="63"/>
      <c r="EA1323" s="63"/>
    </row>
    <row r="1324" spans="128:131">
      <c r="DZ1324" s="63"/>
      <c r="EA1324" s="63"/>
    </row>
    <row r="1325" spans="128:131">
      <c r="DZ1325" s="63"/>
      <c r="EA1325" s="63"/>
    </row>
    <row r="1326" spans="128:131">
      <c r="DZ1326" s="63"/>
      <c r="EA1326" s="63"/>
    </row>
    <row r="1327" spans="128:131">
      <c r="DZ1327" s="63"/>
      <c r="EA1327" s="63"/>
    </row>
    <row r="1328" spans="128:131">
      <c r="DZ1328" s="63"/>
      <c r="EA1328" s="63"/>
    </row>
    <row r="1329" spans="130:133">
      <c r="DZ1329" s="63"/>
      <c r="EA1329" s="63"/>
    </row>
    <row r="1330" spans="130:133">
      <c r="DZ1330" s="63"/>
      <c r="EA1330" s="63"/>
    </row>
    <row r="1331" spans="130:133">
      <c r="DZ1331" s="63"/>
      <c r="EA1331" s="63"/>
    </row>
    <row r="1332" spans="130:133">
      <c r="DZ1332" s="63"/>
      <c r="EA1332" s="63"/>
    </row>
    <row r="1333" spans="130:133">
      <c r="DZ1333" s="63"/>
      <c r="EA1333" s="63"/>
    </row>
    <row r="1334" spans="130:133">
      <c r="DZ1334" s="63"/>
      <c r="EA1334" s="63"/>
    </row>
    <row r="1335" spans="130:133">
      <c r="DZ1335" s="63"/>
      <c r="EA1335" s="63"/>
    </row>
    <row r="1336" spans="130:133">
      <c r="DZ1336" s="63"/>
      <c r="EA1336" s="63"/>
    </row>
    <row r="1337" spans="130:133">
      <c r="DZ1337" s="63"/>
      <c r="EA1337" s="63"/>
    </row>
    <row r="1338" spans="130:133">
      <c r="DZ1338" s="63"/>
      <c r="EA1338" s="63"/>
    </row>
    <row r="1339" spans="130:133">
      <c r="DZ1339" s="63"/>
      <c r="EA1339" s="63"/>
    </row>
    <row r="1340" spans="130:133">
      <c r="DZ1340" s="63"/>
      <c r="EA1340" s="63"/>
    </row>
    <row r="1341" spans="130:133">
      <c r="EB1341" s="63"/>
      <c r="EC1341" s="63"/>
    </row>
    <row r="1342" spans="130:133">
      <c r="EB1342" s="63"/>
      <c r="EC1342" s="63"/>
    </row>
    <row r="1343" spans="130:133">
      <c r="EB1343" s="63"/>
      <c r="EC1343" s="63"/>
    </row>
    <row r="1344" spans="130:133">
      <c r="EB1344" s="63"/>
      <c r="EC1344" s="63"/>
    </row>
    <row r="1345" spans="132:133">
      <c r="EB1345" s="63"/>
      <c r="EC1345" s="63"/>
    </row>
    <row r="1346" spans="132:133">
      <c r="EB1346" s="63"/>
      <c r="EC1346" s="63"/>
    </row>
    <row r="1347" spans="132:133">
      <c r="EB1347" s="63"/>
      <c r="EC1347" s="63"/>
    </row>
    <row r="1348" spans="132:133">
      <c r="EB1348" s="63"/>
      <c r="EC1348" s="63"/>
    </row>
    <row r="1349" spans="132:133">
      <c r="EB1349" s="63"/>
      <c r="EC1349" s="63"/>
    </row>
    <row r="1350" spans="132:133">
      <c r="EB1350" s="63"/>
      <c r="EC1350" s="63"/>
    </row>
    <row r="1351" spans="132:133">
      <c r="EB1351" s="63"/>
      <c r="EC1351" s="63"/>
    </row>
    <row r="1352" spans="132:133">
      <c r="EB1352" s="63"/>
      <c r="EC1352" s="63"/>
    </row>
    <row r="1353" spans="132:133">
      <c r="EB1353" s="63"/>
      <c r="EC1353" s="63"/>
    </row>
    <row r="1354" spans="132:133">
      <c r="EB1354" s="63"/>
      <c r="EC1354" s="63"/>
    </row>
    <row r="1355" spans="132:133">
      <c r="EB1355" s="63"/>
      <c r="EC1355" s="63"/>
    </row>
    <row r="1356" spans="132:133">
      <c r="EB1356" s="63"/>
      <c r="EC1356" s="63"/>
    </row>
    <row r="1357" spans="132:133">
      <c r="EB1357" s="63"/>
      <c r="EC1357" s="63"/>
    </row>
    <row r="1358" spans="132:133">
      <c r="EB1358" s="63"/>
      <c r="EC1358" s="63"/>
    </row>
    <row r="1359" spans="132:133">
      <c r="EB1359" s="63"/>
      <c r="EC1359" s="63"/>
    </row>
    <row r="1360" spans="132:133">
      <c r="EB1360" s="63"/>
      <c r="EC1360" s="63"/>
    </row>
    <row r="1361" spans="132:135">
      <c r="EB1361" s="63"/>
      <c r="EC1361" s="63"/>
    </row>
    <row r="1362" spans="132:135">
      <c r="ED1362" s="63"/>
      <c r="EE1362" s="63"/>
    </row>
    <row r="1363" spans="132:135">
      <c r="ED1363" s="63"/>
      <c r="EE1363" s="63"/>
    </row>
    <row r="1364" spans="132:135">
      <c r="ED1364" s="63"/>
      <c r="EE1364" s="63"/>
    </row>
    <row r="1365" spans="132:135">
      <c r="ED1365" s="63"/>
      <c r="EE1365" s="63"/>
    </row>
    <row r="1366" spans="132:135">
      <c r="ED1366" s="63"/>
      <c r="EE1366" s="63"/>
    </row>
    <row r="1367" spans="132:135">
      <c r="ED1367" s="63"/>
      <c r="EE1367" s="63"/>
    </row>
    <row r="1368" spans="132:135">
      <c r="ED1368" s="63"/>
      <c r="EE1368" s="63"/>
    </row>
    <row r="1369" spans="132:135">
      <c r="ED1369" s="63"/>
      <c r="EE1369" s="63"/>
    </row>
    <row r="1370" spans="132:135">
      <c r="ED1370" s="63"/>
      <c r="EE1370" s="63"/>
    </row>
    <row r="1371" spans="132:135">
      <c r="ED1371" s="63"/>
      <c r="EE1371" s="63"/>
    </row>
    <row r="1372" spans="132:135">
      <c r="ED1372" s="63"/>
      <c r="EE1372" s="63"/>
    </row>
    <row r="1373" spans="132:135">
      <c r="ED1373" s="63"/>
      <c r="EE1373" s="63"/>
    </row>
    <row r="1374" spans="132:135">
      <c r="ED1374" s="63"/>
      <c r="EE1374" s="63"/>
    </row>
    <row r="1375" spans="132:135">
      <c r="ED1375" s="63"/>
      <c r="EE1375" s="63"/>
    </row>
    <row r="1376" spans="132:135">
      <c r="ED1376" s="63"/>
      <c r="EE1376" s="63"/>
    </row>
    <row r="1377" spans="134:137">
      <c r="ED1377" s="63"/>
      <c r="EE1377" s="63"/>
    </row>
    <row r="1378" spans="134:137">
      <c r="ED1378" s="63"/>
      <c r="EE1378" s="63"/>
    </row>
    <row r="1379" spans="134:137">
      <c r="ED1379" s="63"/>
      <c r="EE1379" s="63"/>
    </row>
    <row r="1380" spans="134:137">
      <c r="ED1380" s="63"/>
      <c r="EE1380" s="63"/>
    </row>
    <row r="1381" spans="134:137">
      <c r="ED1381" s="63"/>
      <c r="EE1381" s="63"/>
    </row>
    <row r="1382" spans="134:137">
      <c r="ED1382" s="63"/>
      <c r="EE1382" s="63"/>
    </row>
    <row r="1383" spans="134:137">
      <c r="EF1383" s="63"/>
      <c r="EG1383" s="63"/>
    </row>
    <row r="1384" spans="134:137">
      <c r="EF1384" s="63"/>
      <c r="EG1384" s="63"/>
    </row>
    <row r="1385" spans="134:137">
      <c r="EF1385" s="63"/>
      <c r="EG1385" s="63"/>
    </row>
    <row r="1386" spans="134:137">
      <c r="EF1386" s="63"/>
      <c r="EG1386" s="63"/>
    </row>
    <row r="1387" spans="134:137">
      <c r="EF1387" s="63"/>
      <c r="EG1387" s="63"/>
    </row>
    <row r="1388" spans="134:137">
      <c r="EF1388" s="63"/>
      <c r="EG1388" s="63"/>
    </row>
    <row r="1389" spans="134:137">
      <c r="EF1389" s="63"/>
      <c r="EG1389" s="63"/>
    </row>
    <row r="1390" spans="134:137">
      <c r="EF1390" s="63"/>
      <c r="EG1390" s="63"/>
    </row>
    <row r="1391" spans="134:137">
      <c r="EF1391" s="63"/>
      <c r="EG1391" s="63"/>
    </row>
    <row r="1392" spans="134:137">
      <c r="EF1392" s="63"/>
      <c r="EG1392" s="63"/>
    </row>
    <row r="1393" spans="136:174">
      <c r="EF1393" s="63"/>
      <c r="EG1393" s="63"/>
    </row>
    <row r="1394" spans="136:174">
      <c r="EF1394" s="63"/>
      <c r="EG1394" s="63"/>
    </row>
    <row r="1395" spans="136:174">
      <c r="EF1395" s="63"/>
      <c r="EG1395" s="63"/>
    </row>
    <row r="1396" spans="136:174">
      <c r="EF1396" s="63"/>
      <c r="EG1396" s="63"/>
    </row>
    <row r="1397" spans="136:174">
      <c r="EF1397" s="63"/>
      <c r="EG1397" s="63"/>
    </row>
    <row r="1398" spans="136:174">
      <c r="EF1398" s="63"/>
      <c r="EG1398" s="63"/>
    </row>
    <row r="1399" spans="136:174">
      <c r="EF1399" s="63"/>
      <c r="EG1399" s="63"/>
    </row>
    <row r="1400" spans="136:174">
      <c r="EF1400" s="63"/>
      <c r="EG1400" s="63"/>
    </row>
    <row r="1401" spans="136:174">
      <c r="EF1401" s="63"/>
      <c r="EG1401" s="63"/>
    </row>
    <row r="1402" spans="136:174">
      <c r="EF1402" s="63"/>
      <c r="EG1402" s="63"/>
    </row>
    <row r="1403" spans="136:174">
      <c r="EF1403" s="63"/>
      <c r="EG1403" s="63"/>
    </row>
    <row r="1404" spans="136:174">
      <c r="EH1404" s="63"/>
      <c r="EI1404" s="63"/>
      <c r="EJ1404" s="63"/>
      <c r="EK1404" s="63"/>
      <c r="EL1404" s="63"/>
      <c r="EM1404" s="63"/>
      <c r="EN1404" s="63"/>
      <c r="EO1404" s="63"/>
      <c r="EP1404" s="63"/>
      <c r="EQ1404" s="63"/>
      <c r="ER1404" s="63"/>
      <c r="ES1404" s="63"/>
      <c r="ET1404" s="63"/>
      <c r="EU1404" s="63"/>
      <c r="EV1404" s="63"/>
      <c r="EW1404" s="63"/>
      <c r="EX1404" s="63"/>
      <c r="EY1404" s="63"/>
      <c r="EZ1404" s="63"/>
      <c r="FA1404" s="63"/>
      <c r="FB1404" s="63"/>
      <c r="FC1404" s="63"/>
      <c r="FD1404" s="63"/>
      <c r="FE1404" s="63"/>
      <c r="FF1404" s="63"/>
      <c r="FG1404" s="63"/>
      <c r="FH1404" s="63"/>
      <c r="FI1404" s="63"/>
      <c r="FJ1404" s="63"/>
      <c r="FK1404" s="63"/>
      <c r="FL1404" s="63"/>
      <c r="FM1404" s="63"/>
      <c r="FN1404" s="63"/>
      <c r="FO1404" s="63"/>
      <c r="FP1404" s="63"/>
      <c r="FQ1404" s="63"/>
      <c r="FR1404" s="63"/>
    </row>
    <row r="1405" spans="136:174">
      <c r="EH1405" s="63"/>
      <c r="EI1405" s="63"/>
      <c r="EJ1405" s="63"/>
      <c r="EK1405" s="63"/>
      <c r="EL1405" s="63"/>
      <c r="EM1405" s="63"/>
      <c r="EN1405" s="63"/>
      <c r="EO1405" s="63"/>
      <c r="EP1405" s="63"/>
      <c r="EQ1405" s="63"/>
      <c r="ER1405" s="63"/>
      <c r="ES1405" s="63"/>
      <c r="ET1405" s="63"/>
      <c r="EU1405" s="63"/>
      <c r="EV1405" s="63"/>
      <c r="EW1405" s="63"/>
      <c r="EX1405" s="63"/>
      <c r="EY1405" s="63"/>
      <c r="EZ1405" s="63"/>
      <c r="FA1405" s="63"/>
      <c r="FB1405" s="63"/>
      <c r="FC1405" s="63"/>
      <c r="FD1405" s="63"/>
      <c r="FE1405" s="63"/>
      <c r="FF1405" s="63"/>
      <c r="FG1405" s="63"/>
      <c r="FH1405" s="63"/>
      <c r="FI1405" s="63"/>
      <c r="FJ1405" s="63"/>
      <c r="FK1405" s="63"/>
      <c r="FL1405" s="63"/>
      <c r="FM1405" s="63"/>
      <c r="FN1405" s="63"/>
      <c r="FO1405" s="63"/>
      <c r="FP1405" s="63"/>
      <c r="FQ1405" s="63"/>
      <c r="FR1405" s="63"/>
    </row>
    <row r="1406" spans="136:174">
      <c r="EH1406" s="63"/>
      <c r="EI1406" s="63"/>
      <c r="EJ1406" s="63"/>
      <c r="EK1406" s="63"/>
      <c r="EL1406" s="63"/>
      <c r="EM1406" s="63"/>
      <c r="EN1406" s="63"/>
      <c r="EO1406" s="63"/>
      <c r="EP1406" s="63"/>
      <c r="EQ1406" s="63"/>
      <c r="ER1406" s="63"/>
      <c r="ES1406" s="63"/>
      <c r="ET1406" s="63"/>
      <c r="EU1406" s="63"/>
      <c r="EV1406" s="63"/>
      <c r="EW1406" s="63"/>
      <c r="EX1406" s="63"/>
      <c r="EY1406" s="63"/>
      <c r="EZ1406" s="63"/>
      <c r="FA1406" s="63"/>
      <c r="FB1406" s="63"/>
      <c r="FC1406" s="63"/>
      <c r="FD1406" s="63"/>
      <c r="FE1406" s="63"/>
      <c r="FF1406" s="63"/>
      <c r="FG1406" s="63"/>
      <c r="FH1406" s="63"/>
      <c r="FI1406" s="63"/>
      <c r="FJ1406" s="63"/>
      <c r="FK1406" s="63"/>
      <c r="FL1406" s="63"/>
      <c r="FM1406" s="63"/>
      <c r="FN1406" s="63"/>
      <c r="FO1406" s="63"/>
      <c r="FP1406" s="63"/>
      <c r="FQ1406" s="63"/>
      <c r="FR1406" s="63"/>
    </row>
    <row r="1407" spans="136:174">
      <c r="EH1407" s="63"/>
      <c r="EI1407" s="63"/>
      <c r="EJ1407" s="63"/>
      <c r="EK1407" s="63"/>
      <c r="EL1407" s="63"/>
      <c r="EM1407" s="63"/>
      <c r="EN1407" s="63"/>
      <c r="EO1407" s="63"/>
      <c r="EP1407" s="63"/>
      <c r="EQ1407" s="63"/>
      <c r="ER1407" s="63"/>
      <c r="ES1407" s="63"/>
      <c r="ET1407" s="63"/>
      <c r="EU1407" s="63"/>
      <c r="EV1407" s="63"/>
      <c r="EW1407" s="63"/>
      <c r="EX1407" s="63"/>
      <c r="EY1407" s="63"/>
      <c r="EZ1407" s="63"/>
      <c r="FA1407" s="63"/>
      <c r="FB1407" s="63"/>
      <c r="FC1407" s="63"/>
      <c r="FD1407" s="63"/>
      <c r="FE1407" s="63"/>
      <c r="FF1407" s="63"/>
      <c r="FG1407" s="63"/>
      <c r="FH1407" s="63"/>
      <c r="FI1407" s="63"/>
      <c r="FJ1407" s="63"/>
      <c r="FK1407" s="63"/>
      <c r="FL1407" s="63"/>
      <c r="FM1407" s="63"/>
      <c r="FN1407" s="63"/>
      <c r="FO1407" s="63"/>
      <c r="FP1407" s="63"/>
      <c r="FQ1407" s="63"/>
      <c r="FR1407" s="63"/>
    </row>
    <row r="1408" spans="136:174">
      <c r="EH1408" s="63"/>
      <c r="EI1408" s="63"/>
      <c r="EJ1408" s="63"/>
      <c r="EK1408" s="63"/>
      <c r="EL1408" s="63"/>
      <c r="EM1408" s="63"/>
      <c r="EN1408" s="63"/>
      <c r="EO1408" s="63"/>
      <c r="EP1408" s="63"/>
      <c r="EQ1408" s="63"/>
      <c r="ER1408" s="63"/>
      <c r="ES1408" s="63"/>
      <c r="ET1408" s="63"/>
      <c r="EU1408" s="63"/>
      <c r="EV1408" s="63"/>
      <c r="EW1408" s="63"/>
      <c r="EX1408" s="63"/>
      <c r="EY1408" s="63"/>
      <c r="EZ1408" s="63"/>
      <c r="FA1408" s="63"/>
      <c r="FB1408" s="63"/>
      <c r="FC1408" s="63"/>
      <c r="FD1408" s="63"/>
      <c r="FE1408" s="63"/>
      <c r="FF1408" s="63"/>
      <c r="FG1408" s="63"/>
      <c r="FH1408" s="63"/>
      <c r="FI1408" s="63"/>
      <c r="FJ1408" s="63"/>
      <c r="FK1408" s="63"/>
      <c r="FL1408" s="63"/>
      <c r="FM1408" s="63"/>
      <c r="FN1408" s="63"/>
      <c r="FO1408" s="63"/>
      <c r="FP1408" s="63"/>
      <c r="FQ1408" s="63"/>
      <c r="FR1408" s="63"/>
    </row>
    <row r="1409" spans="138:174">
      <c r="EH1409" s="63"/>
      <c r="EI1409" s="63"/>
      <c r="EJ1409" s="63"/>
      <c r="EK1409" s="63"/>
      <c r="EL1409" s="63"/>
      <c r="EM1409" s="63"/>
      <c r="EN1409" s="63"/>
      <c r="EO1409" s="63"/>
      <c r="EP1409" s="63"/>
      <c r="EQ1409" s="63"/>
      <c r="ER1409" s="63"/>
      <c r="ES1409" s="63"/>
      <c r="ET1409" s="63"/>
      <c r="EU1409" s="63"/>
      <c r="EV1409" s="63"/>
      <c r="EW1409" s="63"/>
      <c r="EX1409" s="63"/>
      <c r="EY1409" s="63"/>
      <c r="EZ1409" s="63"/>
      <c r="FA1409" s="63"/>
      <c r="FB1409" s="63"/>
      <c r="FC1409" s="63"/>
      <c r="FD1409" s="63"/>
      <c r="FE1409" s="63"/>
      <c r="FF1409" s="63"/>
      <c r="FG1409" s="63"/>
      <c r="FH1409" s="63"/>
      <c r="FI1409" s="63"/>
      <c r="FJ1409" s="63"/>
      <c r="FK1409" s="63"/>
      <c r="FL1409" s="63"/>
      <c r="FM1409" s="63"/>
      <c r="FN1409" s="63"/>
      <c r="FO1409" s="63"/>
      <c r="FP1409" s="63"/>
      <c r="FQ1409" s="63"/>
      <c r="FR1409" s="63"/>
    </row>
    <row r="1410" spans="138:174">
      <c r="EH1410" s="63"/>
      <c r="EI1410" s="63"/>
      <c r="EJ1410" s="63"/>
      <c r="EK1410" s="63"/>
      <c r="EL1410" s="63"/>
      <c r="EM1410" s="63"/>
      <c r="EN1410" s="63"/>
      <c r="EO1410" s="63"/>
      <c r="EP1410" s="63"/>
      <c r="EQ1410" s="63"/>
      <c r="ER1410" s="63"/>
      <c r="ES1410" s="63"/>
      <c r="ET1410" s="63"/>
      <c r="EU1410" s="63"/>
      <c r="EV1410" s="63"/>
      <c r="EW1410" s="63"/>
      <c r="EX1410" s="63"/>
      <c r="EY1410" s="63"/>
      <c r="EZ1410" s="63"/>
      <c r="FA1410" s="63"/>
      <c r="FB1410" s="63"/>
      <c r="FC1410" s="63"/>
      <c r="FD1410" s="63"/>
      <c r="FE1410" s="63"/>
      <c r="FF1410" s="63"/>
      <c r="FG1410" s="63"/>
      <c r="FH1410" s="63"/>
      <c r="FI1410" s="63"/>
      <c r="FJ1410" s="63"/>
      <c r="FK1410" s="63"/>
      <c r="FL1410" s="63"/>
      <c r="FM1410" s="63"/>
      <c r="FN1410" s="63"/>
      <c r="FO1410" s="63"/>
      <c r="FP1410" s="63"/>
      <c r="FQ1410" s="63"/>
      <c r="FR1410" s="63"/>
    </row>
    <row r="1411" spans="138:174">
      <c r="EH1411" s="63"/>
      <c r="EI1411" s="63"/>
      <c r="EJ1411" s="63"/>
      <c r="EK1411" s="63"/>
      <c r="EL1411" s="63"/>
      <c r="EM1411" s="63"/>
      <c r="EN1411" s="63"/>
      <c r="EO1411" s="63"/>
      <c r="EP1411" s="63"/>
      <c r="EQ1411" s="63"/>
      <c r="ER1411" s="63"/>
      <c r="ES1411" s="63"/>
      <c r="ET1411" s="63"/>
      <c r="EU1411" s="63"/>
      <c r="EV1411" s="63"/>
      <c r="EW1411" s="63"/>
      <c r="EX1411" s="63"/>
      <c r="EY1411" s="63"/>
      <c r="EZ1411" s="63"/>
      <c r="FA1411" s="63"/>
      <c r="FB1411" s="63"/>
      <c r="FC1411" s="63"/>
      <c r="FD1411" s="63"/>
      <c r="FE1411" s="63"/>
      <c r="FF1411" s="63"/>
      <c r="FG1411" s="63"/>
      <c r="FH1411" s="63"/>
      <c r="FI1411" s="63"/>
      <c r="FJ1411" s="63"/>
      <c r="FK1411" s="63"/>
      <c r="FL1411" s="63"/>
      <c r="FM1411" s="63"/>
      <c r="FN1411" s="63"/>
      <c r="FO1411" s="63"/>
      <c r="FP1411" s="63"/>
      <c r="FQ1411" s="63"/>
      <c r="FR1411" s="63"/>
    </row>
    <row r="1412" spans="138:174">
      <c r="EH1412" s="63"/>
      <c r="EI1412" s="63"/>
      <c r="EJ1412" s="63"/>
      <c r="EK1412" s="63"/>
      <c r="EL1412" s="63"/>
      <c r="EM1412" s="63"/>
      <c r="EN1412" s="63"/>
      <c r="EO1412" s="63"/>
      <c r="EP1412" s="63"/>
      <c r="EQ1412" s="63"/>
      <c r="ER1412" s="63"/>
      <c r="ES1412" s="63"/>
      <c r="ET1412" s="63"/>
      <c r="EU1412" s="63"/>
      <c r="EV1412" s="63"/>
      <c r="EW1412" s="63"/>
      <c r="EX1412" s="63"/>
      <c r="EY1412" s="63"/>
      <c r="EZ1412" s="63"/>
      <c r="FA1412" s="63"/>
      <c r="FB1412" s="63"/>
      <c r="FC1412" s="63"/>
      <c r="FD1412" s="63"/>
      <c r="FE1412" s="63"/>
      <c r="FF1412" s="63"/>
      <c r="FG1412" s="63"/>
      <c r="FH1412" s="63"/>
      <c r="FI1412" s="63"/>
      <c r="FJ1412" s="63"/>
      <c r="FK1412" s="63"/>
      <c r="FL1412" s="63"/>
      <c r="FM1412" s="63"/>
      <c r="FN1412" s="63"/>
      <c r="FO1412" s="63"/>
      <c r="FP1412" s="63"/>
      <c r="FQ1412" s="63"/>
      <c r="FR1412" s="63"/>
    </row>
    <row r="1413" spans="138:174">
      <c r="EH1413" s="63"/>
      <c r="EI1413" s="63"/>
      <c r="EJ1413" s="63"/>
      <c r="EK1413" s="63"/>
      <c r="EL1413" s="63"/>
      <c r="EM1413" s="63"/>
      <c r="EN1413" s="63"/>
      <c r="EO1413" s="63"/>
      <c r="EP1413" s="63"/>
      <c r="EQ1413" s="63"/>
      <c r="ER1413" s="63"/>
      <c r="ES1413" s="63"/>
      <c r="ET1413" s="63"/>
      <c r="EU1413" s="63"/>
      <c r="EV1413" s="63"/>
      <c r="EW1413" s="63"/>
      <c r="EX1413" s="63"/>
      <c r="EY1413" s="63"/>
      <c r="EZ1413" s="63"/>
      <c r="FA1413" s="63"/>
      <c r="FB1413" s="63"/>
      <c r="FC1413" s="63"/>
      <c r="FD1413" s="63"/>
      <c r="FE1413" s="63"/>
      <c r="FF1413" s="63"/>
      <c r="FG1413" s="63"/>
      <c r="FH1413" s="63"/>
      <c r="FI1413" s="63"/>
      <c r="FJ1413" s="63"/>
      <c r="FK1413" s="63"/>
      <c r="FL1413" s="63"/>
      <c r="FM1413" s="63"/>
      <c r="FN1413" s="63"/>
      <c r="FO1413" s="63"/>
      <c r="FP1413" s="63"/>
      <c r="FQ1413" s="63"/>
      <c r="FR1413" s="63"/>
    </row>
    <row r="1414" spans="138:174">
      <c r="EH1414" s="63"/>
      <c r="EI1414" s="63"/>
      <c r="EJ1414" s="63"/>
      <c r="EK1414" s="63"/>
      <c r="EL1414" s="63"/>
      <c r="EM1414" s="63"/>
      <c r="EN1414" s="63"/>
      <c r="EO1414" s="63"/>
      <c r="EP1414" s="63"/>
      <c r="EQ1414" s="63"/>
      <c r="ER1414" s="63"/>
      <c r="ES1414" s="63"/>
      <c r="ET1414" s="63"/>
      <c r="EU1414" s="63"/>
      <c r="EV1414" s="63"/>
      <c r="EW1414" s="63"/>
      <c r="EX1414" s="63"/>
      <c r="EY1414" s="63"/>
      <c r="EZ1414" s="63"/>
      <c r="FA1414" s="63"/>
      <c r="FB1414" s="63"/>
      <c r="FC1414" s="63"/>
      <c r="FD1414" s="63"/>
      <c r="FE1414" s="63"/>
      <c r="FF1414" s="63"/>
      <c r="FG1414" s="63"/>
      <c r="FH1414" s="63"/>
      <c r="FI1414" s="63"/>
      <c r="FJ1414" s="63"/>
      <c r="FK1414" s="63"/>
      <c r="FL1414" s="63"/>
      <c r="FM1414" s="63"/>
      <c r="FN1414" s="63"/>
      <c r="FO1414" s="63"/>
      <c r="FP1414" s="63"/>
      <c r="FQ1414" s="63"/>
      <c r="FR1414" s="63"/>
    </row>
    <row r="1415" spans="138:174">
      <c r="EH1415" s="63"/>
      <c r="EI1415" s="63"/>
      <c r="EJ1415" s="63"/>
      <c r="EK1415" s="63"/>
      <c r="EL1415" s="63"/>
      <c r="EM1415" s="63"/>
      <c r="EN1415" s="63"/>
      <c r="EO1415" s="63"/>
      <c r="EP1415" s="63"/>
      <c r="EQ1415" s="63"/>
      <c r="ER1415" s="63"/>
      <c r="ES1415" s="63"/>
      <c r="ET1415" s="63"/>
      <c r="EU1415" s="63"/>
      <c r="EV1415" s="63"/>
      <c r="EW1415" s="63"/>
      <c r="EX1415" s="63"/>
      <c r="EY1415" s="63"/>
      <c r="EZ1415" s="63"/>
      <c r="FA1415" s="63"/>
      <c r="FB1415" s="63"/>
      <c r="FC1415" s="63"/>
      <c r="FD1415" s="63"/>
      <c r="FE1415" s="63"/>
      <c r="FF1415" s="63"/>
      <c r="FG1415" s="63"/>
      <c r="FH1415" s="63"/>
      <c r="FI1415" s="63"/>
      <c r="FJ1415" s="63"/>
      <c r="FK1415" s="63"/>
      <c r="FL1415" s="63"/>
      <c r="FM1415" s="63"/>
      <c r="FN1415" s="63"/>
      <c r="FO1415" s="63"/>
      <c r="FP1415" s="63"/>
      <c r="FQ1415" s="63"/>
      <c r="FR1415" s="63"/>
    </row>
    <row r="1416" spans="138:174">
      <c r="EH1416" s="63"/>
      <c r="EI1416" s="63"/>
      <c r="EJ1416" s="63"/>
      <c r="EK1416" s="63"/>
      <c r="EL1416" s="63"/>
      <c r="EM1416" s="63"/>
      <c r="EN1416" s="63"/>
      <c r="EO1416" s="63"/>
      <c r="EP1416" s="63"/>
      <c r="EQ1416" s="63"/>
      <c r="ER1416" s="63"/>
      <c r="ES1416" s="63"/>
      <c r="ET1416" s="63"/>
      <c r="EU1416" s="63"/>
      <c r="EV1416" s="63"/>
      <c r="EW1416" s="63"/>
      <c r="EX1416" s="63"/>
      <c r="EY1416" s="63"/>
      <c r="EZ1416" s="63"/>
      <c r="FA1416" s="63"/>
      <c r="FB1416" s="63"/>
      <c r="FC1416" s="63"/>
      <c r="FD1416" s="63"/>
      <c r="FE1416" s="63"/>
      <c r="FF1416" s="63"/>
      <c r="FG1416" s="63"/>
      <c r="FH1416" s="63"/>
      <c r="FI1416" s="63"/>
      <c r="FJ1416" s="63"/>
      <c r="FK1416" s="63"/>
      <c r="FL1416" s="63"/>
      <c r="FM1416" s="63"/>
      <c r="FN1416" s="63"/>
      <c r="FO1416" s="63"/>
      <c r="FP1416" s="63"/>
      <c r="FQ1416" s="63"/>
      <c r="FR1416" s="63"/>
    </row>
    <row r="1417" spans="138:174">
      <c r="EH1417" s="63"/>
      <c r="EI1417" s="63"/>
      <c r="EJ1417" s="63"/>
      <c r="EK1417" s="63"/>
      <c r="EL1417" s="63"/>
      <c r="EM1417" s="63"/>
      <c r="EN1417" s="63"/>
      <c r="EO1417" s="63"/>
      <c r="EP1417" s="63"/>
      <c r="EQ1417" s="63"/>
      <c r="ER1417" s="63"/>
      <c r="ES1417" s="63"/>
      <c r="ET1417" s="63"/>
      <c r="EU1417" s="63"/>
      <c r="EV1417" s="63"/>
      <c r="EW1417" s="63"/>
      <c r="EX1417" s="63"/>
      <c r="EY1417" s="63"/>
      <c r="EZ1417" s="63"/>
      <c r="FA1417" s="63"/>
      <c r="FB1417" s="63"/>
      <c r="FC1417" s="63"/>
      <c r="FD1417" s="63"/>
      <c r="FE1417" s="63"/>
      <c r="FF1417" s="63"/>
      <c r="FG1417" s="63"/>
      <c r="FH1417" s="63"/>
      <c r="FI1417" s="63"/>
      <c r="FJ1417" s="63"/>
      <c r="FK1417" s="63"/>
      <c r="FL1417" s="63"/>
      <c r="FM1417" s="63"/>
      <c r="FN1417" s="63"/>
      <c r="FO1417" s="63"/>
      <c r="FP1417" s="63"/>
      <c r="FQ1417" s="63"/>
      <c r="FR1417" s="63"/>
    </row>
    <row r="1418" spans="138:174">
      <c r="EH1418" s="63"/>
      <c r="EI1418" s="63"/>
      <c r="EJ1418" s="63"/>
      <c r="EK1418" s="63"/>
      <c r="EL1418" s="63"/>
      <c r="EM1418" s="63"/>
      <c r="EN1418" s="63"/>
      <c r="EO1418" s="63"/>
      <c r="EP1418" s="63"/>
      <c r="EQ1418" s="63"/>
      <c r="ER1418" s="63"/>
      <c r="ES1418" s="63"/>
      <c r="ET1418" s="63"/>
      <c r="EU1418" s="63"/>
      <c r="EV1418" s="63"/>
      <c r="EW1418" s="63"/>
      <c r="EX1418" s="63"/>
      <c r="EY1418" s="63"/>
      <c r="EZ1418" s="63"/>
      <c r="FA1418" s="63"/>
      <c r="FB1418" s="63"/>
      <c r="FC1418" s="63"/>
      <c r="FD1418" s="63"/>
      <c r="FE1418" s="63"/>
      <c r="FF1418" s="63"/>
      <c r="FG1418" s="63"/>
      <c r="FH1418" s="63"/>
      <c r="FI1418" s="63"/>
      <c r="FJ1418" s="63"/>
      <c r="FK1418" s="63"/>
      <c r="FL1418" s="63"/>
      <c r="FM1418" s="63"/>
      <c r="FN1418" s="63"/>
      <c r="FO1418" s="63"/>
      <c r="FP1418" s="63"/>
      <c r="FQ1418" s="63"/>
      <c r="FR1418" s="63"/>
    </row>
    <row r="1419" spans="138:174">
      <c r="EH1419" s="63"/>
      <c r="EI1419" s="63"/>
      <c r="EJ1419" s="63"/>
      <c r="EK1419" s="63"/>
      <c r="EL1419" s="63"/>
      <c r="EM1419" s="63"/>
      <c r="EN1419" s="63"/>
      <c r="EO1419" s="63"/>
      <c r="EP1419" s="63"/>
      <c r="EQ1419" s="63"/>
      <c r="ER1419" s="63"/>
      <c r="ES1419" s="63"/>
      <c r="ET1419" s="63"/>
      <c r="EU1419" s="63"/>
      <c r="EV1419" s="63"/>
      <c r="EW1419" s="63"/>
      <c r="EX1419" s="63"/>
      <c r="EY1419" s="63"/>
      <c r="EZ1419" s="63"/>
      <c r="FA1419" s="63"/>
      <c r="FB1419" s="63"/>
      <c r="FC1419" s="63"/>
      <c r="FD1419" s="63"/>
      <c r="FE1419" s="63"/>
      <c r="FF1419" s="63"/>
      <c r="FG1419" s="63"/>
      <c r="FH1419" s="63"/>
      <c r="FI1419" s="63"/>
      <c r="FJ1419" s="63"/>
      <c r="FK1419" s="63"/>
      <c r="FL1419" s="63"/>
      <c r="FM1419" s="63"/>
      <c r="FN1419" s="63"/>
      <c r="FO1419" s="63"/>
      <c r="FP1419" s="63"/>
      <c r="FQ1419" s="63"/>
      <c r="FR1419" s="63"/>
    </row>
    <row r="1420" spans="138:174">
      <c r="EH1420" s="63"/>
      <c r="EI1420" s="63"/>
      <c r="EJ1420" s="63"/>
      <c r="EK1420" s="63"/>
      <c r="EL1420" s="63"/>
      <c r="EM1420" s="63"/>
      <c r="EN1420" s="63"/>
      <c r="EO1420" s="63"/>
      <c r="EP1420" s="63"/>
      <c r="EQ1420" s="63"/>
      <c r="ER1420" s="63"/>
      <c r="ES1420" s="63"/>
      <c r="ET1420" s="63"/>
      <c r="EU1420" s="63"/>
      <c r="EV1420" s="63"/>
      <c r="EW1420" s="63"/>
      <c r="EX1420" s="63"/>
      <c r="EY1420" s="63"/>
      <c r="EZ1420" s="63"/>
      <c r="FA1420" s="63"/>
      <c r="FB1420" s="63"/>
      <c r="FC1420" s="63"/>
      <c r="FD1420" s="63"/>
      <c r="FE1420" s="63"/>
      <c r="FF1420" s="63"/>
      <c r="FG1420" s="63"/>
      <c r="FH1420" s="63"/>
      <c r="FI1420" s="63"/>
      <c r="FJ1420" s="63"/>
      <c r="FK1420" s="63"/>
      <c r="FL1420" s="63"/>
      <c r="FM1420" s="63"/>
      <c r="FN1420" s="63"/>
      <c r="FO1420" s="63"/>
      <c r="FP1420" s="63"/>
      <c r="FQ1420" s="63"/>
      <c r="FR1420" s="63"/>
    </row>
    <row r="1421" spans="138:174">
      <c r="EH1421" s="63"/>
      <c r="EI1421" s="63"/>
      <c r="EJ1421" s="63"/>
      <c r="EK1421" s="63"/>
      <c r="EL1421" s="63"/>
      <c r="EM1421" s="63"/>
      <c r="EN1421" s="63"/>
      <c r="EO1421" s="63"/>
      <c r="EP1421" s="63"/>
      <c r="EQ1421" s="63"/>
      <c r="ER1421" s="63"/>
      <c r="ES1421" s="63"/>
      <c r="ET1421" s="63"/>
      <c r="EU1421" s="63"/>
      <c r="EV1421" s="63"/>
      <c r="EW1421" s="63"/>
      <c r="EX1421" s="63"/>
      <c r="EY1421" s="63"/>
      <c r="EZ1421" s="63"/>
      <c r="FA1421" s="63"/>
      <c r="FB1421" s="63"/>
      <c r="FC1421" s="63"/>
      <c r="FD1421" s="63"/>
      <c r="FE1421" s="63"/>
      <c r="FF1421" s="63"/>
      <c r="FG1421" s="63"/>
      <c r="FH1421" s="63"/>
      <c r="FI1421" s="63"/>
      <c r="FJ1421" s="63"/>
      <c r="FK1421" s="63"/>
      <c r="FL1421" s="63"/>
      <c r="FM1421" s="63"/>
      <c r="FN1421" s="63"/>
      <c r="FO1421" s="63"/>
      <c r="FP1421" s="63"/>
      <c r="FQ1421" s="63"/>
      <c r="FR1421" s="63"/>
    </row>
    <row r="1422" spans="138:174">
      <c r="EH1422" s="63"/>
      <c r="EI1422" s="63"/>
      <c r="EJ1422" s="63"/>
      <c r="EK1422" s="63"/>
      <c r="EL1422" s="63"/>
      <c r="EM1422" s="63"/>
      <c r="EN1422" s="63"/>
      <c r="EO1422" s="63"/>
      <c r="EP1422" s="63"/>
      <c r="EQ1422" s="63"/>
      <c r="ER1422" s="63"/>
      <c r="ES1422" s="63"/>
      <c r="ET1422" s="63"/>
      <c r="EU1422" s="63"/>
      <c r="EV1422" s="63"/>
      <c r="EW1422" s="63"/>
      <c r="EX1422" s="63"/>
      <c r="EY1422" s="63"/>
      <c r="EZ1422" s="63"/>
      <c r="FA1422" s="63"/>
      <c r="FB1422" s="63"/>
      <c r="FC1422" s="63"/>
      <c r="FD1422" s="63"/>
      <c r="FE1422" s="63"/>
      <c r="FF1422" s="63"/>
      <c r="FG1422" s="63"/>
      <c r="FH1422" s="63"/>
      <c r="FI1422" s="63"/>
      <c r="FJ1422" s="63"/>
      <c r="FK1422" s="63"/>
      <c r="FL1422" s="63"/>
      <c r="FM1422" s="63"/>
      <c r="FN1422" s="63"/>
      <c r="FO1422" s="63"/>
      <c r="FP1422" s="63"/>
      <c r="FQ1422" s="63"/>
      <c r="FR1422" s="63"/>
    </row>
    <row r="1423" spans="138:174">
      <c r="EH1423" s="63"/>
      <c r="EI1423" s="63"/>
      <c r="EJ1423" s="63"/>
      <c r="EK1423" s="63"/>
      <c r="EL1423" s="63"/>
      <c r="EM1423" s="63"/>
      <c r="EN1423" s="63"/>
      <c r="EO1423" s="63"/>
      <c r="EP1423" s="63"/>
      <c r="EQ1423" s="63"/>
      <c r="ER1423" s="63"/>
      <c r="ES1423" s="63"/>
      <c r="ET1423" s="63"/>
      <c r="EU1423" s="63"/>
      <c r="EV1423" s="63"/>
      <c r="EW1423" s="63"/>
      <c r="EX1423" s="63"/>
      <c r="EY1423" s="63"/>
      <c r="EZ1423" s="63"/>
      <c r="FA1423" s="63"/>
      <c r="FB1423" s="63"/>
      <c r="FC1423" s="63"/>
      <c r="FD1423" s="63"/>
      <c r="FE1423" s="63"/>
      <c r="FF1423" s="63"/>
      <c r="FG1423" s="63"/>
      <c r="FH1423" s="63"/>
      <c r="FI1423" s="63"/>
      <c r="FJ1423" s="63"/>
      <c r="FK1423" s="63"/>
      <c r="FL1423" s="63"/>
      <c r="FM1423" s="63"/>
      <c r="FN1423" s="63"/>
      <c r="FO1423" s="63"/>
      <c r="FP1423" s="63"/>
      <c r="FQ1423" s="63"/>
      <c r="FR1423" s="63"/>
    </row>
    <row r="1424" spans="138:174">
      <c r="EH1424" s="63"/>
      <c r="EI1424" s="63"/>
      <c r="EJ1424" s="63"/>
      <c r="EK1424" s="63"/>
      <c r="EL1424" s="63"/>
      <c r="EM1424" s="63"/>
      <c r="EN1424" s="63"/>
      <c r="EO1424" s="63"/>
      <c r="EP1424" s="63"/>
      <c r="EQ1424" s="63"/>
      <c r="ER1424" s="63"/>
      <c r="ES1424" s="63"/>
      <c r="ET1424" s="63"/>
      <c r="EU1424" s="63"/>
      <c r="EV1424" s="63"/>
      <c r="EW1424" s="63"/>
      <c r="EX1424" s="63"/>
      <c r="EY1424" s="63"/>
      <c r="EZ1424" s="63"/>
      <c r="FA1424" s="63"/>
      <c r="FB1424" s="63"/>
      <c r="FC1424" s="63"/>
      <c r="FD1424" s="63"/>
      <c r="FE1424" s="63"/>
      <c r="FF1424" s="63"/>
      <c r="FG1424" s="63"/>
      <c r="FH1424" s="63"/>
      <c r="FI1424" s="63"/>
      <c r="FJ1424" s="63"/>
      <c r="FK1424" s="63"/>
      <c r="FL1424" s="63"/>
      <c r="FM1424" s="63"/>
      <c r="FN1424" s="63"/>
      <c r="FO1424" s="63"/>
      <c r="FP1424" s="63"/>
      <c r="FQ1424" s="63"/>
      <c r="FR1424" s="63"/>
    </row>
    <row r="1446" spans="93:93">
      <c r="CO1446" s="63"/>
    </row>
    <row r="1447" spans="93:93">
      <c r="CO1447" s="63"/>
    </row>
    <row r="1448" spans="93:93">
      <c r="CO1448" s="63"/>
    </row>
    <row r="1449" spans="93:93">
      <c r="CO1449" s="63"/>
    </row>
    <row r="1450" spans="93:93">
      <c r="CO1450" s="63"/>
    </row>
    <row r="1451" spans="93:93">
      <c r="CO1451" s="63"/>
    </row>
    <row r="1452" spans="93:93">
      <c r="CO1452" s="63"/>
    </row>
    <row r="1453" spans="93:93">
      <c r="CO1453" s="63"/>
    </row>
    <row r="1454" spans="93:93">
      <c r="CO1454" s="63"/>
    </row>
    <row r="1455" spans="93:93">
      <c r="CO1455" s="63"/>
    </row>
    <row r="1456" spans="93:93">
      <c r="CO1456" s="63"/>
    </row>
    <row r="1457" spans="93:94">
      <c r="CO1457" s="63"/>
    </row>
    <row r="1458" spans="93:94">
      <c r="CO1458" s="63"/>
    </row>
    <row r="1459" spans="93:94">
      <c r="CO1459" s="63"/>
    </row>
    <row r="1460" spans="93:94">
      <c r="CO1460" s="63"/>
    </row>
    <row r="1461" spans="93:94">
      <c r="CO1461" s="63"/>
    </row>
    <row r="1462" spans="93:94">
      <c r="CO1462" s="63"/>
    </row>
    <row r="1463" spans="93:94">
      <c r="CO1463" s="63"/>
    </row>
    <row r="1464" spans="93:94">
      <c r="CO1464" s="63"/>
    </row>
    <row r="1465" spans="93:94">
      <c r="CO1465" s="63"/>
    </row>
    <row r="1466" spans="93:94">
      <c r="CO1466" s="63"/>
    </row>
    <row r="1467" spans="93:94">
      <c r="CP1467" s="63"/>
    </row>
    <row r="1468" spans="93:94">
      <c r="CP1468" s="63"/>
    </row>
    <row r="1469" spans="93:94">
      <c r="CP1469" s="63"/>
    </row>
    <row r="1470" spans="93:94">
      <c r="CP1470" s="63"/>
    </row>
    <row r="1471" spans="93:94">
      <c r="CP1471" s="63"/>
    </row>
    <row r="1472" spans="93:94">
      <c r="CP1472" s="63"/>
    </row>
    <row r="1473" spans="94:95">
      <c r="CP1473" s="63"/>
    </row>
    <row r="1474" spans="94:95">
      <c r="CP1474" s="63"/>
    </row>
    <row r="1475" spans="94:95">
      <c r="CP1475" s="63"/>
    </row>
    <row r="1476" spans="94:95">
      <c r="CP1476" s="63"/>
    </row>
    <row r="1477" spans="94:95">
      <c r="CP1477" s="63"/>
    </row>
    <row r="1478" spans="94:95">
      <c r="CP1478" s="63"/>
    </row>
    <row r="1479" spans="94:95">
      <c r="CP1479" s="63"/>
    </row>
    <row r="1480" spans="94:95">
      <c r="CP1480" s="63"/>
    </row>
    <row r="1481" spans="94:95">
      <c r="CP1481" s="63"/>
    </row>
    <row r="1482" spans="94:95">
      <c r="CP1482" s="63"/>
    </row>
    <row r="1483" spans="94:95">
      <c r="CP1483" s="63"/>
    </row>
    <row r="1484" spans="94:95">
      <c r="CP1484" s="63"/>
    </row>
    <row r="1485" spans="94:95">
      <c r="CP1485" s="63"/>
    </row>
    <row r="1486" spans="94:95">
      <c r="CP1486" s="63"/>
    </row>
    <row r="1487" spans="94:95">
      <c r="CP1487" s="63"/>
    </row>
    <row r="1488" spans="94:95">
      <c r="CQ1488" s="63"/>
    </row>
    <row r="1489" spans="95:95">
      <c r="CQ1489" s="63"/>
    </row>
    <row r="1490" spans="95:95">
      <c r="CQ1490" s="63"/>
    </row>
    <row r="1491" spans="95:95">
      <c r="CQ1491" s="63"/>
    </row>
    <row r="1492" spans="95:95">
      <c r="CQ1492" s="63"/>
    </row>
    <row r="1493" spans="95:95">
      <c r="CQ1493" s="63"/>
    </row>
    <row r="1494" spans="95:95">
      <c r="CQ1494" s="63"/>
    </row>
    <row r="1495" spans="95:95">
      <c r="CQ1495" s="63"/>
    </row>
    <row r="1496" spans="95:95">
      <c r="CQ1496" s="63"/>
    </row>
    <row r="1497" spans="95:95">
      <c r="CQ1497" s="63"/>
    </row>
    <row r="1498" spans="95:95">
      <c r="CQ1498" s="63"/>
    </row>
    <row r="1499" spans="95:95">
      <c r="CQ1499" s="63"/>
    </row>
    <row r="1500" spans="95:95">
      <c r="CQ1500" s="63"/>
    </row>
    <row r="1501" spans="95:95">
      <c r="CQ1501" s="63"/>
    </row>
    <row r="1502" spans="95:95">
      <c r="CQ1502" s="63"/>
    </row>
    <row r="1503" spans="95:95">
      <c r="CQ1503" s="63"/>
    </row>
    <row r="1504" spans="95:95">
      <c r="CQ1504" s="63"/>
    </row>
    <row r="1505" spans="95:96">
      <c r="CQ1505" s="63"/>
    </row>
    <row r="1506" spans="95:96">
      <c r="CQ1506" s="63"/>
    </row>
    <row r="1507" spans="95:96">
      <c r="CQ1507" s="63"/>
    </row>
    <row r="1508" spans="95:96">
      <c r="CQ1508" s="63"/>
    </row>
    <row r="1509" spans="95:96">
      <c r="CR1509" s="63"/>
    </row>
    <row r="1510" spans="95:96">
      <c r="CR1510" s="63"/>
    </row>
    <row r="1511" spans="95:96">
      <c r="CR1511" s="63"/>
    </row>
    <row r="1512" spans="95:96">
      <c r="CR1512" s="63"/>
    </row>
    <row r="1513" spans="95:96">
      <c r="CR1513" s="63"/>
    </row>
    <row r="1514" spans="95:96">
      <c r="CR1514" s="63"/>
    </row>
    <row r="1515" spans="95:96">
      <c r="CR1515" s="63"/>
    </row>
    <row r="1516" spans="95:96">
      <c r="CR1516" s="63"/>
    </row>
    <row r="1517" spans="95:96">
      <c r="CR1517" s="63"/>
    </row>
    <row r="1518" spans="95:96">
      <c r="CR1518" s="63"/>
    </row>
    <row r="1519" spans="95:96">
      <c r="CR1519" s="63"/>
    </row>
    <row r="1520" spans="95:96">
      <c r="CR1520" s="63"/>
    </row>
    <row r="1521" spans="96:97">
      <c r="CR1521" s="63"/>
    </row>
    <row r="1522" spans="96:97">
      <c r="CR1522" s="63"/>
    </row>
    <row r="1523" spans="96:97">
      <c r="CR1523" s="63"/>
    </row>
    <row r="1524" spans="96:97">
      <c r="CR1524" s="63"/>
    </row>
    <row r="1525" spans="96:97">
      <c r="CR1525" s="63"/>
    </row>
    <row r="1526" spans="96:97">
      <c r="CR1526" s="63"/>
    </row>
    <row r="1527" spans="96:97">
      <c r="CR1527" s="63"/>
    </row>
    <row r="1528" spans="96:97">
      <c r="CR1528" s="63"/>
    </row>
    <row r="1529" spans="96:97">
      <c r="CR1529" s="63"/>
    </row>
    <row r="1530" spans="96:97">
      <c r="CS1530" s="63"/>
    </row>
    <row r="1531" spans="96:97">
      <c r="CS1531" s="63"/>
    </row>
    <row r="1532" spans="96:97">
      <c r="CS1532" s="63"/>
    </row>
    <row r="1533" spans="96:97">
      <c r="CS1533" s="63"/>
    </row>
    <row r="1534" spans="96:97">
      <c r="CS1534" s="63"/>
    </row>
    <row r="1535" spans="96:97">
      <c r="CS1535" s="63"/>
    </row>
    <row r="1536" spans="96:97">
      <c r="CS1536" s="63"/>
    </row>
    <row r="1537" spans="97:98">
      <c r="CS1537" s="63"/>
    </row>
    <row r="1538" spans="97:98">
      <c r="CS1538" s="63"/>
    </row>
    <row r="1539" spans="97:98">
      <c r="CS1539" s="63"/>
    </row>
    <row r="1540" spans="97:98">
      <c r="CS1540" s="63"/>
    </row>
    <row r="1541" spans="97:98">
      <c r="CS1541" s="63"/>
    </row>
    <row r="1542" spans="97:98">
      <c r="CS1542" s="63"/>
    </row>
    <row r="1543" spans="97:98">
      <c r="CS1543" s="63"/>
    </row>
    <row r="1544" spans="97:98">
      <c r="CS1544" s="63"/>
    </row>
    <row r="1545" spans="97:98">
      <c r="CS1545" s="63"/>
    </row>
    <row r="1546" spans="97:98">
      <c r="CS1546" s="63"/>
    </row>
    <row r="1547" spans="97:98">
      <c r="CS1547" s="63"/>
    </row>
    <row r="1548" spans="97:98">
      <c r="CS1548" s="63"/>
    </row>
    <row r="1549" spans="97:98">
      <c r="CS1549" s="63"/>
    </row>
    <row r="1550" spans="97:98">
      <c r="CS1550" s="63"/>
    </row>
    <row r="1551" spans="97:98">
      <c r="CT1551" s="63"/>
    </row>
    <row r="1552" spans="97:98">
      <c r="CT1552" s="63"/>
    </row>
    <row r="1553" spans="98:98">
      <c r="CT1553" s="63"/>
    </row>
    <row r="1554" spans="98:98">
      <c r="CT1554" s="63"/>
    </row>
    <row r="1555" spans="98:98">
      <c r="CT1555" s="63"/>
    </row>
    <row r="1556" spans="98:98">
      <c r="CT1556" s="63"/>
    </row>
    <row r="1557" spans="98:98">
      <c r="CT1557" s="63"/>
    </row>
    <row r="1558" spans="98:98">
      <c r="CT1558" s="63"/>
    </row>
    <row r="1559" spans="98:98">
      <c r="CT1559" s="63"/>
    </row>
    <row r="1560" spans="98:98">
      <c r="CT1560" s="63"/>
    </row>
    <row r="1561" spans="98:98">
      <c r="CT1561" s="63"/>
    </row>
    <row r="1562" spans="98:98">
      <c r="CT1562" s="63"/>
    </row>
    <row r="1563" spans="98:98">
      <c r="CT1563" s="63"/>
    </row>
    <row r="1564" spans="98:98">
      <c r="CT1564" s="63"/>
    </row>
    <row r="1565" spans="98:98">
      <c r="CT1565" s="63"/>
    </row>
    <row r="1566" spans="98:98">
      <c r="CT1566" s="63"/>
    </row>
    <row r="1567" spans="98:98">
      <c r="CT1567" s="63"/>
    </row>
    <row r="1568" spans="98:98">
      <c r="CT1568" s="63"/>
    </row>
    <row r="1569" spans="98:99">
      <c r="CT1569" s="63"/>
    </row>
    <row r="1570" spans="98:99">
      <c r="CT1570" s="63"/>
    </row>
    <row r="1571" spans="98:99">
      <c r="CT1571" s="63"/>
    </row>
    <row r="1572" spans="98:99">
      <c r="CU1572" s="63"/>
    </row>
    <row r="1573" spans="98:99">
      <c r="CU1573" s="63"/>
    </row>
    <row r="1574" spans="98:99">
      <c r="CU1574" s="63"/>
    </row>
    <row r="1575" spans="98:99">
      <c r="CU1575" s="63"/>
    </row>
    <row r="1576" spans="98:99">
      <c r="CU1576" s="63"/>
    </row>
    <row r="1577" spans="98:99">
      <c r="CU1577" s="63"/>
    </row>
    <row r="1578" spans="98:99">
      <c r="CU1578" s="63"/>
    </row>
    <row r="1579" spans="98:99">
      <c r="CU1579" s="63"/>
    </row>
    <row r="1580" spans="98:99">
      <c r="CU1580" s="63"/>
    </row>
    <row r="1581" spans="98:99">
      <c r="CU1581" s="63"/>
    </row>
    <row r="1582" spans="98:99">
      <c r="CU1582" s="63"/>
    </row>
    <row r="1583" spans="98:99">
      <c r="CU1583" s="63"/>
    </row>
    <row r="1584" spans="98:99">
      <c r="CU1584" s="63"/>
    </row>
    <row r="1585" spans="99:100">
      <c r="CU1585" s="63"/>
    </row>
    <row r="1586" spans="99:100">
      <c r="CU1586" s="63"/>
    </row>
    <row r="1587" spans="99:100">
      <c r="CU1587" s="63"/>
    </row>
    <row r="1588" spans="99:100">
      <c r="CU1588" s="63"/>
    </row>
    <row r="1589" spans="99:100">
      <c r="CU1589" s="63"/>
    </row>
    <row r="1590" spans="99:100">
      <c r="CU1590" s="63"/>
    </row>
    <row r="1591" spans="99:100">
      <c r="CU1591" s="63"/>
    </row>
    <row r="1592" spans="99:100">
      <c r="CU1592" s="63"/>
    </row>
    <row r="1593" spans="99:100">
      <c r="CV1593" s="63"/>
    </row>
    <row r="1594" spans="99:100">
      <c r="CV1594" s="63"/>
    </row>
    <row r="1595" spans="99:100">
      <c r="CV1595" s="63"/>
    </row>
    <row r="1596" spans="99:100">
      <c r="CV1596" s="63"/>
    </row>
    <row r="1597" spans="99:100">
      <c r="CV1597" s="63"/>
    </row>
    <row r="1598" spans="99:100">
      <c r="CV1598" s="63"/>
    </row>
    <row r="1599" spans="99:100">
      <c r="CV1599" s="63"/>
    </row>
    <row r="1600" spans="99:100">
      <c r="CV1600" s="63"/>
    </row>
    <row r="1601" spans="100:101">
      <c r="CV1601" s="63"/>
    </row>
    <row r="1602" spans="100:101">
      <c r="CV1602" s="63"/>
    </row>
    <row r="1603" spans="100:101">
      <c r="CV1603" s="63"/>
    </row>
    <row r="1604" spans="100:101">
      <c r="CV1604" s="63"/>
    </row>
    <row r="1605" spans="100:101">
      <c r="CV1605" s="63"/>
    </row>
    <row r="1606" spans="100:101">
      <c r="CV1606" s="63"/>
    </row>
    <row r="1607" spans="100:101">
      <c r="CV1607" s="63"/>
    </row>
    <row r="1608" spans="100:101">
      <c r="CV1608" s="63"/>
    </row>
    <row r="1609" spans="100:101">
      <c r="CV1609" s="63"/>
    </row>
    <row r="1610" spans="100:101">
      <c r="CV1610" s="63"/>
    </row>
    <row r="1611" spans="100:101">
      <c r="CV1611" s="63"/>
    </row>
    <row r="1612" spans="100:101">
      <c r="CV1612" s="63"/>
    </row>
    <row r="1613" spans="100:101">
      <c r="CV1613" s="63"/>
    </row>
    <row r="1614" spans="100:101">
      <c r="CW1614" s="63"/>
    </row>
    <row r="1615" spans="100:101">
      <c r="CW1615" s="63"/>
    </row>
    <row r="1616" spans="100:101">
      <c r="CW1616" s="63"/>
    </row>
    <row r="1617" spans="101:101">
      <c r="CW1617" s="63"/>
    </row>
    <row r="1618" spans="101:101">
      <c r="CW1618" s="63"/>
    </row>
    <row r="1619" spans="101:101">
      <c r="CW1619" s="63"/>
    </row>
    <row r="1620" spans="101:101">
      <c r="CW1620" s="63"/>
    </row>
    <row r="1621" spans="101:101">
      <c r="CW1621" s="63"/>
    </row>
    <row r="1622" spans="101:101">
      <c r="CW1622" s="63"/>
    </row>
    <row r="1623" spans="101:101">
      <c r="CW1623" s="63"/>
    </row>
    <row r="1624" spans="101:101">
      <c r="CW1624" s="63"/>
    </row>
    <row r="1625" spans="101:101">
      <c r="CW1625" s="63"/>
    </row>
    <row r="1626" spans="101:101">
      <c r="CW1626" s="63"/>
    </row>
    <row r="1627" spans="101:101">
      <c r="CW1627" s="63"/>
    </row>
    <row r="1628" spans="101:101">
      <c r="CW1628" s="63"/>
    </row>
    <row r="1629" spans="101:101">
      <c r="CW1629" s="63"/>
    </row>
    <row r="1630" spans="101:101">
      <c r="CW1630" s="63"/>
    </row>
    <row r="1631" spans="101:101">
      <c r="CW1631" s="63"/>
    </row>
    <row r="1632" spans="101:101">
      <c r="CW1632" s="63"/>
    </row>
    <row r="1633" spans="101:102">
      <c r="CW1633" s="63"/>
    </row>
    <row r="1634" spans="101:102">
      <c r="CW1634" s="63"/>
    </row>
    <row r="1635" spans="101:102">
      <c r="CX1635" s="63"/>
    </row>
    <row r="1636" spans="101:102">
      <c r="CX1636" s="63"/>
    </row>
    <row r="1637" spans="101:102">
      <c r="CX1637" s="63"/>
    </row>
    <row r="1638" spans="101:102">
      <c r="CX1638" s="63"/>
    </row>
    <row r="1639" spans="101:102">
      <c r="CX1639" s="63"/>
    </row>
    <row r="1640" spans="101:102">
      <c r="CX1640" s="63"/>
    </row>
    <row r="1641" spans="101:102">
      <c r="CX1641" s="63"/>
    </row>
    <row r="1642" spans="101:102">
      <c r="CX1642" s="63"/>
    </row>
    <row r="1643" spans="101:102">
      <c r="CX1643" s="63"/>
    </row>
    <row r="1644" spans="101:102">
      <c r="CX1644" s="63"/>
    </row>
    <row r="1645" spans="101:102">
      <c r="CX1645" s="63"/>
    </row>
    <row r="1646" spans="101:102">
      <c r="CX1646" s="63"/>
    </row>
    <row r="1647" spans="101:102">
      <c r="CX1647" s="63"/>
    </row>
    <row r="1648" spans="101:102">
      <c r="CX1648" s="63"/>
    </row>
    <row r="1649" spans="102:103">
      <c r="CX1649" s="63"/>
    </row>
    <row r="1650" spans="102:103">
      <c r="CX1650" s="63"/>
    </row>
    <row r="1651" spans="102:103">
      <c r="CX1651" s="63"/>
    </row>
    <row r="1652" spans="102:103">
      <c r="CX1652" s="63"/>
    </row>
    <row r="1653" spans="102:103">
      <c r="CX1653" s="63"/>
    </row>
    <row r="1654" spans="102:103">
      <c r="CX1654" s="63"/>
    </row>
    <row r="1655" spans="102:103">
      <c r="CX1655" s="63"/>
    </row>
    <row r="1656" spans="102:103">
      <c r="CY1656" s="63"/>
    </row>
    <row r="1657" spans="102:103">
      <c r="CY1657" s="63"/>
    </row>
    <row r="1658" spans="102:103">
      <c r="CY1658" s="63"/>
    </row>
    <row r="1659" spans="102:103">
      <c r="CY1659" s="63"/>
    </row>
    <row r="1660" spans="102:103">
      <c r="CY1660" s="63"/>
    </row>
    <row r="1661" spans="102:103">
      <c r="CY1661" s="63"/>
    </row>
    <row r="1662" spans="102:103">
      <c r="CY1662" s="63"/>
    </row>
    <row r="1663" spans="102:103">
      <c r="CY1663" s="63"/>
    </row>
    <row r="1664" spans="102:103">
      <c r="CY1664" s="63"/>
    </row>
    <row r="1665" spans="103:104">
      <c r="CY1665" s="63"/>
    </row>
    <row r="1666" spans="103:104">
      <c r="CY1666" s="63"/>
    </row>
    <row r="1667" spans="103:104">
      <c r="CY1667" s="63"/>
    </row>
    <row r="1668" spans="103:104">
      <c r="CY1668" s="63"/>
    </row>
    <row r="1669" spans="103:104">
      <c r="CY1669" s="63"/>
    </row>
    <row r="1670" spans="103:104">
      <c r="CY1670" s="63"/>
    </row>
    <row r="1671" spans="103:104">
      <c r="CY1671" s="63"/>
    </row>
    <row r="1672" spans="103:104">
      <c r="CY1672" s="63"/>
    </row>
    <row r="1673" spans="103:104">
      <c r="CY1673" s="63"/>
    </row>
    <row r="1674" spans="103:104">
      <c r="CY1674" s="63"/>
    </row>
    <row r="1675" spans="103:104">
      <c r="CY1675" s="63"/>
    </row>
    <row r="1676" spans="103:104">
      <c r="CY1676" s="63"/>
    </row>
    <row r="1677" spans="103:104">
      <c r="CZ1677" s="63"/>
    </row>
    <row r="1678" spans="103:104">
      <c r="CZ1678" s="63"/>
    </row>
    <row r="1679" spans="103:104">
      <c r="CZ1679" s="63"/>
    </row>
    <row r="1680" spans="103:104">
      <c r="CZ1680" s="63"/>
    </row>
    <row r="1681" spans="104:104">
      <c r="CZ1681" s="63"/>
    </row>
    <row r="1682" spans="104:104">
      <c r="CZ1682" s="63"/>
    </row>
    <row r="1683" spans="104:104">
      <c r="CZ1683" s="63"/>
    </row>
    <row r="1684" spans="104:104">
      <c r="CZ1684" s="63"/>
    </row>
    <row r="1685" spans="104:104">
      <c r="CZ1685" s="63"/>
    </row>
    <row r="1686" spans="104:104">
      <c r="CZ1686" s="63"/>
    </row>
    <row r="1687" spans="104:104">
      <c r="CZ1687" s="63"/>
    </row>
    <row r="1688" spans="104:104">
      <c r="CZ1688" s="63"/>
    </row>
    <row r="1689" spans="104:104">
      <c r="CZ1689" s="63"/>
    </row>
    <row r="1690" spans="104:104">
      <c r="CZ1690" s="63"/>
    </row>
    <row r="1691" spans="104:104">
      <c r="CZ1691" s="63"/>
    </row>
    <row r="1692" spans="104:104">
      <c r="CZ1692" s="63"/>
    </row>
    <row r="1693" spans="104:104">
      <c r="CZ1693" s="63"/>
    </row>
    <row r="1694" spans="104:104">
      <c r="CZ1694" s="63"/>
    </row>
    <row r="1695" spans="104:104">
      <c r="CZ1695" s="63"/>
    </row>
    <row r="1696" spans="104:104">
      <c r="CZ1696" s="63"/>
    </row>
    <row r="1697" spans="104:105">
      <c r="CZ1697" s="63"/>
    </row>
    <row r="1698" spans="104:105">
      <c r="DA1698" s="63"/>
    </row>
    <row r="1699" spans="104:105">
      <c r="DA1699" s="63"/>
    </row>
    <row r="1700" spans="104:105">
      <c r="DA1700" s="63"/>
    </row>
    <row r="1701" spans="104:105">
      <c r="DA1701" s="63"/>
    </row>
    <row r="1702" spans="104:105">
      <c r="DA1702" s="63"/>
    </row>
    <row r="1703" spans="104:105">
      <c r="DA1703" s="63"/>
    </row>
    <row r="1704" spans="104:105">
      <c r="DA1704" s="63"/>
    </row>
    <row r="1705" spans="104:105">
      <c r="DA1705" s="63"/>
    </row>
    <row r="1706" spans="104:105">
      <c r="DA1706" s="63"/>
    </row>
    <row r="1707" spans="104:105">
      <c r="DA1707" s="63"/>
    </row>
    <row r="1708" spans="104:105">
      <c r="DA1708" s="63"/>
    </row>
    <row r="1709" spans="104:105">
      <c r="DA1709" s="63"/>
    </row>
    <row r="1710" spans="104:105">
      <c r="DA1710" s="63"/>
    </row>
    <row r="1711" spans="104:105">
      <c r="DA1711" s="63"/>
    </row>
    <row r="1712" spans="104:105">
      <c r="DA1712" s="63"/>
    </row>
    <row r="1713" spans="105:106">
      <c r="DA1713" s="63"/>
    </row>
    <row r="1714" spans="105:106">
      <c r="DA1714" s="63"/>
    </row>
    <row r="1715" spans="105:106">
      <c r="DA1715" s="63"/>
    </row>
    <row r="1716" spans="105:106">
      <c r="DA1716" s="63"/>
    </row>
    <row r="1717" spans="105:106">
      <c r="DA1717" s="63"/>
    </row>
    <row r="1718" spans="105:106">
      <c r="DA1718" s="63"/>
    </row>
    <row r="1719" spans="105:106">
      <c r="DB1719" s="63"/>
    </row>
    <row r="1720" spans="105:106">
      <c r="DB1720" s="63"/>
    </row>
    <row r="1721" spans="105:106">
      <c r="DB1721" s="63"/>
    </row>
    <row r="1722" spans="105:106">
      <c r="DB1722" s="63"/>
    </row>
    <row r="1723" spans="105:106">
      <c r="DB1723" s="63"/>
    </row>
    <row r="1724" spans="105:106">
      <c r="DB1724" s="63"/>
    </row>
    <row r="1725" spans="105:106">
      <c r="DB1725" s="63"/>
    </row>
    <row r="1726" spans="105:106">
      <c r="DB1726" s="63"/>
    </row>
    <row r="1727" spans="105:106">
      <c r="DB1727" s="63"/>
    </row>
    <row r="1728" spans="105:106">
      <c r="DB1728" s="63"/>
    </row>
    <row r="1729" spans="106:107">
      <c r="DB1729" s="63"/>
    </row>
    <row r="1730" spans="106:107">
      <c r="DB1730" s="63"/>
    </row>
    <row r="1731" spans="106:107">
      <c r="DB1731" s="63"/>
    </row>
    <row r="1732" spans="106:107">
      <c r="DB1732" s="63"/>
    </row>
    <row r="1733" spans="106:107">
      <c r="DB1733" s="63"/>
    </row>
    <row r="1734" spans="106:107">
      <c r="DB1734" s="63"/>
    </row>
    <row r="1735" spans="106:107">
      <c r="DB1735" s="63"/>
    </row>
    <row r="1736" spans="106:107">
      <c r="DB1736" s="63"/>
    </row>
    <row r="1737" spans="106:107">
      <c r="DB1737" s="63"/>
    </row>
    <row r="1738" spans="106:107">
      <c r="DB1738" s="63"/>
    </row>
    <row r="1739" spans="106:107">
      <c r="DB1739" s="63"/>
    </row>
    <row r="1740" spans="106:107">
      <c r="DC1740" s="63"/>
    </row>
    <row r="1741" spans="106:107">
      <c r="DC1741" s="63"/>
    </row>
    <row r="1742" spans="106:107">
      <c r="DC1742" s="63"/>
    </row>
    <row r="1743" spans="106:107">
      <c r="DC1743" s="63"/>
    </row>
    <row r="1744" spans="106:107">
      <c r="DC1744" s="63"/>
    </row>
    <row r="1745" spans="107:107">
      <c r="DC1745" s="63"/>
    </row>
    <row r="1746" spans="107:107">
      <c r="DC1746" s="63"/>
    </row>
    <row r="1747" spans="107:107">
      <c r="DC1747" s="63"/>
    </row>
    <row r="1748" spans="107:107">
      <c r="DC1748" s="63"/>
    </row>
    <row r="1749" spans="107:107">
      <c r="DC1749" s="63"/>
    </row>
    <row r="1750" spans="107:107">
      <c r="DC1750" s="63"/>
    </row>
    <row r="1751" spans="107:107">
      <c r="DC1751" s="63"/>
    </row>
    <row r="1752" spans="107:107">
      <c r="DC1752" s="63"/>
    </row>
    <row r="1753" spans="107:107">
      <c r="DC1753" s="63"/>
    </row>
    <row r="1754" spans="107:107">
      <c r="DC1754" s="63"/>
    </row>
    <row r="1755" spans="107:107">
      <c r="DC1755" s="63"/>
    </row>
    <row r="1756" spans="107:107">
      <c r="DC1756" s="63"/>
    </row>
    <row r="1757" spans="107:107">
      <c r="DC1757" s="63"/>
    </row>
    <row r="1758" spans="107:107">
      <c r="DC1758" s="63"/>
    </row>
    <row r="1759" spans="107:107">
      <c r="DC1759" s="63"/>
    </row>
    <row r="1760" spans="107:107">
      <c r="DC1760" s="63"/>
    </row>
    <row r="1761" spans="108:108">
      <c r="DD1761" s="63"/>
    </row>
    <row r="1762" spans="108:108">
      <c r="DD1762" s="63"/>
    </row>
    <row r="1763" spans="108:108">
      <c r="DD1763" s="63"/>
    </row>
    <row r="1764" spans="108:108">
      <c r="DD1764" s="63"/>
    </row>
    <row r="1765" spans="108:108">
      <c r="DD1765" s="63"/>
    </row>
    <row r="1766" spans="108:108">
      <c r="DD1766" s="63"/>
    </row>
    <row r="1767" spans="108:108">
      <c r="DD1767" s="63"/>
    </row>
    <row r="1768" spans="108:108">
      <c r="DD1768" s="63"/>
    </row>
    <row r="1769" spans="108:108">
      <c r="DD1769" s="63"/>
    </row>
    <row r="1770" spans="108:108">
      <c r="DD1770" s="63"/>
    </row>
    <row r="1771" spans="108:108">
      <c r="DD1771" s="63"/>
    </row>
    <row r="1772" spans="108:108">
      <c r="DD1772" s="63"/>
    </row>
    <row r="1773" spans="108:108">
      <c r="DD1773" s="63"/>
    </row>
    <row r="1774" spans="108:108">
      <c r="DD1774" s="63"/>
    </row>
    <row r="1775" spans="108:108">
      <c r="DD1775" s="63"/>
    </row>
    <row r="1776" spans="108:108">
      <c r="DD1776" s="63"/>
    </row>
    <row r="1777" spans="108:109">
      <c r="DD1777" s="63"/>
    </row>
    <row r="1778" spans="108:109">
      <c r="DD1778" s="63"/>
    </row>
    <row r="1779" spans="108:109">
      <c r="DD1779" s="63"/>
    </row>
    <row r="1780" spans="108:109">
      <c r="DD1780" s="63"/>
    </row>
    <row r="1781" spans="108:109">
      <c r="DD1781" s="63"/>
    </row>
    <row r="1782" spans="108:109">
      <c r="DE1782" s="63"/>
    </row>
    <row r="1783" spans="108:109">
      <c r="DE1783" s="63"/>
    </row>
    <row r="1784" spans="108:109">
      <c r="DE1784" s="63"/>
    </row>
    <row r="1785" spans="108:109">
      <c r="DE1785" s="63"/>
    </row>
    <row r="1786" spans="108:109">
      <c r="DE1786" s="63"/>
    </row>
    <row r="1787" spans="108:109">
      <c r="DE1787" s="63"/>
    </row>
    <row r="1788" spans="108:109">
      <c r="DE1788" s="63"/>
    </row>
    <row r="1789" spans="108:109">
      <c r="DE1789" s="63"/>
    </row>
    <row r="1790" spans="108:109">
      <c r="DE1790" s="63"/>
    </row>
    <row r="1791" spans="108:109">
      <c r="DE1791" s="63"/>
    </row>
    <row r="1792" spans="108:109">
      <c r="DE1792" s="63"/>
    </row>
    <row r="1793" spans="109:110">
      <c r="DE1793" s="63"/>
    </row>
    <row r="1794" spans="109:110">
      <c r="DE1794" s="63"/>
    </row>
    <row r="1795" spans="109:110">
      <c r="DE1795" s="63"/>
    </row>
    <row r="1796" spans="109:110">
      <c r="DE1796" s="63"/>
    </row>
    <row r="1797" spans="109:110">
      <c r="DE1797" s="63"/>
    </row>
    <row r="1798" spans="109:110">
      <c r="DE1798" s="63"/>
    </row>
    <row r="1799" spans="109:110">
      <c r="DE1799" s="63"/>
    </row>
    <row r="1800" spans="109:110">
      <c r="DE1800" s="63"/>
    </row>
    <row r="1801" spans="109:110">
      <c r="DE1801" s="63"/>
    </row>
    <row r="1802" spans="109:110">
      <c r="DE1802" s="63"/>
    </row>
    <row r="1803" spans="109:110">
      <c r="DF1803" s="63"/>
    </row>
    <row r="1804" spans="109:110">
      <c r="DF1804" s="63"/>
    </row>
    <row r="1805" spans="109:110">
      <c r="DF1805" s="63"/>
    </row>
    <row r="1806" spans="109:110">
      <c r="DF1806" s="63"/>
    </row>
    <row r="1807" spans="109:110">
      <c r="DF1807" s="63"/>
    </row>
    <row r="1808" spans="109:110">
      <c r="DF1808" s="63"/>
    </row>
    <row r="1809" spans="110:111">
      <c r="DF1809" s="63"/>
    </row>
    <row r="1810" spans="110:111">
      <c r="DF1810" s="63"/>
    </row>
    <row r="1811" spans="110:111">
      <c r="DF1811" s="63"/>
    </row>
    <row r="1812" spans="110:111">
      <c r="DF1812" s="63"/>
    </row>
    <row r="1813" spans="110:111">
      <c r="DF1813" s="63"/>
    </row>
    <row r="1814" spans="110:111">
      <c r="DF1814" s="63"/>
    </row>
    <row r="1815" spans="110:111">
      <c r="DF1815" s="63"/>
    </row>
    <row r="1816" spans="110:111">
      <c r="DF1816" s="63"/>
    </row>
    <row r="1817" spans="110:111">
      <c r="DF1817" s="63"/>
    </row>
    <row r="1818" spans="110:111">
      <c r="DF1818" s="63"/>
    </row>
    <row r="1819" spans="110:111">
      <c r="DF1819" s="63"/>
    </row>
    <row r="1820" spans="110:111">
      <c r="DF1820" s="63"/>
    </row>
    <row r="1821" spans="110:111">
      <c r="DF1821" s="63"/>
    </row>
    <row r="1822" spans="110:111">
      <c r="DF1822" s="63"/>
    </row>
    <row r="1823" spans="110:111">
      <c r="DF1823" s="63"/>
    </row>
    <row r="1824" spans="110:111">
      <c r="DG1824" s="63"/>
    </row>
    <row r="1825" spans="111:111">
      <c r="DG1825" s="63"/>
    </row>
    <row r="1826" spans="111:111">
      <c r="DG1826" s="63"/>
    </row>
    <row r="1827" spans="111:111">
      <c r="DG1827" s="63"/>
    </row>
    <row r="1828" spans="111:111">
      <c r="DG1828" s="63"/>
    </row>
    <row r="1829" spans="111:111">
      <c r="DG1829" s="63"/>
    </row>
    <row r="1830" spans="111:111">
      <c r="DG1830" s="63"/>
    </row>
    <row r="1831" spans="111:111">
      <c r="DG1831" s="63"/>
    </row>
    <row r="1832" spans="111:111">
      <c r="DG1832" s="63"/>
    </row>
    <row r="1833" spans="111:111">
      <c r="DG1833" s="63"/>
    </row>
    <row r="1834" spans="111:111">
      <c r="DG1834" s="63"/>
    </row>
    <row r="1835" spans="111:111">
      <c r="DG1835" s="63"/>
    </row>
    <row r="1836" spans="111:111">
      <c r="DG1836" s="63"/>
    </row>
    <row r="1837" spans="111:111">
      <c r="DG1837" s="63"/>
    </row>
    <row r="1838" spans="111:111">
      <c r="DG1838" s="63"/>
    </row>
    <row r="1839" spans="111:111">
      <c r="DG1839" s="63"/>
    </row>
    <row r="1840" spans="111:111">
      <c r="DG1840" s="63"/>
    </row>
    <row r="1841" spans="111:112">
      <c r="DG1841" s="63"/>
    </row>
    <row r="1842" spans="111:112">
      <c r="DG1842" s="63"/>
    </row>
    <row r="1843" spans="111:112">
      <c r="DG1843" s="63"/>
    </row>
    <row r="1844" spans="111:112">
      <c r="DG1844" s="63"/>
    </row>
    <row r="1845" spans="111:112">
      <c r="DH1845" s="63"/>
    </row>
    <row r="1846" spans="111:112">
      <c r="DH1846" s="63"/>
    </row>
    <row r="1847" spans="111:112">
      <c r="DH1847" s="63"/>
    </row>
    <row r="1848" spans="111:112">
      <c r="DH1848" s="63"/>
    </row>
    <row r="1849" spans="111:112">
      <c r="DH1849" s="63"/>
    </row>
    <row r="1850" spans="111:112">
      <c r="DH1850" s="63"/>
    </row>
    <row r="1851" spans="111:112">
      <c r="DH1851" s="63"/>
    </row>
    <row r="1852" spans="111:112">
      <c r="DH1852" s="63"/>
    </row>
    <row r="1853" spans="111:112">
      <c r="DH1853" s="63"/>
    </row>
    <row r="1854" spans="111:112">
      <c r="DH1854" s="63"/>
    </row>
    <row r="1855" spans="111:112">
      <c r="DH1855" s="63"/>
    </row>
    <row r="1856" spans="111:112">
      <c r="DH1856" s="63"/>
    </row>
    <row r="1857" spans="112:113">
      <c r="DH1857" s="63"/>
    </row>
    <row r="1858" spans="112:113">
      <c r="DH1858" s="63"/>
    </row>
    <row r="1859" spans="112:113">
      <c r="DH1859" s="63"/>
    </row>
    <row r="1860" spans="112:113">
      <c r="DH1860" s="63"/>
    </row>
    <row r="1861" spans="112:113">
      <c r="DH1861" s="63"/>
    </row>
    <row r="1862" spans="112:113">
      <c r="DH1862" s="63"/>
    </row>
    <row r="1863" spans="112:113">
      <c r="DH1863" s="63"/>
    </row>
    <row r="1864" spans="112:113">
      <c r="DH1864" s="63"/>
    </row>
    <row r="1865" spans="112:113">
      <c r="DH1865" s="63"/>
    </row>
    <row r="1866" spans="112:113">
      <c r="DI1866" s="63"/>
    </row>
    <row r="1867" spans="112:113">
      <c r="DI1867" s="63"/>
    </row>
    <row r="1868" spans="112:113">
      <c r="DI1868" s="63"/>
    </row>
    <row r="1869" spans="112:113">
      <c r="DI1869" s="63"/>
    </row>
    <row r="1870" spans="112:113">
      <c r="DI1870" s="63"/>
    </row>
    <row r="1871" spans="112:113">
      <c r="DI1871" s="63"/>
    </row>
    <row r="1872" spans="112:113">
      <c r="DI1872" s="63"/>
    </row>
    <row r="1873" spans="113:114">
      <c r="DI1873" s="63"/>
    </row>
    <row r="1874" spans="113:114">
      <c r="DI1874" s="63"/>
    </row>
    <row r="1875" spans="113:114">
      <c r="DI1875" s="63"/>
    </row>
    <row r="1876" spans="113:114">
      <c r="DI1876" s="63"/>
    </row>
    <row r="1877" spans="113:114">
      <c r="DI1877" s="63"/>
    </row>
    <row r="1878" spans="113:114">
      <c r="DI1878" s="63"/>
    </row>
    <row r="1879" spans="113:114">
      <c r="DI1879" s="63"/>
    </row>
    <row r="1880" spans="113:114">
      <c r="DI1880" s="63"/>
    </row>
    <row r="1881" spans="113:114">
      <c r="DI1881" s="63"/>
    </row>
    <row r="1882" spans="113:114">
      <c r="DI1882" s="63"/>
    </row>
    <row r="1883" spans="113:114">
      <c r="DI1883" s="63"/>
    </row>
    <row r="1884" spans="113:114">
      <c r="DI1884" s="63"/>
    </row>
    <row r="1885" spans="113:114">
      <c r="DI1885" s="63"/>
    </row>
    <row r="1886" spans="113:114">
      <c r="DI1886" s="63"/>
    </row>
    <row r="1887" spans="113:114">
      <c r="DJ1887" s="63"/>
    </row>
    <row r="1888" spans="113:114">
      <c r="DJ1888" s="63"/>
    </row>
    <row r="1889" spans="114:114">
      <c r="DJ1889" s="63"/>
    </row>
    <row r="1890" spans="114:114">
      <c r="DJ1890" s="63"/>
    </row>
    <row r="1891" spans="114:114">
      <c r="DJ1891" s="63"/>
    </row>
    <row r="1892" spans="114:114">
      <c r="DJ1892" s="63"/>
    </row>
    <row r="1893" spans="114:114">
      <c r="DJ1893" s="63"/>
    </row>
    <row r="1894" spans="114:114">
      <c r="DJ1894" s="63"/>
    </row>
    <row r="1895" spans="114:114">
      <c r="DJ1895" s="63"/>
    </row>
    <row r="1896" spans="114:114">
      <c r="DJ1896" s="63"/>
    </row>
    <row r="1897" spans="114:114">
      <c r="DJ1897" s="63"/>
    </row>
    <row r="1898" spans="114:114">
      <c r="DJ1898" s="63"/>
    </row>
    <row r="1899" spans="114:114">
      <c r="DJ1899" s="63"/>
    </row>
    <row r="1900" spans="114:114">
      <c r="DJ1900" s="63"/>
    </row>
    <row r="1901" spans="114:114">
      <c r="DJ1901" s="63"/>
    </row>
    <row r="1902" spans="114:114">
      <c r="DJ1902" s="63"/>
    </row>
    <row r="1903" spans="114:114">
      <c r="DJ1903" s="63"/>
    </row>
    <row r="1904" spans="114:114">
      <c r="DJ1904" s="63"/>
    </row>
    <row r="1905" spans="114:115">
      <c r="DJ1905" s="63"/>
    </row>
    <row r="1906" spans="114:115">
      <c r="DJ1906" s="63"/>
    </row>
    <row r="1907" spans="114:115">
      <c r="DJ1907" s="63"/>
    </row>
    <row r="1908" spans="114:115">
      <c r="DK1908" s="63"/>
    </row>
    <row r="1909" spans="114:115">
      <c r="DK1909" s="63"/>
    </row>
    <row r="1910" spans="114:115">
      <c r="DK1910" s="63"/>
    </row>
    <row r="1911" spans="114:115">
      <c r="DK1911" s="63"/>
    </row>
    <row r="1912" spans="114:115">
      <c r="DK1912" s="63"/>
    </row>
    <row r="1913" spans="114:115">
      <c r="DK1913" s="63"/>
    </row>
    <row r="1914" spans="114:115">
      <c r="DK1914" s="63"/>
    </row>
    <row r="1915" spans="114:115">
      <c r="DK1915" s="63"/>
    </row>
    <row r="1916" spans="114:115">
      <c r="DK1916" s="63"/>
    </row>
    <row r="1917" spans="114:115">
      <c r="DK1917" s="63"/>
    </row>
    <row r="1918" spans="114:115">
      <c r="DK1918" s="63"/>
    </row>
    <row r="1919" spans="114:115">
      <c r="DK1919" s="63"/>
    </row>
    <row r="1920" spans="114:115">
      <c r="DK1920" s="63"/>
    </row>
    <row r="1921" spans="115:116">
      <c r="DK1921" s="63"/>
    </row>
    <row r="1922" spans="115:116">
      <c r="DK1922" s="63"/>
    </row>
    <row r="1923" spans="115:116">
      <c r="DK1923" s="63"/>
    </row>
    <row r="1924" spans="115:116">
      <c r="DK1924" s="63"/>
    </row>
    <row r="1925" spans="115:116">
      <c r="DK1925" s="63"/>
    </row>
    <row r="1926" spans="115:116">
      <c r="DK1926" s="63"/>
    </row>
    <row r="1927" spans="115:116">
      <c r="DK1927" s="63"/>
    </row>
    <row r="1928" spans="115:116">
      <c r="DK1928" s="63"/>
    </row>
    <row r="1929" spans="115:116">
      <c r="DL1929" s="63"/>
    </row>
    <row r="1930" spans="115:116">
      <c r="DL1930" s="63"/>
    </row>
    <row r="1931" spans="115:116">
      <c r="DL1931" s="63"/>
    </row>
    <row r="1932" spans="115:116">
      <c r="DL1932" s="63"/>
    </row>
    <row r="1933" spans="115:116">
      <c r="DL1933" s="63"/>
    </row>
    <row r="1934" spans="115:116">
      <c r="DL1934" s="63"/>
    </row>
    <row r="1935" spans="115:116">
      <c r="DL1935" s="63"/>
    </row>
    <row r="1936" spans="115:116">
      <c r="DL1936" s="63"/>
    </row>
    <row r="1937" spans="116:117">
      <c r="DL1937" s="63"/>
    </row>
    <row r="1938" spans="116:117">
      <c r="DL1938" s="63"/>
    </row>
    <row r="1939" spans="116:117">
      <c r="DL1939" s="63"/>
    </row>
    <row r="1940" spans="116:117">
      <c r="DL1940" s="63"/>
    </row>
    <row r="1941" spans="116:117">
      <c r="DL1941" s="63"/>
    </row>
    <row r="1942" spans="116:117">
      <c r="DL1942" s="63"/>
    </row>
    <row r="1943" spans="116:117">
      <c r="DL1943" s="63"/>
    </row>
    <row r="1944" spans="116:117">
      <c r="DL1944" s="63"/>
    </row>
    <row r="1945" spans="116:117">
      <c r="DL1945" s="63"/>
    </row>
    <row r="1946" spans="116:117">
      <c r="DL1946" s="63"/>
    </row>
    <row r="1947" spans="116:117">
      <c r="DL1947" s="63"/>
    </row>
    <row r="1948" spans="116:117">
      <c r="DL1948" s="63"/>
    </row>
    <row r="1949" spans="116:117">
      <c r="DL1949" s="63"/>
    </row>
    <row r="1950" spans="116:117">
      <c r="DM1950" s="63"/>
    </row>
    <row r="1951" spans="116:117">
      <c r="DM1951" s="63"/>
    </row>
    <row r="1952" spans="116:117">
      <c r="DM1952" s="63"/>
    </row>
    <row r="1953" spans="117:117">
      <c r="DM1953" s="63"/>
    </row>
    <row r="1954" spans="117:117">
      <c r="DM1954" s="63"/>
    </row>
    <row r="1955" spans="117:117">
      <c r="DM1955" s="63"/>
    </row>
    <row r="1956" spans="117:117">
      <c r="DM1956" s="63"/>
    </row>
    <row r="1957" spans="117:117">
      <c r="DM1957" s="63"/>
    </row>
    <row r="1958" spans="117:117">
      <c r="DM1958" s="63"/>
    </row>
    <row r="1959" spans="117:117">
      <c r="DM1959" s="63"/>
    </row>
    <row r="1960" spans="117:117">
      <c r="DM1960" s="63"/>
    </row>
    <row r="1961" spans="117:117">
      <c r="DM1961" s="63"/>
    </row>
    <row r="1962" spans="117:117">
      <c r="DM1962" s="63"/>
    </row>
    <row r="1963" spans="117:117">
      <c r="DM1963" s="63"/>
    </row>
    <row r="1964" spans="117:117">
      <c r="DM1964" s="63"/>
    </row>
    <row r="1965" spans="117:117">
      <c r="DM1965" s="63"/>
    </row>
    <row r="1966" spans="117:117">
      <c r="DM1966" s="63"/>
    </row>
    <row r="1967" spans="117:117">
      <c r="DM1967" s="63"/>
    </row>
    <row r="1968" spans="117:117">
      <c r="DM1968" s="63"/>
    </row>
    <row r="1969" spans="117:118">
      <c r="DM1969" s="63"/>
    </row>
    <row r="1970" spans="117:118">
      <c r="DM1970" s="63"/>
    </row>
    <row r="1971" spans="117:118">
      <c r="DN1971" s="63"/>
    </row>
    <row r="1972" spans="117:118">
      <c r="DN1972" s="63"/>
    </row>
    <row r="1973" spans="117:118">
      <c r="DN1973" s="63"/>
    </row>
    <row r="1974" spans="117:118">
      <c r="DN1974" s="63"/>
    </row>
    <row r="1975" spans="117:118">
      <c r="DN1975" s="63"/>
    </row>
    <row r="1976" spans="117:118">
      <c r="DN1976" s="63"/>
    </row>
    <row r="1977" spans="117:118">
      <c r="DN1977" s="63"/>
    </row>
    <row r="1978" spans="117:118">
      <c r="DN1978" s="63"/>
    </row>
    <row r="1979" spans="117:118">
      <c r="DN1979" s="63"/>
    </row>
    <row r="1980" spans="117:118">
      <c r="DN1980" s="63"/>
    </row>
    <row r="1981" spans="117:118">
      <c r="DN1981" s="63"/>
    </row>
    <row r="1982" spans="117:118">
      <c r="DN1982" s="63"/>
    </row>
    <row r="1983" spans="117:118">
      <c r="DN1983" s="63"/>
    </row>
    <row r="1984" spans="117:118">
      <c r="DN1984" s="63"/>
    </row>
    <row r="1985" spans="118:119">
      <c r="DN1985" s="63"/>
    </row>
    <row r="1986" spans="118:119">
      <c r="DN1986" s="63"/>
    </row>
    <row r="1987" spans="118:119">
      <c r="DN1987" s="63"/>
    </row>
    <row r="1988" spans="118:119">
      <c r="DN1988" s="63"/>
    </row>
    <row r="1989" spans="118:119">
      <c r="DN1989" s="63"/>
    </row>
    <row r="1990" spans="118:119">
      <c r="DN1990" s="63"/>
    </row>
    <row r="1991" spans="118:119">
      <c r="DN1991" s="63"/>
    </row>
    <row r="1992" spans="118:119">
      <c r="DO1992" s="63"/>
    </row>
    <row r="1993" spans="118:119">
      <c r="DO1993" s="63"/>
    </row>
    <row r="1994" spans="118:119">
      <c r="DO1994" s="63"/>
    </row>
    <row r="1995" spans="118:119">
      <c r="DO1995" s="63"/>
    </row>
    <row r="1996" spans="118:119">
      <c r="DO1996" s="63"/>
    </row>
    <row r="1997" spans="118:119">
      <c r="DO1997" s="63"/>
    </row>
    <row r="1998" spans="118:119">
      <c r="DO1998" s="63"/>
    </row>
    <row r="1999" spans="118:119">
      <c r="DO1999" s="63"/>
    </row>
    <row r="2000" spans="118:119">
      <c r="DO2000" s="63"/>
    </row>
    <row r="2001" spans="119:120">
      <c r="DO2001" s="63"/>
    </row>
    <row r="2002" spans="119:120">
      <c r="DO2002" s="63"/>
    </row>
    <row r="2003" spans="119:120">
      <c r="DO2003" s="63"/>
    </row>
    <row r="2004" spans="119:120">
      <c r="DO2004" s="63"/>
    </row>
    <row r="2005" spans="119:120">
      <c r="DO2005" s="63"/>
    </row>
    <row r="2006" spans="119:120">
      <c r="DO2006" s="63"/>
    </row>
    <row r="2007" spans="119:120">
      <c r="DO2007" s="63"/>
    </row>
    <row r="2008" spans="119:120">
      <c r="DO2008" s="63"/>
    </row>
    <row r="2009" spans="119:120">
      <c r="DO2009" s="63"/>
    </row>
    <row r="2010" spans="119:120">
      <c r="DO2010" s="63"/>
    </row>
    <row r="2011" spans="119:120">
      <c r="DO2011" s="63"/>
    </row>
    <row r="2012" spans="119:120">
      <c r="DO2012" s="63"/>
    </row>
    <row r="2013" spans="119:120">
      <c r="DP2013" s="63"/>
    </row>
    <row r="2014" spans="119:120">
      <c r="DP2014" s="63"/>
    </row>
    <row r="2015" spans="119:120">
      <c r="DP2015" s="63"/>
    </row>
    <row r="2016" spans="119:120">
      <c r="DP2016" s="63"/>
    </row>
    <row r="2017" spans="120:120">
      <c r="DP2017" s="63"/>
    </row>
    <row r="2018" spans="120:120">
      <c r="DP2018" s="63"/>
    </row>
    <row r="2019" spans="120:120">
      <c r="DP2019" s="63"/>
    </row>
    <row r="2020" spans="120:120">
      <c r="DP2020" s="63"/>
    </row>
    <row r="2021" spans="120:120">
      <c r="DP2021" s="63"/>
    </row>
    <row r="2022" spans="120:120">
      <c r="DP2022" s="63"/>
    </row>
    <row r="2023" spans="120:120">
      <c r="DP2023" s="63"/>
    </row>
    <row r="2024" spans="120:120">
      <c r="DP2024" s="63"/>
    </row>
    <row r="2025" spans="120:120">
      <c r="DP2025" s="63"/>
    </row>
    <row r="2026" spans="120:120">
      <c r="DP2026" s="63"/>
    </row>
    <row r="2027" spans="120:120">
      <c r="DP2027" s="63"/>
    </row>
    <row r="2028" spans="120:120">
      <c r="DP2028" s="63"/>
    </row>
    <row r="2029" spans="120:120">
      <c r="DP2029" s="63"/>
    </row>
    <row r="2030" spans="120:120">
      <c r="DP2030" s="63"/>
    </row>
    <row r="2031" spans="120:120">
      <c r="DP2031" s="63"/>
    </row>
    <row r="2032" spans="120:120">
      <c r="DP2032" s="63"/>
    </row>
    <row r="2033" spans="120:121">
      <c r="DP2033" s="63"/>
    </row>
    <row r="2034" spans="120:121">
      <c r="DQ2034" s="63"/>
    </row>
    <row r="2035" spans="120:121">
      <c r="DQ2035" s="63"/>
    </row>
    <row r="2036" spans="120:121">
      <c r="DQ2036" s="63"/>
    </row>
    <row r="2037" spans="120:121">
      <c r="DQ2037" s="63"/>
    </row>
    <row r="2038" spans="120:121">
      <c r="DQ2038" s="63"/>
    </row>
    <row r="2039" spans="120:121">
      <c r="DQ2039" s="63"/>
    </row>
    <row r="2040" spans="120:121">
      <c r="DQ2040" s="63"/>
    </row>
    <row r="2041" spans="120:121">
      <c r="DQ2041" s="63"/>
    </row>
    <row r="2042" spans="120:121">
      <c r="DQ2042" s="63"/>
    </row>
    <row r="2043" spans="120:121">
      <c r="DQ2043" s="63"/>
    </row>
    <row r="2044" spans="120:121">
      <c r="DQ2044" s="63"/>
    </row>
    <row r="2045" spans="120:121">
      <c r="DQ2045" s="63"/>
    </row>
    <row r="2046" spans="120:121">
      <c r="DQ2046" s="63"/>
    </row>
    <row r="2047" spans="120:121">
      <c r="DQ2047" s="63"/>
    </row>
    <row r="2048" spans="120:121">
      <c r="DQ2048" s="63"/>
    </row>
    <row r="2049" spans="121:122">
      <c r="DQ2049" s="63"/>
    </row>
    <row r="2050" spans="121:122">
      <c r="DQ2050" s="63"/>
    </row>
    <row r="2051" spans="121:122">
      <c r="DQ2051" s="63"/>
    </row>
    <row r="2052" spans="121:122">
      <c r="DQ2052" s="63"/>
    </row>
    <row r="2053" spans="121:122">
      <c r="DQ2053" s="63"/>
    </row>
    <row r="2054" spans="121:122">
      <c r="DQ2054" s="63"/>
    </row>
    <row r="2055" spans="121:122">
      <c r="DR2055" s="63"/>
    </row>
    <row r="2056" spans="121:122">
      <c r="DR2056" s="63"/>
    </row>
    <row r="2057" spans="121:122">
      <c r="DR2057" s="63"/>
    </row>
    <row r="2058" spans="121:122">
      <c r="DR2058" s="63"/>
    </row>
    <row r="2059" spans="121:122">
      <c r="DR2059" s="63"/>
    </row>
    <row r="2060" spans="121:122">
      <c r="DR2060" s="63"/>
    </row>
    <row r="2061" spans="121:122">
      <c r="DR2061" s="63"/>
    </row>
    <row r="2062" spans="121:122">
      <c r="DR2062" s="63"/>
    </row>
    <row r="2063" spans="121:122">
      <c r="DR2063" s="63"/>
    </row>
    <row r="2064" spans="121:122">
      <c r="DR2064" s="63"/>
    </row>
    <row r="2065" spans="122:123">
      <c r="DR2065" s="63"/>
    </row>
    <row r="2066" spans="122:123">
      <c r="DR2066" s="63"/>
    </row>
    <row r="2067" spans="122:123">
      <c r="DR2067" s="63"/>
    </row>
    <row r="2068" spans="122:123">
      <c r="DR2068" s="63"/>
    </row>
    <row r="2069" spans="122:123">
      <c r="DR2069" s="63"/>
    </row>
    <row r="2070" spans="122:123">
      <c r="DR2070" s="63"/>
    </row>
    <row r="2071" spans="122:123">
      <c r="DR2071" s="63"/>
    </row>
    <row r="2072" spans="122:123">
      <c r="DR2072" s="63"/>
    </row>
    <row r="2073" spans="122:123">
      <c r="DR2073" s="63"/>
    </row>
    <row r="2074" spans="122:123">
      <c r="DR2074" s="63"/>
    </row>
    <row r="2075" spans="122:123">
      <c r="DR2075" s="63"/>
    </row>
    <row r="2076" spans="122:123">
      <c r="DS2076" s="63"/>
    </row>
    <row r="2077" spans="122:123">
      <c r="DS2077" s="63"/>
    </row>
    <row r="2078" spans="122:123">
      <c r="DS2078" s="63"/>
    </row>
    <row r="2079" spans="122:123">
      <c r="DS2079" s="63"/>
    </row>
    <row r="2080" spans="122:123">
      <c r="DS2080" s="63"/>
    </row>
    <row r="2081" spans="123:123">
      <c r="DS2081" s="63"/>
    </row>
    <row r="2082" spans="123:123">
      <c r="DS2082" s="63"/>
    </row>
    <row r="2083" spans="123:123">
      <c r="DS2083" s="63"/>
    </row>
    <row r="2084" spans="123:123">
      <c r="DS2084" s="63"/>
    </row>
    <row r="2085" spans="123:123">
      <c r="DS2085" s="63"/>
    </row>
    <row r="2086" spans="123:123">
      <c r="DS2086" s="63"/>
    </row>
    <row r="2087" spans="123:123">
      <c r="DS2087" s="63"/>
    </row>
    <row r="2088" spans="123:123">
      <c r="DS2088" s="63"/>
    </row>
    <row r="2089" spans="123:123">
      <c r="DS2089" s="63"/>
    </row>
    <row r="2090" spans="123:123">
      <c r="DS2090" s="63"/>
    </row>
    <row r="2091" spans="123:123">
      <c r="DS2091" s="63"/>
    </row>
    <row r="2092" spans="123:123">
      <c r="DS2092" s="63"/>
    </row>
    <row r="2093" spans="123:123">
      <c r="DS2093" s="63"/>
    </row>
    <row r="2094" spans="123:123">
      <c r="DS2094" s="63"/>
    </row>
    <row r="2095" spans="123:123">
      <c r="DS2095" s="63"/>
    </row>
    <row r="2096" spans="123:123">
      <c r="DS2096" s="63"/>
    </row>
    <row r="2097" spans="124:124">
      <c r="DT2097" s="63"/>
    </row>
    <row r="2098" spans="124:124">
      <c r="DT2098" s="63"/>
    </row>
    <row r="2099" spans="124:124">
      <c r="DT2099" s="63"/>
    </row>
    <row r="2100" spans="124:124">
      <c r="DT2100" s="63"/>
    </row>
    <row r="2101" spans="124:124">
      <c r="DT2101" s="63"/>
    </row>
    <row r="2102" spans="124:124">
      <c r="DT2102" s="63"/>
    </row>
    <row r="2103" spans="124:124">
      <c r="DT2103" s="63"/>
    </row>
    <row r="2104" spans="124:124">
      <c r="DT2104" s="63"/>
    </row>
    <row r="2105" spans="124:124">
      <c r="DT2105" s="63"/>
    </row>
    <row r="2106" spans="124:124">
      <c r="DT2106" s="63"/>
    </row>
    <row r="2107" spans="124:124">
      <c r="DT2107" s="63"/>
    </row>
    <row r="2108" spans="124:124">
      <c r="DT2108" s="63"/>
    </row>
    <row r="2109" spans="124:124">
      <c r="DT2109" s="63"/>
    </row>
    <row r="2110" spans="124:124">
      <c r="DT2110" s="63"/>
    </row>
    <row r="2111" spans="124:124">
      <c r="DT2111" s="63"/>
    </row>
    <row r="2112" spans="124:124">
      <c r="DT2112" s="63"/>
    </row>
    <row r="2113" spans="124:125">
      <c r="DT2113" s="63"/>
    </row>
    <row r="2114" spans="124:125">
      <c r="DT2114" s="63"/>
    </row>
    <row r="2115" spans="124:125">
      <c r="DT2115" s="63"/>
    </row>
    <row r="2116" spans="124:125">
      <c r="DT2116" s="63"/>
    </row>
    <row r="2117" spans="124:125">
      <c r="DT2117" s="63"/>
    </row>
    <row r="2118" spans="124:125">
      <c r="DU2118" s="63"/>
    </row>
    <row r="2119" spans="124:125">
      <c r="DU2119" s="63"/>
    </row>
    <row r="2120" spans="124:125">
      <c r="DU2120" s="63"/>
    </row>
    <row r="2121" spans="124:125">
      <c r="DU2121" s="63"/>
    </row>
    <row r="2122" spans="124:125">
      <c r="DU2122" s="63"/>
    </row>
    <row r="2123" spans="124:125">
      <c r="DU2123" s="63"/>
    </row>
    <row r="2124" spans="124:125">
      <c r="DU2124" s="63"/>
    </row>
    <row r="2125" spans="124:125">
      <c r="DU2125" s="63"/>
    </row>
    <row r="2126" spans="124:125">
      <c r="DU2126" s="63"/>
    </row>
    <row r="2127" spans="124:125">
      <c r="DU2127" s="63"/>
    </row>
    <row r="2128" spans="124:125">
      <c r="DU2128" s="63"/>
    </row>
    <row r="2129" spans="125:126">
      <c r="DU2129" s="63"/>
    </row>
    <row r="2130" spans="125:126">
      <c r="DU2130" s="63"/>
    </row>
    <row r="2131" spans="125:126">
      <c r="DU2131" s="63"/>
    </row>
    <row r="2132" spans="125:126">
      <c r="DU2132" s="63"/>
    </row>
    <row r="2133" spans="125:126">
      <c r="DU2133" s="63"/>
    </row>
    <row r="2134" spans="125:126">
      <c r="DU2134" s="63"/>
    </row>
    <row r="2135" spans="125:126">
      <c r="DU2135" s="63"/>
    </row>
    <row r="2136" spans="125:126">
      <c r="DU2136" s="63"/>
    </row>
    <row r="2137" spans="125:126">
      <c r="DU2137" s="63"/>
    </row>
    <row r="2138" spans="125:126">
      <c r="DU2138" s="63"/>
    </row>
    <row r="2139" spans="125:126">
      <c r="DV2139" s="63"/>
    </row>
    <row r="2140" spans="125:126">
      <c r="DV2140" s="63"/>
    </row>
    <row r="2141" spans="125:126">
      <c r="DV2141" s="63"/>
    </row>
    <row r="2142" spans="125:126">
      <c r="DV2142" s="63"/>
    </row>
    <row r="2143" spans="125:126">
      <c r="DV2143" s="63"/>
    </row>
    <row r="2144" spans="125:126">
      <c r="DV2144" s="63"/>
    </row>
    <row r="2145" spans="126:127">
      <c r="DV2145" s="63"/>
    </row>
    <row r="2146" spans="126:127">
      <c r="DV2146" s="63"/>
    </row>
    <row r="2147" spans="126:127">
      <c r="DV2147" s="63"/>
    </row>
    <row r="2148" spans="126:127">
      <c r="DV2148" s="63"/>
    </row>
    <row r="2149" spans="126:127">
      <c r="DV2149" s="63"/>
    </row>
    <row r="2150" spans="126:127">
      <c r="DV2150" s="63"/>
    </row>
    <row r="2151" spans="126:127">
      <c r="DV2151" s="63"/>
    </row>
    <row r="2152" spans="126:127">
      <c r="DV2152" s="63"/>
    </row>
    <row r="2153" spans="126:127">
      <c r="DV2153" s="63"/>
    </row>
    <row r="2154" spans="126:127">
      <c r="DV2154" s="63"/>
    </row>
    <row r="2155" spans="126:127">
      <c r="DV2155" s="63"/>
    </row>
    <row r="2156" spans="126:127">
      <c r="DV2156" s="63"/>
    </row>
    <row r="2157" spans="126:127">
      <c r="DV2157" s="63"/>
    </row>
    <row r="2158" spans="126:127">
      <c r="DV2158" s="63"/>
    </row>
    <row r="2159" spans="126:127">
      <c r="DV2159" s="63"/>
    </row>
    <row r="2160" spans="126:127">
      <c r="DW2160" s="63"/>
    </row>
    <row r="2161" spans="127:127">
      <c r="DW2161" s="63"/>
    </row>
    <row r="2162" spans="127:127">
      <c r="DW2162" s="63"/>
    </row>
    <row r="2163" spans="127:127">
      <c r="DW2163" s="63"/>
    </row>
    <row r="2164" spans="127:127">
      <c r="DW2164" s="63"/>
    </row>
    <row r="2165" spans="127:127">
      <c r="DW2165" s="63"/>
    </row>
    <row r="2166" spans="127:127">
      <c r="DW2166" s="63"/>
    </row>
    <row r="2167" spans="127:127">
      <c r="DW2167" s="63"/>
    </row>
    <row r="2168" spans="127:127">
      <c r="DW2168" s="63"/>
    </row>
    <row r="2169" spans="127:127">
      <c r="DW2169" s="63"/>
    </row>
    <row r="2170" spans="127:127">
      <c r="DW2170" s="63"/>
    </row>
    <row r="2171" spans="127:127">
      <c r="DW2171" s="63"/>
    </row>
    <row r="2172" spans="127:127">
      <c r="DW2172" s="63"/>
    </row>
    <row r="2173" spans="127:127">
      <c r="DW2173" s="63"/>
    </row>
    <row r="2174" spans="127:127">
      <c r="DW2174" s="63"/>
    </row>
    <row r="2175" spans="127:127">
      <c r="DW2175" s="63"/>
    </row>
    <row r="2176" spans="127:127">
      <c r="DW2176" s="63"/>
    </row>
    <row r="2177" spans="127:128">
      <c r="DW2177" s="63"/>
    </row>
    <row r="2178" spans="127:128">
      <c r="DW2178" s="63"/>
    </row>
    <row r="2179" spans="127:128">
      <c r="DW2179" s="63"/>
    </row>
    <row r="2180" spans="127:128">
      <c r="DW2180" s="63"/>
    </row>
    <row r="2181" spans="127:128">
      <c r="DX2181" s="63"/>
    </row>
    <row r="2182" spans="127:128">
      <c r="DX2182" s="63"/>
    </row>
    <row r="2183" spans="127:128">
      <c r="DX2183" s="63"/>
    </row>
    <row r="2184" spans="127:128">
      <c r="DX2184" s="63"/>
    </row>
    <row r="2185" spans="127:128">
      <c r="DX2185" s="63"/>
    </row>
    <row r="2186" spans="127:128">
      <c r="DX2186" s="63"/>
    </row>
    <row r="2187" spans="127:128">
      <c r="DX2187" s="63"/>
    </row>
    <row r="2188" spans="127:128">
      <c r="DX2188" s="63"/>
    </row>
    <row r="2189" spans="127:128">
      <c r="DX2189" s="63"/>
    </row>
    <row r="2190" spans="127:128">
      <c r="DX2190" s="63"/>
    </row>
    <row r="2191" spans="127:128">
      <c r="DX2191" s="63"/>
    </row>
    <row r="2192" spans="127:128">
      <c r="DX2192" s="63"/>
    </row>
    <row r="2193" spans="128:129">
      <c r="DX2193" s="63"/>
    </row>
    <row r="2194" spans="128:129">
      <c r="DX2194" s="63"/>
    </row>
    <row r="2195" spans="128:129">
      <c r="DX2195" s="63"/>
    </row>
    <row r="2196" spans="128:129">
      <c r="DX2196" s="63"/>
    </row>
    <row r="2197" spans="128:129">
      <c r="DX2197" s="63"/>
    </row>
    <row r="2198" spans="128:129">
      <c r="DX2198" s="63"/>
    </row>
    <row r="2199" spans="128:129">
      <c r="DX2199" s="63"/>
    </row>
    <row r="2200" spans="128:129">
      <c r="DX2200" s="63"/>
    </row>
    <row r="2201" spans="128:129">
      <c r="DX2201" s="63"/>
    </row>
    <row r="2202" spans="128:129">
      <c r="DY2202" s="63"/>
    </row>
    <row r="2203" spans="128:129">
      <c r="DY2203" s="63"/>
    </row>
    <row r="2204" spans="128:129">
      <c r="DY2204" s="63"/>
    </row>
    <row r="2205" spans="128:129">
      <c r="DY2205" s="63"/>
    </row>
    <row r="2206" spans="128:129">
      <c r="DY2206" s="63"/>
    </row>
    <row r="2207" spans="128:129">
      <c r="DY2207" s="63"/>
    </row>
    <row r="2208" spans="128:129">
      <c r="DY2208" s="63"/>
    </row>
    <row r="2209" spans="129:130">
      <c r="DY2209" s="63"/>
    </row>
    <row r="2210" spans="129:130">
      <c r="DY2210" s="63"/>
    </row>
    <row r="2211" spans="129:130">
      <c r="DY2211" s="63"/>
    </row>
    <row r="2212" spans="129:130">
      <c r="DY2212" s="63"/>
    </row>
    <row r="2213" spans="129:130">
      <c r="DY2213" s="63"/>
    </row>
    <row r="2214" spans="129:130">
      <c r="DY2214" s="63"/>
    </row>
    <row r="2215" spans="129:130">
      <c r="DY2215" s="63"/>
    </row>
    <row r="2216" spans="129:130">
      <c r="DY2216" s="63"/>
    </row>
    <row r="2217" spans="129:130">
      <c r="DY2217" s="63"/>
    </row>
    <row r="2218" spans="129:130">
      <c r="DY2218" s="63"/>
    </row>
    <row r="2219" spans="129:130">
      <c r="DY2219" s="63"/>
    </row>
    <row r="2220" spans="129:130">
      <c r="DY2220" s="63"/>
    </row>
    <row r="2221" spans="129:130">
      <c r="DY2221" s="63"/>
    </row>
    <row r="2222" spans="129:130">
      <c r="DY2222" s="63"/>
    </row>
    <row r="2223" spans="129:130">
      <c r="DZ2223" s="63"/>
    </row>
    <row r="2224" spans="129:130">
      <c r="DZ2224" s="63"/>
    </row>
    <row r="2225" spans="130:130">
      <c r="DZ2225" s="63"/>
    </row>
    <row r="2226" spans="130:130">
      <c r="DZ2226" s="63"/>
    </row>
    <row r="2227" spans="130:130">
      <c r="DZ2227" s="63"/>
    </row>
    <row r="2228" spans="130:130">
      <c r="DZ2228" s="63"/>
    </row>
    <row r="2229" spans="130:130">
      <c r="DZ2229" s="63"/>
    </row>
    <row r="2230" spans="130:130">
      <c r="DZ2230" s="63"/>
    </row>
    <row r="2231" spans="130:130">
      <c r="DZ2231" s="63"/>
    </row>
    <row r="2232" spans="130:130">
      <c r="DZ2232" s="63"/>
    </row>
    <row r="2233" spans="130:130">
      <c r="DZ2233" s="63"/>
    </row>
    <row r="2234" spans="130:130">
      <c r="DZ2234" s="63"/>
    </row>
    <row r="2235" spans="130:130">
      <c r="DZ2235" s="63"/>
    </row>
    <row r="2236" spans="130:130">
      <c r="DZ2236" s="63"/>
    </row>
    <row r="2237" spans="130:130">
      <c r="DZ2237" s="63"/>
    </row>
    <row r="2238" spans="130:130">
      <c r="DZ2238" s="63"/>
    </row>
    <row r="2239" spans="130:130">
      <c r="DZ2239" s="63"/>
    </row>
    <row r="2240" spans="130:130">
      <c r="DZ2240" s="63"/>
    </row>
    <row r="2241" spans="130:131">
      <c r="DZ2241" s="63"/>
    </row>
    <row r="2242" spans="130:131">
      <c r="DZ2242" s="63"/>
    </row>
    <row r="2243" spans="130:131">
      <c r="DZ2243" s="63"/>
    </row>
    <row r="2244" spans="130:131">
      <c r="EA2244" s="63"/>
    </row>
    <row r="2245" spans="130:131">
      <c r="EA2245" s="63"/>
    </row>
    <row r="2246" spans="130:131">
      <c r="EA2246" s="63"/>
    </row>
    <row r="2247" spans="130:131">
      <c r="EA2247" s="63"/>
    </row>
    <row r="2248" spans="130:131">
      <c r="EA2248" s="63"/>
    </row>
    <row r="2249" spans="130:131">
      <c r="EA2249" s="63"/>
    </row>
    <row r="2250" spans="130:131">
      <c r="EA2250" s="63"/>
    </row>
    <row r="2251" spans="130:131">
      <c r="EA2251" s="63"/>
    </row>
    <row r="2252" spans="130:131">
      <c r="EA2252" s="63"/>
    </row>
    <row r="2253" spans="130:131">
      <c r="EA2253" s="63"/>
    </row>
    <row r="2254" spans="130:131">
      <c r="EA2254" s="63"/>
    </row>
    <row r="2255" spans="130:131">
      <c r="EA2255" s="63"/>
    </row>
    <row r="2256" spans="130:131">
      <c r="EA2256" s="63"/>
    </row>
    <row r="2257" spans="131:132">
      <c r="EA2257" s="63"/>
    </row>
    <row r="2258" spans="131:132">
      <c r="EA2258" s="63"/>
    </row>
    <row r="2259" spans="131:132">
      <c r="EA2259" s="63"/>
    </row>
    <row r="2260" spans="131:132">
      <c r="EA2260" s="63"/>
    </row>
    <row r="2261" spans="131:132">
      <c r="EA2261" s="63"/>
    </row>
    <row r="2262" spans="131:132">
      <c r="EA2262" s="63"/>
    </row>
    <row r="2263" spans="131:132">
      <c r="EA2263" s="63"/>
    </row>
    <row r="2264" spans="131:132">
      <c r="EA2264" s="63"/>
    </row>
    <row r="2265" spans="131:132">
      <c r="EB2265" s="63"/>
    </row>
    <row r="2266" spans="131:132">
      <c r="EB2266" s="63"/>
    </row>
    <row r="2267" spans="131:132">
      <c r="EB2267" s="63"/>
    </row>
    <row r="2268" spans="131:132">
      <c r="EB2268" s="63"/>
    </row>
    <row r="2269" spans="131:132">
      <c r="EB2269" s="63"/>
    </row>
    <row r="2270" spans="131:132">
      <c r="EB2270" s="63"/>
    </row>
    <row r="2271" spans="131:132">
      <c r="EB2271" s="63"/>
    </row>
    <row r="2272" spans="131:132">
      <c r="EB2272" s="63"/>
    </row>
    <row r="2273" spans="132:133">
      <c r="EB2273" s="63"/>
    </row>
    <row r="2274" spans="132:133">
      <c r="EB2274" s="63"/>
    </row>
    <row r="2275" spans="132:133">
      <c r="EB2275" s="63"/>
    </row>
    <row r="2276" spans="132:133">
      <c r="EB2276" s="63"/>
    </row>
    <row r="2277" spans="132:133">
      <c r="EB2277" s="63"/>
    </row>
    <row r="2278" spans="132:133">
      <c r="EB2278" s="63"/>
    </row>
    <row r="2279" spans="132:133">
      <c r="EB2279" s="63"/>
    </row>
    <row r="2280" spans="132:133">
      <c r="EB2280" s="63"/>
    </row>
    <row r="2281" spans="132:133">
      <c r="EB2281" s="63"/>
    </row>
    <row r="2282" spans="132:133">
      <c r="EB2282" s="63"/>
    </row>
    <row r="2283" spans="132:133">
      <c r="EB2283" s="63"/>
    </row>
    <row r="2284" spans="132:133">
      <c r="EB2284" s="63"/>
    </row>
    <row r="2285" spans="132:133">
      <c r="EB2285" s="63"/>
    </row>
    <row r="2286" spans="132:133">
      <c r="EC2286" s="63"/>
    </row>
    <row r="2287" spans="132:133">
      <c r="EC2287" s="63"/>
    </row>
    <row r="2288" spans="132:133">
      <c r="EC2288" s="63"/>
    </row>
    <row r="2289" spans="133:133">
      <c r="EC2289" s="63"/>
    </row>
    <row r="2290" spans="133:133">
      <c r="EC2290" s="63"/>
    </row>
    <row r="2291" spans="133:133">
      <c r="EC2291" s="63"/>
    </row>
    <row r="2292" spans="133:133">
      <c r="EC2292" s="63"/>
    </row>
    <row r="2293" spans="133:133">
      <c r="EC2293" s="63"/>
    </row>
    <row r="2294" spans="133:133">
      <c r="EC2294" s="63"/>
    </row>
    <row r="2295" spans="133:133">
      <c r="EC2295" s="63"/>
    </row>
    <row r="2296" spans="133:133">
      <c r="EC2296" s="63"/>
    </row>
    <row r="2297" spans="133:133">
      <c r="EC2297" s="63"/>
    </row>
    <row r="2298" spans="133:133">
      <c r="EC2298" s="63"/>
    </row>
    <row r="2299" spans="133:133">
      <c r="EC2299" s="63"/>
    </row>
    <row r="2300" spans="133:133">
      <c r="EC2300" s="63"/>
    </row>
    <row r="2301" spans="133:133">
      <c r="EC2301" s="63"/>
    </row>
    <row r="2302" spans="133:133">
      <c r="EC2302" s="63"/>
    </row>
    <row r="2303" spans="133:133">
      <c r="EC2303" s="63"/>
    </row>
    <row r="2304" spans="133:133">
      <c r="EC2304" s="63"/>
    </row>
    <row r="2305" spans="133:134">
      <c r="EC2305" s="63"/>
    </row>
    <row r="2306" spans="133:134">
      <c r="EC2306" s="63"/>
    </row>
    <row r="2307" spans="133:134">
      <c r="ED2307" s="63"/>
    </row>
    <row r="2308" spans="133:134">
      <c r="ED2308" s="63"/>
    </row>
    <row r="2309" spans="133:134">
      <c r="ED2309" s="63"/>
    </row>
    <row r="2310" spans="133:134">
      <c r="ED2310" s="63"/>
    </row>
    <row r="2311" spans="133:134">
      <c r="ED2311" s="63"/>
    </row>
    <row r="2312" spans="133:134">
      <c r="ED2312" s="63"/>
    </row>
    <row r="2313" spans="133:134">
      <c r="ED2313" s="63"/>
    </row>
    <row r="2314" spans="133:134">
      <c r="ED2314" s="63"/>
    </row>
    <row r="2315" spans="133:134">
      <c r="ED2315" s="63"/>
    </row>
    <row r="2316" spans="133:134">
      <c r="ED2316" s="63"/>
    </row>
    <row r="2317" spans="133:134">
      <c r="ED2317" s="63"/>
    </row>
    <row r="2318" spans="133:134">
      <c r="ED2318" s="63"/>
    </row>
    <row r="2319" spans="133:134">
      <c r="ED2319" s="63"/>
    </row>
    <row r="2320" spans="133:134">
      <c r="ED2320" s="63"/>
    </row>
    <row r="2321" spans="134:135">
      <c r="ED2321" s="63"/>
    </row>
    <row r="2322" spans="134:135">
      <c r="ED2322" s="63"/>
    </row>
    <row r="2323" spans="134:135">
      <c r="ED2323" s="63"/>
    </row>
    <row r="2324" spans="134:135">
      <c r="ED2324" s="63"/>
    </row>
    <row r="2325" spans="134:135">
      <c r="ED2325" s="63"/>
    </row>
    <row r="2326" spans="134:135">
      <c r="ED2326" s="63"/>
    </row>
    <row r="2327" spans="134:135">
      <c r="ED2327" s="63"/>
    </row>
    <row r="2328" spans="134:135">
      <c r="EE2328" s="63"/>
    </row>
    <row r="2329" spans="134:135">
      <c r="EE2329" s="63"/>
    </row>
    <row r="2330" spans="134:135">
      <c r="EE2330" s="63"/>
    </row>
    <row r="2331" spans="134:135">
      <c r="EE2331" s="63"/>
    </row>
    <row r="2332" spans="134:135">
      <c r="EE2332" s="63"/>
    </row>
    <row r="2333" spans="134:135">
      <c r="EE2333" s="63"/>
    </row>
    <row r="2334" spans="134:135">
      <c r="EE2334" s="63"/>
    </row>
    <row r="2335" spans="134:135">
      <c r="EE2335" s="63"/>
    </row>
    <row r="2336" spans="134:135">
      <c r="EE2336" s="63"/>
    </row>
    <row r="2337" spans="135:136">
      <c r="EE2337" s="63"/>
    </row>
    <row r="2338" spans="135:136">
      <c r="EE2338" s="63"/>
    </row>
    <row r="2339" spans="135:136">
      <c r="EE2339" s="63"/>
    </row>
    <row r="2340" spans="135:136">
      <c r="EE2340" s="63"/>
    </row>
    <row r="2341" spans="135:136">
      <c r="EE2341" s="63"/>
    </row>
    <row r="2342" spans="135:136">
      <c r="EE2342" s="63"/>
    </row>
    <row r="2343" spans="135:136">
      <c r="EE2343" s="63"/>
    </row>
    <row r="2344" spans="135:136">
      <c r="EE2344" s="63"/>
    </row>
    <row r="2345" spans="135:136">
      <c r="EE2345" s="63"/>
    </row>
    <row r="2346" spans="135:136">
      <c r="EE2346" s="63"/>
    </row>
    <row r="2347" spans="135:136">
      <c r="EE2347" s="63"/>
    </row>
    <row r="2348" spans="135:136">
      <c r="EE2348" s="63"/>
    </row>
    <row r="2349" spans="135:136">
      <c r="EF2349" s="63"/>
    </row>
    <row r="2350" spans="135:136">
      <c r="EF2350" s="63"/>
    </row>
    <row r="2351" spans="135:136">
      <c r="EF2351" s="63"/>
    </row>
    <row r="2352" spans="135:136">
      <c r="EF2352" s="63"/>
    </row>
    <row r="2353" spans="136:136">
      <c r="EF2353" s="63"/>
    </row>
    <row r="2354" spans="136:136">
      <c r="EF2354" s="63"/>
    </row>
    <row r="2355" spans="136:136">
      <c r="EF2355" s="63"/>
    </row>
    <row r="2356" spans="136:136">
      <c r="EF2356" s="63"/>
    </row>
    <row r="2357" spans="136:136">
      <c r="EF2357" s="63"/>
    </row>
    <row r="2358" spans="136:136">
      <c r="EF2358" s="63"/>
    </row>
    <row r="2359" spans="136:136">
      <c r="EF2359" s="63"/>
    </row>
    <row r="2360" spans="136:136">
      <c r="EF2360" s="63"/>
    </row>
    <row r="2361" spans="136:136">
      <c r="EF2361" s="63"/>
    </row>
    <row r="2362" spans="136:136">
      <c r="EF2362" s="63"/>
    </row>
    <row r="2363" spans="136:136">
      <c r="EF2363" s="63"/>
    </row>
    <row r="2364" spans="136:136">
      <c r="EF2364" s="63"/>
    </row>
    <row r="2365" spans="136:136">
      <c r="EF2365" s="63"/>
    </row>
    <row r="2366" spans="136:136">
      <c r="EF2366" s="63"/>
    </row>
    <row r="2367" spans="136:136">
      <c r="EF2367" s="63"/>
    </row>
    <row r="2368" spans="136:136">
      <c r="EF2368" s="63"/>
    </row>
    <row r="2369" spans="136:137">
      <c r="EF2369" s="63"/>
    </row>
    <row r="2370" spans="136:137">
      <c r="EG2370" s="63"/>
    </row>
    <row r="2371" spans="136:137">
      <c r="EG2371" s="63"/>
    </row>
    <row r="2372" spans="136:137">
      <c r="EG2372" s="63"/>
    </row>
    <row r="2373" spans="136:137">
      <c r="EG2373" s="63"/>
    </row>
    <row r="2374" spans="136:137">
      <c r="EG2374" s="63"/>
    </row>
    <row r="2375" spans="136:137">
      <c r="EG2375" s="63"/>
    </row>
    <row r="2376" spans="136:137">
      <c r="EG2376" s="63"/>
    </row>
    <row r="2377" spans="136:137">
      <c r="EG2377" s="63"/>
    </row>
    <row r="2378" spans="136:137">
      <c r="EG2378" s="63"/>
    </row>
    <row r="2379" spans="136:137">
      <c r="EG2379" s="63"/>
    </row>
    <row r="2380" spans="136:137">
      <c r="EG2380" s="63"/>
    </row>
    <row r="2381" spans="136:137">
      <c r="EG2381" s="63"/>
    </row>
    <row r="2382" spans="136:137">
      <c r="EG2382" s="63"/>
    </row>
    <row r="2383" spans="136:137">
      <c r="EG2383" s="63"/>
    </row>
    <row r="2384" spans="136:137">
      <c r="EG2384" s="63"/>
    </row>
    <row r="2385" spans="137:173">
      <c r="EG2385" s="63"/>
    </row>
    <row r="2386" spans="137:173">
      <c r="EG2386" s="63"/>
    </row>
    <row r="2387" spans="137:173">
      <c r="EG2387" s="63"/>
    </row>
    <row r="2388" spans="137:173">
      <c r="EG2388" s="63"/>
    </row>
    <row r="2389" spans="137:173">
      <c r="EG2389" s="63"/>
    </row>
    <row r="2390" spans="137:173">
      <c r="EG2390" s="63"/>
    </row>
    <row r="2391" spans="137:173">
      <c r="EH2391" s="63"/>
      <c r="EI2391" s="63"/>
      <c r="EJ2391" s="63"/>
      <c r="EK2391" s="63"/>
      <c r="EL2391" s="63"/>
      <c r="EM2391" s="63"/>
      <c r="EN2391" s="63"/>
      <c r="EO2391" s="63"/>
      <c r="EP2391" s="63"/>
      <c r="EQ2391" s="63"/>
      <c r="ER2391" s="63"/>
      <c r="ES2391" s="63"/>
      <c r="ET2391" s="63"/>
      <c r="EU2391" s="63"/>
      <c r="EV2391" s="63"/>
      <c r="EW2391" s="63"/>
      <c r="EX2391" s="63"/>
      <c r="EY2391" s="63"/>
      <c r="EZ2391" s="63"/>
      <c r="FA2391" s="63"/>
      <c r="FB2391" s="63"/>
      <c r="FC2391" s="63"/>
      <c r="FD2391" s="63"/>
      <c r="FE2391" s="63"/>
      <c r="FF2391" s="63"/>
      <c r="FG2391" s="63"/>
      <c r="FH2391" s="63"/>
      <c r="FI2391" s="63"/>
      <c r="FJ2391" s="63"/>
      <c r="FK2391" s="63"/>
      <c r="FL2391" s="63"/>
      <c r="FM2391" s="63"/>
      <c r="FN2391" s="63"/>
      <c r="FO2391" s="63"/>
      <c r="FP2391" s="63"/>
      <c r="FQ2391" s="63"/>
    </row>
    <row r="2392" spans="137:173">
      <c r="EH2392" s="63"/>
      <c r="EI2392" s="63"/>
      <c r="EJ2392" s="63"/>
      <c r="EK2392" s="63"/>
      <c r="EL2392" s="63"/>
      <c r="EM2392" s="63"/>
      <c r="EN2392" s="63"/>
      <c r="EO2392" s="63"/>
      <c r="EP2392" s="63"/>
      <c r="EQ2392" s="63"/>
      <c r="ER2392" s="63"/>
      <c r="ES2392" s="63"/>
      <c r="ET2392" s="63"/>
      <c r="EU2392" s="63"/>
      <c r="EV2392" s="63"/>
      <c r="EW2392" s="63"/>
      <c r="EX2392" s="63"/>
      <c r="EY2392" s="63"/>
      <c r="EZ2392" s="63"/>
      <c r="FA2392" s="63"/>
      <c r="FB2392" s="63"/>
      <c r="FC2392" s="63"/>
      <c r="FD2392" s="63"/>
      <c r="FE2392" s="63"/>
      <c r="FF2392" s="63"/>
      <c r="FG2392" s="63"/>
      <c r="FH2392" s="63"/>
      <c r="FI2392" s="63"/>
      <c r="FJ2392" s="63"/>
      <c r="FK2392" s="63"/>
      <c r="FL2392" s="63"/>
      <c r="FM2392" s="63"/>
      <c r="FN2392" s="63"/>
      <c r="FO2392" s="63"/>
      <c r="FP2392" s="63"/>
      <c r="FQ2392" s="63"/>
    </row>
    <row r="2393" spans="137:173">
      <c r="EH2393" s="63"/>
      <c r="EI2393" s="63"/>
      <c r="EJ2393" s="63"/>
      <c r="EK2393" s="63"/>
      <c r="EL2393" s="63"/>
      <c r="EM2393" s="63"/>
      <c r="EN2393" s="63"/>
      <c r="EO2393" s="63"/>
      <c r="EP2393" s="63"/>
      <c r="EQ2393" s="63"/>
      <c r="ER2393" s="63"/>
      <c r="ES2393" s="63"/>
      <c r="ET2393" s="63"/>
      <c r="EU2393" s="63"/>
      <c r="EV2393" s="63"/>
      <c r="EW2393" s="63"/>
      <c r="EX2393" s="63"/>
      <c r="EY2393" s="63"/>
      <c r="EZ2393" s="63"/>
      <c r="FA2393" s="63"/>
      <c r="FB2393" s="63"/>
      <c r="FC2393" s="63"/>
      <c r="FD2393" s="63"/>
      <c r="FE2393" s="63"/>
      <c r="FF2393" s="63"/>
      <c r="FG2393" s="63"/>
      <c r="FH2393" s="63"/>
      <c r="FI2393" s="63"/>
      <c r="FJ2393" s="63"/>
      <c r="FK2393" s="63"/>
      <c r="FL2393" s="63"/>
      <c r="FM2393" s="63"/>
      <c r="FN2393" s="63"/>
      <c r="FO2393" s="63"/>
      <c r="FP2393" s="63"/>
      <c r="FQ2393" s="63"/>
    </row>
    <row r="2394" spans="137:173">
      <c r="EH2394" s="63"/>
      <c r="EI2394" s="63"/>
      <c r="EJ2394" s="63"/>
      <c r="EK2394" s="63"/>
      <c r="EL2394" s="63"/>
      <c r="EM2394" s="63"/>
      <c r="EN2394" s="63"/>
      <c r="EO2394" s="63"/>
      <c r="EP2394" s="63"/>
      <c r="EQ2394" s="63"/>
      <c r="ER2394" s="63"/>
      <c r="ES2394" s="63"/>
      <c r="ET2394" s="63"/>
      <c r="EU2394" s="63"/>
      <c r="EV2394" s="63"/>
      <c r="EW2394" s="63"/>
      <c r="EX2394" s="63"/>
      <c r="EY2394" s="63"/>
      <c r="EZ2394" s="63"/>
      <c r="FA2394" s="63"/>
      <c r="FB2394" s="63"/>
      <c r="FC2394" s="63"/>
      <c r="FD2394" s="63"/>
      <c r="FE2394" s="63"/>
      <c r="FF2394" s="63"/>
      <c r="FG2394" s="63"/>
      <c r="FH2394" s="63"/>
      <c r="FI2394" s="63"/>
      <c r="FJ2394" s="63"/>
      <c r="FK2394" s="63"/>
      <c r="FL2394" s="63"/>
      <c r="FM2394" s="63"/>
      <c r="FN2394" s="63"/>
      <c r="FO2394" s="63"/>
      <c r="FP2394" s="63"/>
      <c r="FQ2394" s="63"/>
    </row>
    <row r="2395" spans="137:173">
      <c r="EH2395" s="63"/>
      <c r="EI2395" s="63"/>
      <c r="EJ2395" s="63"/>
      <c r="EK2395" s="63"/>
      <c r="EL2395" s="63"/>
      <c r="EM2395" s="63"/>
      <c r="EN2395" s="63"/>
      <c r="EO2395" s="63"/>
      <c r="EP2395" s="63"/>
      <c r="EQ2395" s="63"/>
      <c r="ER2395" s="63"/>
      <c r="ES2395" s="63"/>
      <c r="ET2395" s="63"/>
      <c r="EU2395" s="63"/>
      <c r="EV2395" s="63"/>
      <c r="EW2395" s="63"/>
      <c r="EX2395" s="63"/>
      <c r="EY2395" s="63"/>
      <c r="EZ2395" s="63"/>
      <c r="FA2395" s="63"/>
      <c r="FB2395" s="63"/>
      <c r="FC2395" s="63"/>
      <c r="FD2395" s="63"/>
      <c r="FE2395" s="63"/>
      <c r="FF2395" s="63"/>
      <c r="FG2395" s="63"/>
      <c r="FH2395" s="63"/>
      <c r="FI2395" s="63"/>
      <c r="FJ2395" s="63"/>
      <c r="FK2395" s="63"/>
      <c r="FL2395" s="63"/>
      <c r="FM2395" s="63"/>
      <c r="FN2395" s="63"/>
      <c r="FO2395" s="63"/>
      <c r="FP2395" s="63"/>
      <c r="FQ2395" s="63"/>
    </row>
    <row r="2396" spans="137:173">
      <c r="EH2396" s="63"/>
      <c r="EI2396" s="63"/>
      <c r="EJ2396" s="63"/>
      <c r="EK2396" s="63"/>
      <c r="EL2396" s="63"/>
      <c r="EM2396" s="63"/>
      <c r="EN2396" s="63"/>
      <c r="EO2396" s="63"/>
      <c r="EP2396" s="63"/>
      <c r="EQ2396" s="63"/>
      <c r="ER2396" s="63"/>
      <c r="ES2396" s="63"/>
      <c r="ET2396" s="63"/>
      <c r="EU2396" s="63"/>
      <c r="EV2396" s="63"/>
      <c r="EW2396" s="63"/>
      <c r="EX2396" s="63"/>
      <c r="EY2396" s="63"/>
      <c r="EZ2396" s="63"/>
      <c r="FA2396" s="63"/>
      <c r="FB2396" s="63"/>
      <c r="FC2396" s="63"/>
      <c r="FD2396" s="63"/>
      <c r="FE2396" s="63"/>
      <c r="FF2396" s="63"/>
      <c r="FG2396" s="63"/>
      <c r="FH2396" s="63"/>
      <c r="FI2396" s="63"/>
      <c r="FJ2396" s="63"/>
      <c r="FK2396" s="63"/>
      <c r="FL2396" s="63"/>
      <c r="FM2396" s="63"/>
      <c r="FN2396" s="63"/>
      <c r="FO2396" s="63"/>
      <c r="FP2396" s="63"/>
      <c r="FQ2396" s="63"/>
    </row>
    <row r="2397" spans="137:173">
      <c r="EH2397" s="63"/>
      <c r="EI2397" s="63"/>
      <c r="EJ2397" s="63"/>
      <c r="EK2397" s="63"/>
      <c r="EL2397" s="63"/>
      <c r="EM2397" s="63"/>
      <c r="EN2397" s="63"/>
      <c r="EO2397" s="63"/>
      <c r="EP2397" s="63"/>
      <c r="EQ2397" s="63"/>
      <c r="ER2397" s="63"/>
      <c r="ES2397" s="63"/>
      <c r="ET2397" s="63"/>
      <c r="EU2397" s="63"/>
      <c r="EV2397" s="63"/>
      <c r="EW2397" s="63"/>
      <c r="EX2397" s="63"/>
      <c r="EY2397" s="63"/>
      <c r="EZ2397" s="63"/>
      <c r="FA2397" s="63"/>
      <c r="FB2397" s="63"/>
      <c r="FC2397" s="63"/>
      <c r="FD2397" s="63"/>
      <c r="FE2397" s="63"/>
      <c r="FF2397" s="63"/>
      <c r="FG2397" s="63"/>
      <c r="FH2397" s="63"/>
      <c r="FI2397" s="63"/>
      <c r="FJ2397" s="63"/>
      <c r="FK2397" s="63"/>
      <c r="FL2397" s="63"/>
      <c r="FM2397" s="63"/>
      <c r="FN2397" s="63"/>
      <c r="FO2397" s="63"/>
      <c r="FP2397" s="63"/>
      <c r="FQ2397" s="63"/>
    </row>
    <row r="2398" spans="137:173">
      <c r="EH2398" s="63"/>
      <c r="EI2398" s="63"/>
      <c r="EJ2398" s="63"/>
      <c r="EK2398" s="63"/>
      <c r="EL2398" s="63"/>
      <c r="EM2398" s="63"/>
      <c r="EN2398" s="63"/>
      <c r="EO2398" s="63"/>
      <c r="EP2398" s="63"/>
      <c r="EQ2398" s="63"/>
      <c r="ER2398" s="63"/>
      <c r="ES2398" s="63"/>
      <c r="ET2398" s="63"/>
      <c r="EU2398" s="63"/>
      <c r="EV2398" s="63"/>
      <c r="EW2398" s="63"/>
      <c r="EX2398" s="63"/>
      <c r="EY2398" s="63"/>
      <c r="EZ2398" s="63"/>
      <c r="FA2398" s="63"/>
      <c r="FB2398" s="63"/>
      <c r="FC2398" s="63"/>
      <c r="FD2398" s="63"/>
      <c r="FE2398" s="63"/>
      <c r="FF2398" s="63"/>
      <c r="FG2398" s="63"/>
      <c r="FH2398" s="63"/>
      <c r="FI2398" s="63"/>
      <c r="FJ2398" s="63"/>
      <c r="FK2398" s="63"/>
      <c r="FL2398" s="63"/>
      <c r="FM2398" s="63"/>
      <c r="FN2398" s="63"/>
      <c r="FO2398" s="63"/>
      <c r="FP2398" s="63"/>
      <c r="FQ2398" s="63"/>
    </row>
    <row r="2399" spans="137:173">
      <c r="EH2399" s="63"/>
      <c r="EI2399" s="63"/>
      <c r="EJ2399" s="63"/>
      <c r="EK2399" s="63"/>
      <c r="EL2399" s="63"/>
      <c r="EM2399" s="63"/>
      <c r="EN2399" s="63"/>
      <c r="EO2399" s="63"/>
      <c r="EP2399" s="63"/>
      <c r="EQ2399" s="63"/>
      <c r="ER2399" s="63"/>
      <c r="ES2399" s="63"/>
      <c r="ET2399" s="63"/>
      <c r="EU2399" s="63"/>
      <c r="EV2399" s="63"/>
      <c r="EW2399" s="63"/>
      <c r="EX2399" s="63"/>
      <c r="EY2399" s="63"/>
      <c r="EZ2399" s="63"/>
      <c r="FA2399" s="63"/>
      <c r="FB2399" s="63"/>
      <c r="FC2399" s="63"/>
      <c r="FD2399" s="63"/>
      <c r="FE2399" s="63"/>
      <c r="FF2399" s="63"/>
      <c r="FG2399" s="63"/>
      <c r="FH2399" s="63"/>
      <c r="FI2399" s="63"/>
      <c r="FJ2399" s="63"/>
      <c r="FK2399" s="63"/>
      <c r="FL2399" s="63"/>
      <c r="FM2399" s="63"/>
      <c r="FN2399" s="63"/>
      <c r="FO2399" s="63"/>
      <c r="FP2399" s="63"/>
      <c r="FQ2399" s="63"/>
    </row>
    <row r="2400" spans="137:173">
      <c r="EH2400" s="63"/>
      <c r="EI2400" s="63"/>
      <c r="EJ2400" s="63"/>
      <c r="EK2400" s="63"/>
      <c r="EL2400" s="63"/>
      <c r="EM2400" s="63"/>
      <c r="EN2400" s="63"/>
      <c r="EO2400" s="63"/>
      <c r="EP2400" s="63"/>
      <c r="EQ2400" s="63"/>
      <c r="ER2400" s="63"/>
      <c r="ES2400" s="63"/>
      <c r="ET2400" s="63"/>
      <c r="EU2400" s="63"/>
      <c r="EV2400" s="63"/>
      <c r="EW2400" s="63"/>
      <c r="EX2400" s="63"/>
      <c r="EY2400" s="63"/>
      <c r="EZ2400" s="63"/>
      <c r="FA2400" s="63"/>
      <c r="FB2400" s="63"/>
      <c r="FC2400" s="63"/>
      <c r="FD2400" s="63"/>
      <c r="FE2400" s="63"/>
      <c r="FF2400" s="63"/>
      <c r="FG2400" s="63"/>
      <c r="FH2400" s="63"/>
      <c r="FI2400" s="63"/>
      <c r="FJ2400" s="63"/>
      <c r="FK2400" s="63"/>
      <c r="FL2400" s="63"/>
      <c r="FM2400" s="63"/>
      <c r="FN2400" s="63"/>
      <c r="FO2400" s="63"/>
      <c r="FP2400" s="63"/>
      <c r="FQ2400" s="63"/>
    </row>
    <row r="2401" spans="138:173">
      <c r="EH2401" s="63"/>
      <c r="EI2401" s="63"/>
      <c r="EJ2401" s="63"/>
      <c r="EK2401" s="63"/>
      <c r="EL2401" s="63"/>
      <c r="EM2401" s="63"/>
      <c r="EN2401" s="63"/>
      <c r="EO2401" s="63"/>
      <c r="EP2401" s="63"/>
      <c r="EQ2401" s="63"/>
      <c r="ER2401" s="63"/>
      <c r="ES2401" s="63"/>
      <c r="ET2401" s="63"/>
      <c r="EU2401" s="63"/>
      <c r="EV2401" s="63"/>
      <c r="EW2401" s="63"/>
      <c r="EX2401" s="63"/>
      <c r="EY2401" s="63"/>
      <c r="EZ2401" s="63"/>
      <c r="FA2401" s="63"/>
      <c r="FB2401" s="63"/>
      <c r="FC2401" s="63"/>
      <c r="FD2401" s="63"/>
      <c r="FE2401" s="63"/>
      <c r="FF2401" s="63"/>
      <c r="FG2401" s="63"/>
      <c r="FH2401" s="63"/>
      <c r="FI2401" s="63"/>
      <c r="FJ2401" s="63"/>
      <c r="FK2401" s="63"/>
      <c r="FL2401" s="63"/>
      <c r="FM2401" s="63"/>
      <c r="FN2401" s="63"/>
      <c r="FO2401" s="63"/>
      <c r="FP2401" s="63"/>
      <c r="FQ2401" s="63"/>
    </row>
    <row r="2402" spans="138:173">
      <c r="EH2402" s="63"/>
      <c r="EI2402" s="63"/>
      <c r="EJ2402" s="63"/>
      <c r="EK2402" s="63"/>
      <c r="EL2402" s="63"/>
      <c r="EM2402" s="63"/>
      <c r="EN2402" s="63"/>
      <c r="EO2402" s="63"/>
      <c r="EP2402" s="63"/>
      <c r="EQ2402" s="63"/>
      <c r="ER2402" s="63"/>
      <c r="ES2402" s="63"/>
      <c r="ET2402" s="63"/>
      <c r="EU2402" s="63"/>
      <c r="EV2402" s="63"/>
      <c r="EW2402" s="63"/>
      <c r="EX2402" s="63"/>
      <c r="EY2402" s="63"/>
      <c r="EZ2402" s="63"/>
      <c r="FA2402" s="63"/>
      <c r="FB2402" s="63"/>
      <c r="FC2402" s="63"/>
      <c r="FD2402" s="63"/>
      <c r="FE2402" s="63"/>
      <c r="FF2402" s="63"/>
      <c r="FG2402" s="63"/>
      <c r="FH2402" s="63"/>
      <c r="FI2402" s="63"/>
      <c r="FJ2402" s="63"/>
      <c r="FK2402" s="63"/>
      <c r="FL2402" s="63"/>
      <c r="FM2402" s="63"/>
      <c r="FN2402" s="63"/>
      <c r="FO2402" s="63"/>
      <c r="FP2402" s="63"/>
      <c r="FQ2402" s="63"/>
    </row>
    <row r="2403" spans="138:173">
      <c r="EH2403" s="63"/>
      <c r="EI2403" s="63"/>
      <c r="EJ2403" s="63"/>
      <c r="EK2403" s="63"/>
      <c r="EL2403" s="63"/>
      <c r="EM2403" s="63"/>
      <c r="EN2403" s="63"/>
      <c r="EO2403" s="63"/>
      <c r="EP2403" s="63"/>
      <c r="EQ2403" s="63"/>
      <c r="ER2403" s="63"/>
      <c r="ES2403" s="63"/>
      <c r="ET2403" s="63"/>
      <c r="EU2403" s="63"/>
      <c r="EV2403" s="63"/>
      <c r="EW2403" s="63"/>
      <c r="EX2403" s="63"/>
      <c r="EY2403" s="63"/>
      <c r="EZ2403" s="63"/>
      <c r="FA2403" s="63"/>
      <c r="FB2403" s="63"/>
      <c r="FC2403" s="63"/>
      <c r="FD2403" s="63"/>
      <c r="FE2403" s="63"/>
      <c r="FF2403" s="63"/>
      <c r="FG2403" s="63"/>
      <c r="FH2403" s="63"/>
      <c r="FI2403" s="63"/>
      <c r="FJ2403" s="63"/>
      <c r="FK2403" s="63"/>
      <c r="FL2403" s="63"/>
      <c r="FM2403" s="63"/>
      <c r="FN2403" s="63"/>
      <c r="FO2403" s="63"/>
      <c r="FP2403" s="63"/>
      <c r="FQ2403" s="63"/>
    </row>
    <row r="2404" spans="138:173">
      <c r="EH2404" s="63"/>
      <c r="EI2404" s="63"/>
      <c r="EJ2404" s="63"/>
      <c r="EK2404" s="63"/>
      <c r="EL2404" s="63"/>
      <c r="EM2404" s="63"/>
      <c r="EN2404" s="63"/>
      <c r="EO2404" s="63"/>
      <c r="EP2404" s="63"/>
      <c r="EQ2404" s="63"/>
      <c r="ER2404" s="63"/>
      <c r="ES2404" s="63"/>
      <c r="ET2404" s="63"/>
      <c r="EU2404" s="63"/>
      <c r="EV2404" s="63"/>
      <c r="EW2404" s="63"/>
      <c r="EX2404" s="63"/>
      <c r="EY2404" s="63"/>
      <c r="EZ2404" s="63"/>
      <c r="FA2404" s="63"/>
      <c r="FB2404" s="63"/>
      <c r="FC2404" s="63"/>
      <c r="FD2404" s="63"/>
      <c r="FE2404" s="63"/>
      <c r="FF2404" s="63"/>
      <c r="FG2404" s="63"/>
      <c r="FH2404" s="63"/>
      <c r="FI2404" s="63"/>
      <c r="FJ2404" s="63"/>
      <c r="FK2404" s="63"/>
      <c r="FL2404" s="63"/>
      <c r="FM2404" s="63"/>
      <c r="FN2404" s="63"/>
      <c r="FO2404" s="63"/>
      <c r="FP2404" s="63"/>
      <c r="FQ2404" s="63"/>
    </row>
    <row r="2405" spans="138:173">
      <c r="EH2405" s="63"/>
      <c r="EI2405" s="63"/>
      <c r="EJ2405" s="63"/>
      <c r="EK2405" s="63"/>
      <c r="EL2405" s="63"/>
      <c r="EM2405" s="63"/>
      <c r="EN2405" s="63"/>
      <c r="EO2405" s="63"/>
      <c r="EP2405" s="63"/>
      <c r="EQ2405" s="63"/>
      <c r="ER2405" s="63"/>
      <c r="ES2405" s="63"/>
      <c r="ET2405" s="63"/>
      <c r="EU2405" s="63"/>
      <c r="EV2405" s="63"/>
      <c r="EW2405" s="63"/>
      <c r="EX2405" s="63"/>
      <c r="EY2405" s="63"/>
      <c r="EZ2405" s="63"/>
      <c r="FA2405" s="63"/>
      <c r="FB2405" s="63"/>
      <c r="FC2405" s="63"/>
      <c r="FD2405" s="63"/>
      <c r="FE2405" s="63"/>
      <c r="FF2405" s="63"/>
      <c r="FG2405" s="63"/>
      <c r="FH2405" s="63"/>
      <c r="FI2405" s="63"/>
      <c r="FJ2405" s="63"/>
      <c r="FK2405" s="63"/>
      <c r="FL2405" s="63"/>
      <c r="FM2405" s="63"/>
      <c r="FN2405" s="63"/>
      <c r="FO2405" s="63"/>
      <c r="FP2405" s="63"/>
      <c r="FQ2405" s="63"/>
    </row>
    <row r="2406" spans="138:173">
      <c r="EH2406" s="63"/>
      <c r="EI2406" s="63"/>
      <c r="EJ2406" s="63"/>
      <c r="EK2406" s="63"/>
      <c r="EL2406" s="63"/>
      <c r="EM2406" s="63"/>
      <c r="EN2406" s="63"/>
      <c r="EO2406" s="63"/>
      <c r="EP2406" s="63"/>
      <c r="EQ2406" s="63"/>
      <c r="ER2406" s="63"/>
      <c r="ES2406" s="63"/>
      <c r="ET2406" s="63"/>
      <c r="EU2406" s="63"/>
      <c r="EV2406" s="63"/>
      <c r="EW2406" s="63"/>
      <c r="EX2406" s="63"/>
      <c r="EY2406" s="63"/>
      <c r="EZ2406" s="63"/>
      <c r="FA2406" s="63"/>
      <c r="FB2406" s="63"/>
      <c r="FC2406" s="63"/>
      <c r="FD2406" s="63"/>
      <c r="FE2406" s="63"/>
      <c r="FF2406" s="63"/>
      <c r="FG2406" s="63"/>
      <c r="FH2406" s="63"/>
      <c r="FI2406" s="63"/>
      <c r="FJ2406" s="63"/>
      <c r="FK2406" s="63"/>
      <c r="FL2406" s="63"/>
      <c r="FM2406" s="63"/>
      <c r="FN2406" s="63"/>
      <c r="FO2406" s="63"/>
      <c r="FP2406" s="63"/>
      <c r="FQ2406" s="63"/>
    </row>
    <row r="2407" spans="138:173">
      <c r="EH2407" s="63"/>
      <c r="EI2407" s="63"/>
      <c r="EJ2407" s="63"/>
      <c r="EK2407" s="63"/>
      <c r="EL2407" s="63"/>
      <c r="EM2407" s="63"/>
      <c r="EN2407" s="63"/>
      <c r="EO2407" s="63"/>
      <c r="EP2407" s="63"/>
      <c r="EQ2407" s="63"/>
      <c r="ER2407" s="63"/>
      <c r="ES2407" s="63"/>
      <c r="ET2407" s="63"/>
      <c r="EU2407" s="63"/>
      <c r="EV2407" s="63"/>
      <c r="EW2407" s="63"/>
      <c r="EX2407" s="63"/>
      <c r="EY2407" s="63"/>
      <c r="EZ2407" s="63"/>
      <c r="FA2407" s="63"/>
      <c r="FB2407" s="63"/>
      <c r="FC2407" s="63"/>
      <c r="FD2407" s="63"/>
      <c r="FE2407" s="63"/>
      <c r="FF2407" s="63"/>
      <c r="FG2407" s="63"/>
      <c r="FH2407" s="63"/>
      <c r="FI2407" s="63"/>
      <c r="FJ2407" s="63"/>
      <c r="FK2407" s="63"/>
      <c r="FL2407" s="63"/>
      <c r="FM2407" s="63"/>
      <c r="FN2407" s="63"/>
      <c r="FO2407" s="63"/>
      <c r="FP2407" s="63"/>
      <c r="FQ2407" s="63"/>
    </row>
    <row r="2408" spans="138:173">
      <c r="EH2408" s="63"/>
      <c r="EI2408" s="63"/>
      <c r="EJ2408" s="63"/>
      <c r="EK2408" s="63"/>
      <c r="EL2408" s="63"/>
      <c r="EM2408" s="63"/>
      <c r="EN2408" s="63"/>
      <c r="EO2408" s="63"/>
      <c r="EP2408" s="63"/>
      <c r="EQ2408" s="63"/>
      <c r="ER2408" s="63"/>
      <c r="ES2408" s="63"/>
      <c r="ET2408" s="63"/>
      <c r="EU2408" s="63"/>
      <c r="EV2408" s="63"/>
      <c r="EW2408" s="63"/>
      <c r="EX2408" s="63"/>
      <c r="EY2408" s="63"/>
      <c r="EZ2408" s="63"/>
      <c r="FA2408" s="63"/>
      <c r="FB2408" s="63"/>
      <c r="FC2408" s="63"/>
      <c r="FD2408" s="63"/>
      <c r="FE2408" s="63"/>
      <c r="FF2408" s="63"/>
      <c r="FG2408" s="63"/>
      <c r="FH2408" s="63"/>
      <c r="FI2408" s="63"/>
      <c r="FJ2408" s="63"/>
      <c r="FK2408" s="63"/>
      <c r="FL2408" s="63"/>
      <c r="FM2408" s="63"/>
      <c r="FN2408" s="63"/>
      <c r="FO2408" s="63"/>
      <c r="FP2408" s="63"/>
      <c r="FQ2408" s="63"/>
    </row>
    <row r="2409" spans="138:173">
      <c r="EH2409" s="63"/>
      <c r="EI2409" s="63"/>
      <c r="EJ2409" s="63"/>
      <c r="EK2409" s="63"/>
      <c r="EL2409" s="63"/>
      <c r="EM2409" s="63"/>
      <c r="EN2409" s="63"/>
      <c r="EO2409" s="63"/>
      <c r="EP2409" s="63"/>
      <c r="EQ2409" s="63"/>
      <c r="ER2409" s="63"/>
      <c r="ES2409" s="63"/>
      <c r="ET2409" s="63"/>
      <c r="EU2409" s="63"/>
      <c r="EV2409" s="63"/>
      <c r="EW2409" s="63"/>
      <c r="EX2409" s="63"/>
      <c r="EY2409" s="63"/>
      <c r="EZ2409" s="63"/>
      <c r="FA2409" s="63"/>
      <c r="FB2409" s="63"/>
      <c r="FC2409" s="63"/>
      <c r="FD2409" s="63"/>
      <c r="FE2409" s="63"/>
      <c r="FF2409" s="63"/>
      <c r="FG2409" s="63"/>
      <c r="FH2409" s="63"/>
      <c r="FI2409" s="63"/>
      <c r="FJ2409" s="63"/>
      <c r="FK2409" s="63"/>
      <c r="FL2409" s="63"/>
      <c r="FM2409" s="63"/>
      <c r="FN2409" s="63"/>
      <c r="FO2409" s="63"/>
      <c r="FP2409" s="63"/>
      <c r="FQ2409" s="63"/>
    </row>
    <row r="2410" spans="138:173">
      <c r="EH2410" s="63"/>
      <c r="EI2410" s="63"/>
      <c r="EJ2410" s="63"/>
      <c r="EK2410" s="63"/>
      <c r="EL2410" s="63"/>
      <c r="EM2410" s="63"/>
      <c r="EN2410" s="63"/>
      <c r="EO2410" s="63"/>
      <c r="EP2410" s="63"/>
      <c r="EQ2410" s="63"/>
      <c r="ER2410" s="63"/>
      <c r="ES2410" s="63"/>
      <c r="ET2410" s="63"/>
      <c r="EU2410" s="63"/>
      <c r="EV2410" s="63"/>
      <c r="EW2410" s="63"/>
      <c r="EX2410" s="63"/>
      <c r="EY2410" s="63"/>
      <c r="EZ2410" s="63"/>
      <c r="FA2410" s="63"/>
      <c r="FB2410" s="63"/>
      <c r="FC2410" s="63"/>
      <c r="FD2410" s="63"/>
      <c r="FE2410" s="63"/>
      <c r="FF2410" s="63"/>
      <c r="FG2410" s="63"/>
      <c r="FH2410" s="63"/>
      <c r="FI2410" s="63"/>
      <c r="FJ2410" s="63"/>
      <c r="FK2410" s="63"/>
      <c r="FL2410" s="63"/>
      <c r="FM2410" s="63"/>
      <c r="FN2410" s="63"/>
      <c r="FO2410" s="63"/>
      <c r="FP2410" s="63"/>
      <c r="FQ2410" s="63"/>
    </row>
    <row r="2411" spans="138:173">
      <c r="EH2411" s="63"/>
      <c r="EI2411" s="63"/>
      <c r="EJ2411" s="63"/>
      <c r="EK2411" s="63"/>
      <c r="EL2411" s="63"/>
      <c r="EM2411" s="63"/>
      <c r="EN2411" s="63"/>
      <c r="EO2411" s="63"/>
      <c r="EP2411" s="63"/>
      <c r="EQ2411" s="63"/>
      <c r="ER2411" s="63"/>
      <c r="ES2411" s="63"/>
      <c r="ET2411" s="63"/>
      <c r="EU2411" s="63"/>
      <c r="EV2411" s="63"/>
      <c r="EW2411" s="63"/>
      <c r="EX2411" s="63"/>
      <c r="EY2411" s="63"/>
      <c r="EZ2411" s="63"/>
      <c r="FA2411" s="63"/>
      <c r="FB2411" s="63"/>
      <c r="FC2411" s="63"/>
      <c r="FD2411" s="63"/>
      <c r="FE2411" s="63"/>
      <c r="FF2411" s="63"/>
      <c r="FG2411" s="63"/>
      <c r="FH2411" s="63"/>
      <c r="FI2411" s="63"/>
      <c r="FJ2411" s="63"/>
      <c r="FK2411" s="63"/>
      <c r="FL2411" s="63"/>
      <c r="FM2411" s="63"/>
      <c r="FN2411" s="63"/>
      <c r="FO2411" s="63"/>
      <c r="FP2411" s="63"/>
      <c r="FQ2411" s="63"/>
    </row>
  </sheetData>
  <sortState ref="A118:F141">
    <sortCondition ref="E118:E141"/>
  </sortState>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R73"/>
  <sheetViews>
    <sheetView topLeftCell="C1" zoomScale="85" zoomScaleNormal="85" workbookViewId="0">
      <selection activeCell="I1" sqref="I1:V42"/>
    </sheetView>
  </sheetViews>
  <sheetFormatPr defaultRowHeight="12.75"/>
  <cols>
    <col min="1" max="1" width="9" style="10"/>
    <col min="2" max="2" width="11.375" style="10" bestFit="1" customWidth="1"/>
    <col min="3" max="7" width="9" style="10"/>
    <col min="8" max="8" width="1.625" style="10" customWidth="1"/>
    <col min="9" max="16384" width="9" style="10"/>
  </cols>
  <sheetData>
    <row r="1" spans="1:18">
      <c r="A1" s="10" t="s">
        <v>239</v>
      </c>
      <c r="I1" s="10" t="s">
        <v>369</v>
      </c>
      <c r="J1" s="10" t="str">
        <f>Indice!C23</f>
        <v>Porcentaje de hombres y mujeres por condición de afiliación y tamaño de firma según densidades de cotización: Chile, México y el Salvador  y Perú</v>
      </c>
    </row>
    <row r="2" spans="1:18" ht="16.5" customHeight="1">
      <c r="B2" s="10" t="s">
        <v>0</v>
      </c>
      <c r="C2" s="10" t="s">
        <v>184</v>
      </c>
      <c r="F2" s="10" t="s">
        <v>0</v>
      </c>
      <c r="G2" s="10" t="s">
        <v>184</v>
      </c>
    </row>
    <row r="3" spans="1:18">
      <c r="A3" s="10" t="s">
        <v>336</v>
      </c>
      <c r="B3" s="48">
        <v>3.7802934271777985E-2</v>
      </c>
      <c r="C3" s="48">
        <v>0.25220575209030949</v>
      </c>
      <c r="D3" s="10" t="s">
        <v>336</v>
      </c>
      <c r="F3" s="48">
        <f>B3</f>
        <v>3.7802934271777985E-2</v>
      </c>
      <c r="G3" s="48">
        <f>C3</f>
        <v>0.25220575209030949</v>
      </c>
    </row>
    <row r="4" spans="1:18">
      <c r="A4" s="10" t="s">
        <v>232</v>
      </c>
      <c r="B4" s="48">
        <v>0.1656095208322865</v>
      </c>
      <c r="C4" s="48">
        <v>0.26655268393126302</v>
      </c>
      <c r="D4" s="10" t="s">
        <v>321</v>
      </c>
      <c r="F4" s="48">
        <f>SUM(B4:B5)</f>
        <v>0.36548308045745992</v>
      </c>
      <c r="G4" s="48">
        <f>SUM(C4:C5)</f>
        <v>0.44573532146283423</v>
      </c>
    </row>
    <row r="5" spans="1:18">
      <c r="A5" s="10" t="s">
        <v>233</v>
      </c>
      <c r="B5" s="48">
        <v>0.19987355962517339</v>
      </c>
      <c r="C5" s="48">
        <v>0.17918263753157124</v>
      </c>
      <c r="D5" s="10" t="s">
        <v>322</v>
      </c>
      <c r="F5" s="48">
        <f>SUM(B6:B7)</f>
        <v>0.58629577490050855</v>
      </c>
      <c r="G5" s="48">
        <f>SUM(C6:C7)</f>
        <v>0.29468880056845187</v>
      </c>
      <c r="K5" s="49" t="s">
        <v>45</v>
      </c>
      <c r="R5" s="49" t="s">
        <v>181</v>
      </c>
    </row>
    <row r="6" spans="1:18">
      <c r="A6" s="10" t="s">
        <v>234</v>
      </c>
      <c r="B6" s="48">
        <v>0.26554630064487317</v>
      </c>
      <c r="C6" s="48">
        <v>0.15474864150453879</v>
      </c>
      <c r="D6" s="10" t="s">
        <v>337</v>
      </c>
      <c r="F6" s="48">
        <f>B8</f>
        <v>1.0418210370253528E-2</v>
      </c>
      <c r="G6" s="48">
        <f>C8</f>
        <v>7.3701258784043466E-3</v>
      </c>
    </row>
    <row r="7" spans="1:18">
      <c r="A7" s="10" t="s">
        <v>235</v>
      </c>
      <c r="B7" s="48">
        <v>0.32074947425563538</v>
      </c>
      <c r="C7" s="48">
        <v>0.13994015906391308</v>
      </c>
      <c r="D7" s="48"/>
    </row>
    <row r="8" spans="1:18">
      <c r="A8" s="10" t="s">
        <v>183</v>
      </c>
      <c r="B8" s="48">
        <v>1.0418210370253528E-2</v>
      </c>
      <c r="C8" s="48">
        <v>7.3701258784043466E-3</v>
      </c>
      <c r="D8" s="48"/>
    </row>
    <row r="10" spans="1:18">
      <c r="A10" s="10" t="s">
        <v>236</v>
      </c>
    </row>
    <row r="11" spans="1:18">
      <c r="B11" s="10" t="s">
        <v>0</v>
      </c>
      <c r="C11" s="10" t="s">
        <v>184</v>
      </c>
      <c r="F11" s="10" t="s">
        <v>0</v>
      </c>
      <c r="G11" s="10" t="s">
        <v>184</v>
      </c>
    </row>
    <row r="12" spans="1:18">
      <c r="A12" s="10" t="s">
        <v>336</v>
      </c>
      <c r="B12" s="48">
        <v>0.41644475483711008</v>
      </c>
      <c r="C12" s="48">
        <v>0.66581059421936295</v>
      </c>
      <c r="D12" s="10" t="s">
        <v>336</v>
      </c>
      <c r="F12" s="48">
        <f>B12</f>
        <v>0.41644475483711008</v>
      </c>
      <c r="G12" s="48">
        <f>C12</f>
        <v>0.66581059421936295</v>
      </c>
    </row>
    <row r="13" spans="1:18">
      <c r="A13" s="10" t="s">
        <v>232</v>
      </c>
      <c r="B13" s="48">
        <v>0.14524819789596483</v>
      </c>
      <c r="C13" s="48">
        <v>0.10257963426245792</v>
      </c>
      <c r="D13" s="10" t="s">
        <v>321</v>
      </c>
      <c r="F13" s="48">
        <f>SUM(B13:B14)</f>
        <v>0.25838214643670326</v>
      </c>
      <c r="G13" s="48">
        <f>SUM(C13:C14)</f>
        <v>0.17205299263934554</v>
      </c>
    </row>
    <row r="14" spans="1:18">
      <c r="A14" s="10" t="s">
        <v>233</v>
      </c>
      <c r="B14" s="48">
        <v>0.11313394854073845</v>
      </c>
      <c r="C14" s="48">
        <v>6.9473358376887631E-2</v>
      </c>
      <c r="D14" s="10" t="s">
        <v>322</v>
      </c>
      <c r="F14" s="48">
        <f>SUM(B15:B16)</f>
        <v>0.30390330918505537</v>
      </c>
      <c r="G14" s="48">
        <f>SUM(C15:C16)</f>
        <v>0.14256480654465814</v>
      </c>
    </row>
    <row r="15" spans="1:18">
      <c r="A15" s="10" t="s">
        <v>234</v>
      </c>
      <c r="B15" s="48">
        <v>0.10522697035153683</v>
      </c>
      <c r="C15" s="48">
        <v>5.3768201498528255E-2</v>
      </c>
      <c r="D15" s="10" t="s">
        <v>337</v>
      </c>
      <c r="F15" s="48">
        <f>B17</f>
        <v>2.1269789541131297E-2</v>
      </c>
      <c r="G15" s="48">
        <f>C17</f>
        <v>1.957160659663337E-2</v>
      </c>
    </row>
    <row r="16" spans="1:18">
      <c r="A16" s="10" t="s">
        <v>235</v>
      </c>
      <c r="B16" s="48">
        <v>0.19867633883351854</v>
      </c>
      <c r="C16" s="48">
        <v>8.8796605046129892E-2</v>
      </c>
      <c r="D16" s="48"/>
      <c r="E16" s="48"/>
      <c r="F16" s="48"/>
      <c r="G16" s="48"/>
    </row>
    <row r="17" spans="1:18">
      <c r="A17" s="10" t="s">
        <v>183</v>
      </c>
      <c r="B17" s="48">
        <v>2.1269789541131297E-2</v>
      </c>
      <c r="C17" s="48">
        <v>1.957160659663337E-2</v>
      </c>
      <c r="D17" s="48"/>
      <c r="E17" s="48"/>
      <c r="F17" s="48"/>
      <c r="G17" s="48"/>
    </row>
    <row r="18" spans="1:18">
      <c r="B18" s="48"/>
    </row>
    <row r="19" spans="1:18">
      <c r="A19" s="10" t="s">
        <v>237</v>
      </c>
    </row>
    <row r="20" spans="1:18">
      <c r="B20" s="10" t="s">
        <v>0</v>
      </c>
      <c r="C20" s="10" t="s">
        <v>184</v>
      </c>
      <c r="F20" s="10" t="s">
        <v>0</v>
      </c>
      <c r="G20" s="10" t="s">
        <v>184</v>
      </c>
    </row>
    <row r="21" spans="1:18">
      <c r="A21" s="10" t="s">
        <v>336</v>
      </c>
      <c r="B21" s="48">
        <v>0.50851846174257287</v>
      </c>
      <c r="C21" s="48">
        <v>0.77111778403829367</v>
      </c>
      <c r="D21" s="10" t="s">
        <v>336</v>
      </c>
      <c r="F21" s="48">
        <f>B21</f>
        <v>0.50851846174257287</v>
      </c>
      <c r="G21" s="48">
        <f>C21</f>
        <v>0.77111778403829367</v>
      </c>
      <c r="K21" s="49" t="s">
        <v>182</v>
      </c>
      <c r="R21" s="49" t="s">
        <v>37</v>
      </c>
    </row>
    <row r="22" spans="1:18">
      <c r="A22" s="10" t="s">
        <v>232</v>
      </c>
      <c r="B22" s="48">
        <v>0.18217073306793308</v>
      </c>
      <c r="C22" s="48">
        <v>7.949540974425319E-2</v>
      </c>
      <c r="D22" s="10" t="s">
        <v>321</v>
      </c>
      <c r="F22" s="48">
        <f>SUM(B22:B23)</f>
        <v>0.23928046584800861</v>
      </c>
      <c r="G22" s="48">
        <f>SUM(C22:C23)</f>
        <v>0.10327916531439607</v>
      </c>
    </row>
    <row r="23" spans="1:18">
      <c r="A23" s="10" t="s">
        <v>233</v>
      </c>
      <c r="B23" s="48">
        <v>5.7109732780075535E-2</v>
      </c>
      <c r="C23" s="48">
        <v>2.3783755570142874E-2</v>
      </c>
      <c r="D23" s="10" t="s">
        <v>322</v>
      </c>
      <c r="F23" s="48">
        <f>SUM(B24:B25)</f>
        <v>0.25220107240941847</v>
      </c>
      <c r="G23" s="48">
        <f>SUM(C24:C25)</f>
        <v>0.12560305064731028</v>
      </c>
    </row>
    <row r="24" spans="1:18">
      <c r="A24" s="10" t="s">
        <v>234</v>
      </c>
      <c r="B24" s="48">
        <v>6.451268781133758E-2</v>
      </c>
      <c r="C24" s="48">
        <v>2.7463526380491338E-2</v>
      </c>
      <c r="D24" s="10" t="s">
        <v>337</v>
      </c>
      <c r="F24" s="48">
        <f>B26</f>
        <v>0</v>
      </c>
      <c r="G24" s="48">
        <f>C26</f>
        <v>0</v>
      </c>
    </row>
    <row r="25" spans="1:18">
      <c r="A25" s="10" t="s">
        <v>235</v>
      </c>
      <c r="B25" s="48">
        <v>0.18768838459808088</v>
      </c>
      <c r="C25" s="48">
        <v>9.8139524266818934E-2</v>
      </c>
      <c r="D25" s="48"/>
      <c r="E25" s="48"/>
      <c r="F25" s="48"/>
      <c r="G25" s="48"/>
    </row>
    <row r="26" spans="1:18">
      <c r="A26" s="10" t="s">
        <v>183</v>
      </c>
      <c r="B26" s="48">
        <v>0</v>
      </c>
      <c r="C26" s="48">
        <v>0</v>
      </c>
      <c r="D26" s="48"/>
      <c r="E26" s="48"/>
      <c r="F26" s="48"/>
      <c r="G26" s="48"/>
    </row>
    <row r="27" spans="1:18">
      <c r="B27" s="48"/>
      <c r="C27" s="48"/>
      <c r="D27" s="48"/>
      <c r="E27" s="48"/>
      <c r="F27" s="48"/>
      <c r="G27" s="48"/>
    </row>
    <row r="29" spans="1:18">
      <c r="A29" s="10" t="s">
        <v>238</v>
      </c>
    </row>
    <row r="30" spans="1:18">
      <c r="B30" s="10" t="s">
        <v>0</v>
      </c>
      <c r="C30" s="10" t="s">
        <v>184</v>
      </c>
      <c r="F30" s="10" t="s">
        <v>0</v>
      </c>
      <c r="G30" s="10" t="s">
        <v>184</v>
      </c>
    </row>
    <row r="31" spans="1:18">
      <c r="A31" s="10" t="s">
        <v>336</v>
      </c>
      <c r="B31" s="48">
        <v>0.16102290562167104</v>
      </c>
      <c r="C31" s="48">
        <v>0.4583205923758506</v>
      </c>
      <c r="D31" s="10" t="s">
        <v>336</v>
      </c>
      <c r="F31" s="48">
        <f>B31</f>
        <v>0.16102290562167104</v>
      </c>
      <c r="G31" s="48">
        <f>C31</f>
        <v>0.4583205923758506</v>
      </c>
    </row>
    <row r="32" spans="1:18">
      <c r="A32" s="10" t="s">
        <v>232</v>
      </c>
      <c r="B32" s="48">
        <v>0.41109877624538116</v>
      </c>
      <c r="C32" s="48">
        <v>0.24917252750710872</v>
      </c>
      <c r="D32" s="10" t="s">
        <v>321</v>
      </c>
      <c r="F32" s="48">
        <f>SUM(B32:B33)</f>
        <v>0.51177602757078067</v>
      </c>
      <c r="G32" s="48">
        <f>SUM(C32:C33)</f>
        <v>0.31417405642200663</v>
      </c>
    </row>
    <row r="33" spans="1:10">
      <c r="A33" s="10" t="s">
        <v>233</v>
      </c>
      <c r="B33" s="48">
        <v>0.10067725132539947</v>
      </c>
      <c r="C33" s="48">
        <v>6.5001528914897924E-2</v>
      </c>
      <c r="D33" s="10" t="s">
        <v>322</v>
      </c>
      <c r="F33" s="48">
        <f>SUM(B34:B35)</f>
        <v>0.32720106680754824</v>
      </c>
      <c r="G33" s="48">
        <f>SUM(C34:C35)</f>
        <v>0.22750535120214274</v>
      </c>
    </row>
    <row r="34" spans="1:10">
      <c r="A34" s="10" t="s">
        <v>234</v>
      </c>
      <c r="B34" s="48">
        <v>0.17618518981944906</v>
      </c>
      <c r="C34" s="48">
        <v>0.11916946967731286</v>
      </c>
      <c r="D34" s="10" t="s">
        <v>337</v>
      </c>
      <c r="F34" s="48">
        <f>B36</f>
        <v>0</v>
      </c>
      <c r="G34" s="48">
        <f>C36</f>
        <v>0</v>
      </c>
    </row>
    <row r="35" spans="1:10">
      <c r="A35" s="10" t="s">
        <v>235</v>
      </c>
      <c r="B35" s="48">
        <v>0.15101587698809921</v>
      </c>
      <c r="C35" s="48">
        <v>0.10833588152482988</v>
      </c>
      <c r="D35" s="48"/>
      <c r="E35" s="48"/>
      <c r="F35" s="48"/>
      <c r="G35" s="48"/>
    </row>
    <row r="38" spans="1:10">
      <c r="B38" s="48"/>
      <c r="C38" s="48"/>
      <c r="D38" s="48"/>
      <c r="E38" s="48"/>
      <c r="F38" s="48"/>
      <c r="G38" s="48"/>
    </row>
    <row r="39" spans="1:10">
      <c r="I39" s="10" t="s">
        <v>240</v>
      </c>
      <c r="J39" s="10" t="str">
        <f>Indice!D23</f>
        <v>Elaboración propia utilizando datos de Forteza et al (2009) Chile, Argueta (2011) para El Salvador, , SBS y SPP para Perú , CONSAR para México.</v>
      </c>
    </row>
    <row r="53" spans="2:7">
      <c r="C53" s="48"/>
      <c r="D53" s="48"/>
      <c r="E53" s="48"/>
      <c r="F53" s="48"/>
      <c r="G53" s="48"/>
    </row>
    <row r="54" spans="2:7">
      <c r="C54" s="48"/>
      <c r="D54" s="48"/>
      <c r="E54" s="48"/>
      <c r="F54" s="48"/>
      <c r="G54" s="48"/>
    </row>
    <row r="55" spans="2:7">
      <c r="C55" s="48"/>
      <c r="D55" s="48"/>
      <c r="E55" s="48"/>
      <c r="F55" s="48"/>
      <c r="G55" s="48"/>
    </row>
    <row r="56" spans="2:7">
      <c r="B56" s="48"/>
      <c r="C56" s="48"/>
      <c r="D56" s="48"/>
      <c r="E56" s="48"/>
      <c r="F56" s="48"/>
      <c r="G56" s="48"/>
    </row>
    <row r="57" spans="2:7">
      <c r="B57" s="48"/>
      <c r="C57" s="48"/>
      <c r="D57" s="48"/>
      <c r="E57" s="48"/>
      <c r="F57" s="48"/>
      <c r="G57" s="48"/>
    </row>
    <row r="58" spans="2:7">
      <c r="B58" s="48"/>
      <c r="C58" s="48"/>
      <c r="D58" s="48"/>
      <c r="E58" s="48"/>
      <c r="F58" s="48"/>
      <c r="G58" s="48"/>
    </row>
    <row r="72" spans="2:7">
      <c r="B72" s="48"/>
      <c r="C72" s="48"/>
      <c r="D72" s="48"/>
      <c r="E72" s="48"/>
      <c r="F72" s="48"/>
      <c r="G72" s="48"/>
    </row>
    <row r="73" spans="2:7">
      <c r="C73" s="48"/>
      <c r="D73" s="48"/>
      <c r="E73" s="48"/>
      <c r="F73" s="48"/>
      <c r="G73" s="48"/>
    </row>
  </sheetData>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3:AF81"/>
  <sheetViews>
    <sheetView zoomScale="85" zoomScaleNormal="85" workbookViewId="0"/>
  </sheetViews>
  <sheetFormatPr defaultRowHeight="12.75"/>
  <cols>
    <col min="1" max="5" width="9" style="44"/>
    <col min="6" max="6" width="10.75" style="44" customWidth="1"/>
    <col min="7" max="7" width="12.375" style="44" bestFit="1" customWidth="1"/>
    <col min="8" max="8" width="10.5" style="44" customWidth="1"/>
    <col min="9" max="9" width="9" style="44"/>
    <col min="10" max="10" width="5.125" style="44" customWidth="1"/>
    <col min="11" max="12" width="9" style="44"/>
    <col min="13" max="13" width="22.875" style="44" bestFit="1" customWidth="1"/>
    <col min="14" max="14" width="10.125" style="44" customWidth="1"/>
    <col min="15" max="15" width="9" style="44" bestFit="1" customWidth="1"/>
    <col min="16" max="16" width="21.25" style="44" bestFit="1" customWidth="1"/>
    <col min="17" max="17" width="13.125" style="44" bestFit="1" customWidth="1"/>
    <col min="18" max="18" width="10.625" style="44" customWidth="1"/>
    <col min="19" max="16384" width="9" style="44"/>
  </cols>
  <sheetData>
    <row r="3" spans="2:32">
      <c r="K3" s="44" t="s">
        <v>370</v>
      </c>
      <c r="L3" s="44" t="str">
        <f>Indice!C24</f>
        <v>Porcentaje de ocupados y cotizantes según ocupación: asalariado vs. no asalariados</v>
      </c>
    </row>
    <row r="4" spans="2:32">
      <c r="R4" s="10"/>
      <c r="S4" s="10"/>
      <c r="U4" s="10"/>
      <c r="V4" s="10"/>
      <c r="W4" s="15"/>
      <c r="X4" s="15"/>
      <c r="Y4" s="15"/>
      <c r="Z4" s="10"/>
      <c r="AA4" s="10"/>
      <c r="AB4" s="10"/>
      <c r="AC4" s="10"/>
      <c r="AD4" s="10"/>
      <c r="AE4" s="10"/>
      <c r="AF4" s="10"/>
    </row>
    <row r="5" spans="2:32">
      <c r="D5" s="44" t="s">
        <v>282</v>
      </c>
      <c r="K5" s="44" t="s">
        <v>241</v>
      </c>
      <c r="O5" s="44" t="s">
        <v>242</v>
      </c>
      <c r="R5" s="10"/>
      <c r="S5" s="10"/>
      <c r="U5" s="10"/>
      <c r="V5" s="10"/>
      <c r="W5" s="15"/>
      <c r="X5" s="15"/>
      <c r="Y5" s="15"/>
      <c r="Z5" s="10"/>
      <c r="AA5" s="10"/>
      <c r="AB5" s="10"/>
      <c r="AC5" s="10"/>
      <c r="AD5" s="10"/>
      <c r="AE5" s="10"/>
      <c r="AF5" s="10"/>
    </row>
    <row r="6" spans="2:32" ht="13.5" thickBot="1">
      <c r="B6" s="113"/>
      <c r="C6" s="113"/>
      <c r="D6" s="113" t="s">
        <v>391</v>
      </c>
      <c r="E6" s="113" t="s">
        <v>60</v>
      </c>
      <c r="F6" s="113" t="s">
        <v>384</v>
      </c>
      <c r="G6" s="113" t="s">
        <v>382</v>
      </c>
      <c r="U6" s="10"/>
      <c r="V6" s="10"/>
      <c r="W6" s="15"/>
      <c r="X6" s="15"/>
      <c r="Y6" s="15"/>
      <c r="Z6" s="10"/>
      <c r="AA6" s="10"/>
      <c r="AB6" s="10"/>
      <c r="AC6" s="10"/>
      <c r="AD6" s="10"/>
      <c r="AE6" s="10"/>
      <c r="AF6" s="10"/>
    </row>
    <row r="7" spans="2:32" ht="13.5" thickTop="1">
      <c r="B7" s="82" t="s">
        <v>26</v>
      </c>
      <c r="C7" s="44">
        <v>2009</v>
      </c>
      <c r="D7" s="15">
        <v>0.38557900000000001</v>
      </c>
      <c r="E7" s="15">
        <v>0.43803199999999998</v>
      </c>
      <c r="F7" s="82">
        <v>0.28023408214135226</v>
      </c>
      <c r="G7" s="82">
        <v>0.65284374176951321</v>
      </c>
      <c r="H7" s="82"/>
      <c r="I7" s="82"/>
      <c r="U7" s="10"/>
      <c r="V7" s="10"/>
      <c r="W7" s="15"/>
      <c r="X7" s="15"/>
      <c r="Y7" s="15"/>
      <c r="Z7" s="10"/>
      <c r="AA7" s="10"/>
      <c r="AB7" s="10"/>
      <c r="AC7" s="10"/>
      <c r="AD7" s="10"/>
      <c r="AE7" s="10"/>
      <c r="AF7" s="10"/>
    </row>
    <row r="8" spans="2:32">
      <c r="B8" s="82" t="s">
        <v>40</v>
      </c>
      <c r="C8" s="44">
        <v>2010</v>
      </c>
      <c r="D8" s="15">
        <v>0.46498299999999998</v>
      </c>
      <c r="E8" s="15">
        <v>0.444104</v>
      </c>
      <c r="F8" s="82">
        <v>0.28023408214135226</v>
      </c>
      <c r="G8" s="82">
        <v>0.65284374176951321</v>
      </c>
      <c r="H8" s="82"/>
      <c r="I8" s="82"/>
    </row>
    <row r="9" spans="2:32">
      <c r="B9" s="82" t="s">
        <v>392</v>
      </c>
      <c r="C9" s="44">
        <v>2010</v>
      </c>
      <c r="D9" s="15">
        <v>0.42622399999999999</v>
      </c>
      <c r="E9" s="15">
        <v>0.46164100000000002</v>
      </c>
      <c r="F9" s="82">
        <v>0.28023408214135226</v>
      </c>
      <c r="G9" s="82">
        <v>0.65284374176951321</v>
      </c>
      <c r="H9" s="82"/>
      <c r="I9" s="82"/>
    </row>
    <row r="10" spans="2:32">
      <c r="B10" s="82" t="s">
        <v>31</v>
      </c>
      <c r="C10" s="44">
        <v>2010</v>
      </c>
      <c r="D10" s="15">
        <v>0.359879</v>
      </c>
      <c r="E10" s="15">
        <v>0.46733000000000002</v>
      </c>
      <c r="F10" s="82">
        <v>0.28023408214135226</v>
      </c>
      <c r="G10" s="82">
        <v>0.65284374176951321</v>
      </c>
      <c r="H10" s="82"/>
      <c r="I10" s="82"/>
    </row>
    <row r="11" spans="2:32">
      <c r="B11" s="44" t="s">
        <v>27</v>
      </c>
      <c r="C11" s="44">
        <v>2010</v>
      </c>
      <c r="D11" s="15">
        <v>0.398142</v>
      </c>
      <c r="E11" s="15">
        <v>0.47899399999999998</v>
      </c>
      <c r="F11" s="82">
        <v>0.28023408214135226</v>
      </c>
      <c r="G11" s="82">
        <v>0.65284374176951321</v>
      </c>
      <c r="H11" s="82"/>
      <c r="I11" s="82"/>
    </row>
    <row r="12" spans="2:32">
      <c r="B12" s="82" t="s">
        <v>188</v>
      </c>
      <c r="C12" s="44">
        <v>2010</v>
      </c>
      <c r="D12" s="15">
        <v>0.45834200000000003</v>
      </c>
      <c r="E12" s="15">
        <v>0.51883299999999999</v>
      </c>
      <c r="F12" s="82">
        <v>0.28023408214135226</v>
      </c>
      <c r="G12" s="82">
        <v>0.65284374176951321</v>
      </c>
      <c r="H12" s="82"/>
      <c r="I12" s="82"/>
    </row>
    <row r="13" spans="2:32">
      <c r="B13" s="44" t="s">
        <v>24</v>
      </c>
      <c r="C13" s="44">
        <v>2010</v>
      </c>
      <c r="D13" s="15">
        <v>0.37195899999999998</v>
      </c>
      <c r="E13" s="15">
        <v>0.54578099999999996</v>
      </c>
      <c r="F13" s="82">
        <v>0.28023408214135226</v>
      </c>
      <c r="G13" s="82">
        <v>0.65284374176951321</v>
      </c>
      <c r="H13" s="82"/>
      <c r="I13" s="82"/>
    </row>
    <row r="14" spans="2:32">
      <c r="B14" s="82" t="s">
        <v>393</v>
      </c>
      <c r="C14" s="44">
        <v>2010</v>
      </c>
      <c r="D14" s="15">
        <v>0.31892300000000001</v>
      </c>
      <c r="E14" s="15">
        <v>0.546678</v>
      </c>
      <c r="F14" s="82">
        <v>0.28023408214135226</v>
      </c>
      <c r="G14" s="82">
        <v>0.65284374176951321</v>
      </c>
      <c r="H14" s="82"/>
      <c r="I14" s="82"/>
    </row>
    <row r="15" spans="2:32">
      <c r="B15" s="44" t="s">
        <v>38</v>
      </c>
      <c r="C15" s="44">
        <v>2010</v>
      </c>
      <c r="D15" s="15">
        <v>0.32549099999999997</v>
      </c>
      <c r="E15" s="15">
        <v>0.55769800000000003</v>
      </c>
      <c r="F15" s="82">
        <v>0.28023408214135226</v>
      </c>
      <c r="G15" s="82">
        <v>0.65284374176951321</v>
      </c>
      <c r="H15" s="82"/>
      <c r="I15" s="82"/>
    </row>
    <row r="16" spans="2:32">
      <c r="B16" s="44" t="s">
        <v>34</v>
      </c>
      <c r="C16" s="44">
        <v>2010</v>
      </c>
      <c r="D16" s="15">
        <v>0.34852899999999998</v>
      </c>
      <c r="E16" s="15">
        <v>0.58140099999999995</v>
      </c>
      <c r="F16" s="82">
        <v>0.28023408214135226</v>
      </c>
      <c r="G16" s="82">
        <v>0.65284374176951321</v>
      </c>
      <c r="H16" s="82"/>
      <c r="I16" s="82"/>
    </row>
    <row r="17" spans="2:16">
      <c r="B17" s="82" t="s">
        <v>36</v>
      </c>
      <c r="C17" s="44">
        <v>2010</v>
      </c>
      <c r="D17" s="15">
        <v>0.32084400000000002</v>
      </c>
      <c r="E17" s="15">
        <v>0.58275100000000002</v>
      </c>
      <c r="F17" s="82">
        <v>0.28023408214135226</v>
      </c>
      <c r="G17" s="82">
        <v>0.65284374176951321</v>
      </c>
      <c r="H17" s="82"/>
      <c r="I17" s="82"/>
    </row>
    <row r="18" spans="2:16">
      <c r="B18" s="82" t="s">
        <v>51</v>
      </c>
      <c r="C18" s="44">
        <v>2010</v>
      </c>
      <c r="D18" s="15">
        <v>0.38267299999999999</v>
      </c>
      <c r="E18" s="15">
        <v>0.60407</v>
      </c>
      <c r="F18" s="82">
        <v>0.28023408214135226</v>
      </c>
      <c r="G18" s="82">
        <v>0.65284374176951321</v>
      </c>
      <c r="H18" s="82"/>
      <c r="I18" s="82"/>
    </row>
    <row r="19" spans="2:16">
      <c r="B19" s="44" t="s">
        <v>43</v>
      </c>
      <c r="C19" s="44">
        <v>2010</v>
      </c>
      <c r="D19" s="15">
        <v>0.27399299999999999</v>
      </c>
      <c r="E19" s="15">
        <v>0.68139499999999997</v>
      </c>
      <c r="F19" s="82">
        <v>0.28023408214135226</v>
      </c>
      <c r="G19" s="82">
        <v>0.65284374176951321</v>
      </c>
      <c r="H19" s="82"/>
      <c r="I19" s="82"/>
    </row>
    <row r="20" spans="2:16">
      <c r="B20" s="82" t="s">
        <v>44</v>
      </c>
      <c r="C20" s="44">
        <v>2011</v>
      </c>
      <c r="D20" s="15">
        <v>0.23749600000000001</v>
      </c>
      <c r="E20" s="15">
        <v>0.70020899999999997</v>
      </c>
      <c r="F20" s="82">
        <v>0.28023408214135226</v>
      </c>
      <c r="G20" s="82">
        <v>0.65284374176951321</v>
      </c>
      <c r="H20" s="82"/>
      <c r="I20" s="82"/>
    </row>
    <row r="21" spans="2:16">
      <c r="B21" s="44" t="s">
        <v>50</v>
      </c>
      <c r="C21" s="44">
        <v>2010</v>
      </c>
      <c r="D21" s="15">
        <v>0.25433699999999998</v>
      </c>
      <c r="E21" s="15">
        <v>0.73304599999999998</v>
      </c>
      <c r="F21" s="82">
        <v>0.28023408214135226</v>
      </c>
      <c r="G21" s="82">
        <v>0.65284374176951321</v>
      </c>
      <c r="H21" s="82"/>
      <c r="I21" s="82"/>
    </row>
    <row r="22" spans="2:16">
      <c r="B22" s="82" t="s">
        <v>32</v>
      </c>
      <c r="C22" s="44">
        <v>2010</v>
      </c>
      <c r="D22" s="15">
        <v>0.204233</v>
      </c>
      <c r="E22" s="15">
        <v>0.75135799999999997</v>
      </c>
      <c r="F22" s="82">
        <v>0.28023408214135226</v>
      </c>
      <c r="G22" s="82">
        <v>0.65284374176951321</v>
      </c>
      <c r="H22" s="82"/>
      <c r="I22" s="82"/>
    </row>
    <row r="23" spans="2:16">
      <c r="B23" s="82" t="s">
        <v>48</v>
      </c>
      <c r="C23" s="44">
        <v>2010</v>
      </c>
      <c r="D23" s="15">
        <v>0.215918</v>
      </c>
      <c r="E23" s="15">
        <v>0.77237</v>
      </c>
      <c r="F23" s="82">
        <v>0.28023408214135226</v>
      </c>
      <c r="G23" s="82">
        <v>0.65284374176951321</v>
      </c>
      <c r="H23" s="82"/>
      <c r="I23" s="82"/>
      <c r="K23" s="44" t="s">
        <v>220</v>
      </c>
      <c r="L23" s="44" t="str">
        <f>Indice!D24</f>
        <v>Elaboración propia utilizando encuestas de hogares circa 2010.</v>
      </c>
    </row>
    <row r="24" spans="2:16">
      <c r="B24" s="82" t="s">
        <v>42</v>
      </c>
      <c r="C24" s="44">
        <v>2010</v>
      </c>
      <c r="D24" s="15">
        <v>0.21337900000000001</v>
      </c>
      <c r="E24" s="15">
        <v>0.77915999999999996</v>
      </c>
      <c r="F24" s="82">
        <v>0.28023408214135226</v>
      </c>
      <c r="G24" s="82">
        <v>0.65284374176951321</v>
      </c>
      <c r="H24" s="82"/>
      <c r="I24" s="82"/>
      <c r="K24" s="44" t="s">
        <v>316</v>
      </c>
    </row>
    <row r="25" spans="2:16">
      <c r="B25" s="110" t="s">
        <v>46</v>
      </c>
      <c r="C25" s="111">
        <v>2011</v>
      </c>
      <c r="D25" s="19">
        <v>0.207757</v>
      </c>
      <c r="E25" s="19">
        <v>0.78837599999999997</v>
      </c>
      <c r="F25" s="110">
        <v>0.28023408214135226</v>
      </c>
      <c r="G25" s="110">
        <v>0.65284374176951321</v>
      </c>
      <c r="H25" s="82"/>
      <c r="I25" s="82"/>
    </row>
    <row r="26" spans="2:16">
      <c r="B26" s="44" t="s">
        <v>375</v>
      </c>
      <c r="D26" s="15">
        <v>0.28023408214135226</v>
      </c>
      <c r="E26" s="15">
        <v>0.65284374176951321</v>
      </c>
      <c r="F26" s="82"/>
      <c r="G26" s="82"/>
    </row>
    <row r="28" spans="2:16">
      <c r="I28" s="82"/>
    </row>
    <row r="29" spans="2:16">
      <c r="D29" s="44" t="s">
        <v>282</v>
      </c>
      <c r="F29" s="82"/>
      <c r="G29" s="82"/>
      <c r="I29" s="82"/>
    </row>
    <row r="30" spans="2:16" ht="13.5" thickBot="1">
      <c r="B30" s="113"/>
      <c r="C30" s="113"/>
      <c r="D30" s="113" t="s">
        <v>391</v>
      </c>
      <c r="E30" s="113" t="s">
        <v>60</v>
      </c>
      <c r="F30" s="113" t="s">
        <v>381</v>
      </c>
      <c r="G30" s="113" t="s">
        <v>382</v>
      </c>
      <c r="I30" s="82"/>
    </row>
    <row r="31" spans="2:16" ht="13.5" thickTop="1">
      <c r="B31" s="44" t="s">
        <v>24</v>
      </c>
      <c r="C31" s="44">
        <v>2010</v>
      </c>
      <c r="D31" s="15">
        <v>5.8200000000000005E-4</v>
      </c>
      <c r="E31" s="15">
        <v>0.32654300000000003</v>
      </c>
      <c r="F31" s="82">
        <v>0.1561814408640185</v>
      </c>
      <c r="G31" s="82">
        <v>0.62702624925421424</v>
      </c>
      <c r="I31" s="82"/>
      <c r="J31" s="82"/>
    </row>
    <row r="32" spans="2:16">
      <c r="B32" s="82" t="s">
        <v>26</v>
      </c>
      <c r="C32" s="44">
        <v>2009</v>
      </c>
      <c r="D32" s="15">
        <v>2.5950999999999998E-2</v>
      </c>
      <c r="E32" s="15">
        <v>0.32972000000000001</v>
      </c>
      <c r="F32" s="82">
        <v>0.1561814408640185</v>
      </c>
      <c r="G32" s="82">
        <v>0.62702624925421424</v>
      </c>
      <c r="I32" s="82"/>
      <c r="J32" s="82"/>
      <c r="P32" s="106"/>
    </row>
    <row r="33" spans="2:16">
      <c r="B33" s="106" t="s">
        <v>393</v>
      </c>
      <c r="C33" s="44">
        <v>2010</v>
      </c>
      <c r="D33" s="15">
        <v>1.877E-3</v>
      </c>
      <c r="E33" s="15">
        <v>0.33600000000000002</v>
      </c>
      <c r="F33" s="82">
        <v>0.1561814408640185</v>
      </c>
      <c r="G33" s="82">
        <v>0.62702624925421424</v>
      </c>
      <c r="I33" s="82"/>
      <c r="J33" s="82"/>
    </row>
    <row r="34" spans="2:16">
      <c r="B34" s="44" t="s">
        <v>27</v>
      </c>
      <c r="C34" s="44">
        <v>2010</v>
      </c>
      <c r="D34" s="15"/>
      <c r="E34" s="15">
        <v>0.357881</v>
      </c>
      <c r="F34" s="82">
        <v>0.1561814408640185</v>
      </c>
      <c r="G34" s="82">
        <v>0.62702624925421424</v>
      </c>
      <c r="I34" s="82"/>
      <c r="J34" s="82"/>
      <c r="P34" s="106"/>
    </row>
    <row r="35" spans="2:16">
      <c r="B35" s="106" t="s">
        <v>392</v>
      </c>
      <c r="C35" s="44">
        <v>2010</v>
      </c>
      <c r="D35" s="15">
        <v>9.1889999999999993E-3</v>
      </c>
      <c r="E35" s="15">
        <v>0.39466000000000001</v>
      </c>
      <c r="F35" s="82">
        <v>0.1561814408640185</v>
      </c>
      <c r="G35" s="82">
        <v>0.62702624925421424</v>
      </c>
      <c r="I35" s="82"/>
      <c r="J35" s="82"/>
      <c r="P35" s="106"/>
    </row>
    <row r="36" spans="2:16">
      <c r="B36" s="106" t="s">
        <v>31</v>
      </c>
      <c r="C36" s="44">
        <v>2010</v>
      </c>
      <c r="D36" s="15">
        <v>1.341E-3</v>
      </c>
      <c r="E36" s="15">
        <v>0.40000799999999997</v>
      </c>
      <c r="F36" s="82">
        <v>0.1561814408640185</v>
      </c>
      <c r="G36" s="82">
        <v>0.62702624925421424</v>
      </c>
      <c r="I36" s="82"/>
      <c r="J36" s="82"/>
      <c r="P36" s="106"/>
    </row>
    <row r="37" spans="2:16">
      <c r="B37" s="82" t="s">
        <v>36</v>
      </c>
      <c r="C37" s="44">
        <v>2010</v>
      </c>
      <c r="D37" s="15"/>
      <c r="E37" s="15">
        <v>0.45528800000000003</v>
      </c>
      <c r="F37" s="82">
        <v>0.1561814408640185</v>
      </c>
      <c r="G37" s="82">
        <v>0.62702624925421424</v>
      </c>
      <c r="I37" s="82"/>
      <c r="J37" s="82"/>
    </row>
    <row r="38" spans="2:16">
      <c r="B38" s="106" t="s">
        <v>32</v>
      </c>
      <c r="C38" s="44">
        <v>2010</v>
      </c>
      <c r="D38" s="15">
        <v>1.5491E-2</v>
      </c>
      <c r="E38" s="15">
        <v>0.45686100000000002</v>
      </c>
      <c r="F38" s="82">
        <v>0.1561814408640185</v>
      </c>
      <c r="G38" s="82">
        <v>0.62702624925421424</v>
      </c>
      <c r="I38" s="82"/>
      <c r="J38" s="82"/>
    </row>
    <row r="39" spans="2:16">
      <c r="B39" s="44" t="s">
        <v>38</v>
      </c>
      <c r="C39" s="44">
        <v>2010</v>
      </c>
      <c r="D39" s="15">
        <v>2.9191999999999999E-2</v>
      </c>
      <c r="E39" s="15">
        <v>0.50877499999999998</v>
      </c>
      <c r="F39" s="82">
        <v>0.1561814408640185</v>
      </c>
      <c r="G39" s="82">
        <v>0.62702624925421424</v>
      </c>
      <c r="I39" s="82"/>
      <c r="J39" s="82"/>
      <c r="P39" s="106"/>
    </row>
    <row r="40" spans="2:16">
      <c r="B40" s="82" t="s">
        <v>40</v>
      </c>
      <c r="C40" s="44">
        <v>2010</v>
      </c>
      <c r="D40" s="15">
        <v>8.9802000000000007E-2</v>
      </c>
      <c r="E40" s="15">
        <v>0.60193399999999997</v>
      </c>
      <c r="F40" s="82">
        <v>0.1561814408640185</v>
      </c>
      <c r="G40" s="82">
        <v>0.62702624925421424</v>
      </c>
      <c r="I40" s="82"/>
      <c r="J40" s="82"/>
      <c r="P40" s="106"/>
    </row>
    <row r="41" spans="2:16">
      <c r="B41" s="82" t="s">
        <v>51</v>
      </c>
      <c r="C41" s="44">
        <v>2012</v>
      </c>
      <c r="D41" s="15">
        <v>5.7844113352281026E-2</v>
      </c>
      <c r="E41" s="15">
        <v>0.62729943962282564</v>
      </c>
      <c r="F41" s="82">
        <v>0.1561814408640185</v>
      </c>
      <c r="G41" s="82">
        <v>0.62702624925421424</v>
      </c>
      <c r="I41" s="82"/>
      <c r="J41" s="82"/>
      <c r="P41" s="106"/>
    </row>
    <row r="42" spans="2:16">
      <c r="B42" s="82" t="s">
        <v>42</v>
      </c>
      <c r="C42" s="44">
        <v>2010</v>
      </c>
      <c r="D42" s="15"/>
      <c r="E42" s="15">
        <v>0.65574299999999996</v>
      </c>
      <c r="F42" s="82">
        <v>0.1561814408640185</v>
      </c>
      <c r="G42" s="82">
        <v>0.62702624925421424</v>
      </c>
      <c r="I42" s="82"/>
      <c r="J42" s="82"/>
      <c r="P42" s="106"/>
    </row>
    <row r="43" spans="2:16">
      <c r="B43" s="107" t="s">
        <v>188</v>
      </c>
      <c r="C43" s="44">
        <v>2010</v>
      </c>
      <c r="D43" s="15"/>
      <c r="E43" s="15">
        <v>0.66773199999999999</v>
      </c>
      <c r="F43" s="82">
        <v>0.1561814408640185</v>
      </c>
      <c r="G43" s="82">
        <v>0.62702624925421424</v>
      </c>
      <c r="I43" s="82"/>
      <c r="J43" s="82"/>
      <c r="K43" s="82"/>
      <c r="N43" s="106"/>
      <c r="O43" s="106"/>
      <c r="P43" s="106"/>
    </row>
    <row r="44" spans="2:16">
      <c r="B44" s="44" t="s">
        <v>34</v>
      </c>
      <c r="C44" s="44">
        <v>2010</v>
      </c>
      <c r="D44" s="15"/>
      <c r="E44" s="15">
        <v>0.70782699999999998</v>
      </c>
      <c r="F44" s="82">
        <v>0.1561814408640185</v>
      </c>
      <c r="G44" s="82">
        <v>0.62702624925421424</v>
      </c>
      <c r="I44" s="82"/>
      <c r="J44" s="82"/>
      <c r="K44" s="82"/>
      <c r="P44" s="106"/>
    </row>
    <row r="45" spans="2:16">
      <c r="B45" s="106" t="s">
        <v>43</v>
      </c>
      <c r="C45" s="44">
        <v>2010</v>
      </c>
      <c r="D45" s="15">
        <v>8.0451999999999996E-2</v>
      </c>
      <c r="E45" s="15">
        <v>0.74320299999999995</v>
      </c>
      <c r="F45" s="82">
        <v>0.1561814408640185</v>
      </c>
      <c r="G45" s="82">
        <v>0.62702624925421424</v>
      </c>
      <c r="I45" s="82"/>
      <c r="J45" s="82"/>
      <c r="K45" s="82"/>
      <c r="N45" s="106"/>
      <c r="O45" s="106"/>
    </row>
    <row r="46" spans="2:16">
      <c r="B46" s="82" t="s">
        <v>44</v>
      </c>
      <c r="C46" s="44">
        <v>2011</v>
      </c>
      <c r="D46" s="15">
        <v>0.30799900000000002</v>
      </c>
      <c r="E46" s="15">
        <v>0.76093100000000002</v>
      </c>
      <c r="F46" s="82">
        <v>0.1561814408640185</v>
      </c>
      <c r="G46" s="82">
        <v>0.62702624925421424</v>
      </c>
      <c r="I46" s="82"/>
      <c r="J46" s="82"/>
      <c r="K46" s="82"/>
      <c r="N46" s="106"/>
      <c r="O46" s="106"/>
      <c r="P46" s="106"/>
    </row>
    <row r="47" spans="2:16">
      <c r="B47" s="82" t="s">
        <v>48</v>
      </c>
      <c r="C47" s="44">
        <v>2010</v>
      </c>
      <c r="D47" s="15">
        <v>0.48224899999999998</v>
      </c>
      <c r="E47" s="15">
        <v>0.78095400000000004</v>
      </c>
      <c r="F47" s="82">
        <v>0.1561814408640185</v>
      </c>
      <c r="G47" s="82">
        <v>0.62702624925421424</v>
      </c>
      <c r="I47" s="82"/>
      <c r="J47" s="82"/>
      <c r="K47" s="82"/>
      <c r="N47" s="106"/>
      <c r="O47" s="106"/>
      <c r="P47" s="106"/>
    </row>
    <row r="48" spans="2:16">
      <c r="B48" s="44" t="s">
        <v>50</v>
      </c>
      <c r="C48" s="44">
        <v>2010</v>
      </c>
      <c r="D48" s="15">
        <v>0.40344600000000003</v>
      </c>
      <c r="E48" s="15">
        <v>0.821689</v>
      </c>
      <c r="F48" s="82">
        <v>0.1561814408640185</v>
      </c>
      <c r="G48" s="82">
        <v>0.62702624925421424</v>
      </c>
      <c r="I48" s="82"/>
      <c r="J48" s="82"/>
      <c r="K48" s="82"/>
      <c r="N48" s="106"/>
      <c r="O48" s="106"/>
      <c r="P48" s="106"/>
    </row>
    <row r="49" spans="2:11">
      <c r="B49" s="112" t="s">
        <v>46</v>
      </c>
      <c r="C49" s="111">
        <v>2011</v>
      </c>
      <c r="D49" s="19">
        <v>0.22284300000000001</v>
      </c>
      <c r="E49" s="19">
        <v>0.82481099999999996</v>
      </c>
      <c r="F49" s="110">
        <v>0.1561814408640185</v>
      </c>
      <c r="G49" s="110">
        <v>0.62702624925421424</v>
      </c>
      <c r="I49" s="82"/>
      <c r="J49" s="82"/>
      <c r="K49" s="82"/>
    </row>
    <row r="50" spans="2:11">
      <c r="B50" s="44" t="s">
        <v>383</v>
      </c>
      <c r="D50" s="15">
        <v>0.1561814408640185</v>
      </c>
      <c r="E50" s="15">
        <v>0.62702624925421424</v>
      </c>
      <c r="F50" s="82"/>
      <c r="G50" s="82"/>
    </row>
    <row r="56" spans="2:11">
      <c r="I56" s="106"/>
    </row>
    <row r="58" spans="2:11">
      <c r="I58" s="106"/>
    </row>
    <row r="59" spans="2:11">
      <c r="I59" s="106"/>
    </row>
    <row r="60" spans="2:11">
      <c r="I60" s="106"/>
    </row>
    <row r="63" spans="2:11">
      <c r="I63" s="106"/>
    </row>
    <row r="64" spans="2:11">
      <c r="I64" s="106"/>
    </row>
    <row r="65" spans="9:9">
      <c r="I65" s="106"/>
    </row>
    <row r="66" spans="9:9">
      <c r="I66" s="106"/>
    </row>
    <row r="67" spans="9:9">
      <c r="I67" s="106"/>
    </row>
    <row r="68" spans="9:9">
      <c r="I68" s="106"/>
    </row>
    <row r="70" spans="9:9">
      <c r="I70" s="105"/>
    </row>
    <row r="71" spans="9:9">
      <c r="I71" s="106"/>
    </row>
    <row r="78" spans="9:9">
      <c r="I78" s="106"/>
    </row>
    <row r="79" spans="9:9">
      <c r="I79" s="105"/>
    </row>
    <row r="81" spans="9:9">
      <c r="I81" s="106"/>
    </row>
  </sheetData>
  <sortState ref="B31:K49">
    <sortCondition ref="E31:E49"/>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4"/>
  <sheetViews>
    <sheetView showGridLines="0" zoomScale="85" zoomScaleNormal="85" workbookViewId="0"/>
  </sheetViews>
  <sheetFormatPr defaultRowHeight="12.75"/>
  <cols>
    <col min="1" max="1" width="6" style="145" customWidth="1"/>
    <col min="2" max="2" width="11" style="145" customWidth="1"/>
    <col min="3" max="3" width="6.625" style="145" customWidth="1"/>
    <col min="4" max="4" width="9" style="145"/>
    <col min="5" max="5" width="9.625" style="145" customWidth="1"/>
    <col min="6" max="6" width="9" style="145" customWidth="1"/>
    <col min="7" max="14" width="9" style="145"/>
    <col min="15" max="15" width="29" style="145" bestFit="1" customWidth="1"/>
    <col min="16" max="16384" width="9" style="145"/>
  </cols>
  <sheetData>
    <row r="2" spans="4:10">
      <c r="D2" s="145" t="str">
        <f>Indice!C25</f>
        <v>Cotizantes por decil de ingreso</v>
      </c>
    </row>
    <row r="4" spans="4:10">
      <c r="D4" s="145" t="s">
        <v>433</v>
      </c>
      <c r="J4" s="145" t="s">
        <v>434</v>
      </c>
    </row>
    <row r="22" spans="2:14">
      <c r="D22" s="146"/>
      <c r="E22" s="146"/>
      <c r="F22" s="146"/>
      <c r="G22" s="146"/>
      <c r="H22" s="146"/>
      <c r="I22" s="146"/>
      <c r="J22" s="146"/>
      <c r="K22" s="146"/>
      <c r="L22" s="146"/>
      <c r="M22" s="146"/>
    </row>
    <row r="23" spans="2:14">
      <c r="C23" s="145" t="s">
        <v>220</v>
      </c>
      <c r="D23" s="146" t="str">
        <f>Indice!D25</f>
        <v>Cálculo de autores utilizando encuestas de hogares circa 2010.</v>
      </c>
      <c r="E23" s="146"/>
      <c r="F23" s="146"/>
      <c r="G23" s="146"/>
      <c r="H23" s="146"/>
      <c r="I23" s="146"/>
      <c r="J23" s="146"/>
      <c r="K23" s="146"/>
      <c r="L23" s="146"/>
      <c r="M23" s="146"/>
    </row>
    <row r="24" spans="2:14">
      <c r="E24" s="146"/>
      <c r="F24" s="146"/>
      <c r="G24" s="146"/>
      <c r="H24" s="146"/>
      <c r="I24" s="146"/>
      <c r="J24" s="146"/>
      <c r="K24" s="146"/>
      <c r="L24" s="146"/>
      <c r="M24" s="146"/>
    </row>
    <row r="27" spans="2:14">
      <c r="C27" s="196"/>
      <c r="D27" s="196" t="s">
        <v>295</v>
      </c>
      <c r="E27" s="196" t="s">
        <v>296</v>
      </c>
      <c r="F27" s="196" t="s">
        <v>297</v>
      </c>
      <c r="G27" s="196" t="s">
        <v>298</v>
      </c>
      <c r="H27" s="196" t="s">
        <v>299</v>
      </c>
      <c r="I27" s="196" t="s">
        <v>300</v>
      </c>
      <c r="J27" s="196" t="s">
        <v>301</v>
      </c>
      <c r="K27" s="196" t="s">
        <v>302</v>
      </c>
      <c r="L27" s="196" t="s">
        <v>303</v>
      </c>
      <c r="M27" s="196" t="s">
        <v>304</v>
      </c>
      <c r="N27" s="196"/>
    </row>
    <row r="28" spans="2:14">
      <c r="B28" s="210" t="s">
        <v>329</v>
      </c>
      <c r="C28" s="196" t="s">
        <v>305</v>
      </c>
      <c r="D28" s="197">
        <v>3.4452952991296415E-2</v>
      </c>
      <c r="E28" s="197">
        <v>6.3805049481592976E-2</v>
      </c>
      <c r="F28" s="197">
        <v>9.6666620404819631E-2</v>
      </c>
      <c r="G28" s="197">
        <v>0.1279464524234516</v>
      </c>
      <c r="H28" s="197">
        <v>0.15697553179288043</v>
      </c>
      <c r="I28" s="197">
        <v>0.25095675287628405</v>
      </c>
      <c r="J28" s="197">
        <v>0.27269601529713094</v>
      </c>
      <c r="K28" s="197">
        <v>0.33316988676747455</v>
      </c>
      <c r="L28" s="197">
        <v>0.47264791999247741</v>
      </c>
      <c r="M28" s="197">
        <v>0.59529780934864818</v>
      </c>
      <c r="N28" s="198">
        <v>0.18496584697727428</v>
      </c>
    </row>
    <row r="29" spans="2:14">
      <c r="B29" s="210"/>
      <c r="C29" s="196" t="s">
        <v>306</v>
      </c>
      <c r="D29" s="197">
        <v>0.14158507515612379</v>
      </c>
      <c r="E29" s="197">
        <v>0.26566481443879786</v>
      </c>
      <c r="F29" s="197">
        <v>0.32592998153485359</v>
      </c>
      <c r="G29" s="197">
        <v>0.40517304084674055</v>
      </c>
      <c r="H29" s="197">
        <v>0.48090350302453316</v>
      </c>
      <c r="I29" s="197">
        <v>0.58660635023807395</v>
      </c>
      <c r="J29" s="197">
        <v>0.63453238695031056</v>
      </c>
      <c r="K29" s="197">
        <v>0.72658696382380816</v>
      </c>
      <c r="L29" s="197">
        <v>0.77912665220144017</v>
      </c>
      <c r="M29" s="197">
        <v>0.8123437083726901</v>
      </c>
      <c r="N29" s="198">
        <v>0.57625369738080845</v>
      </c>
    </row>
    <row r="30" spans="2:14">
      <c r="B30" s="210"/>
      <c r="C30" s="196" t="s">
        <v>307</v>
      </c>
      <c r="D30" s="197">
        <v>0.30485122850748403</v>
      </c>
      <c r="E30" s="197">
        <v>0.47218905654334653</v>
      </c>
      <c r="F30" s="197">
        <v>0.57511514977612577</v>
      </c>
      <c r="G30" s="197">
        <v>0.64658980350466189</v>
      </c>
      <c r="H30" s="197">
        <v>0.73969021845239391</v>
      </c>
      <c r="I30" s="197">
        <v>0.85564736519819673</v>
      </c>
      <c r="J30" s="197">
        <v>0.85214654581539473</v>
      </c>
      <c r="K30" s="197">
        <v>0.89796971614719723</v>
      </c>
      <c r="L30" s="197">
        <v>0.91352038821364923</v>
      </c>
      <c r="M30" s="197">
        <v>0.92498342252087495</v>
      </c>
      <c r="N30" s="198">
        <v>0.82912335165369777</v>
      </c>
    </row>
    <row r="31" spans="2:14">
      <c r="B31" s="210"/>
      <c r="C31" s="196" t="s">
        <v>328</v>
      </c>
      <c r="D31" s="198">
        <v>5.2974890312835927E-2</v>
      </c>
      <c r="E31" s="198">
        <v>0.17155648684767072</v>
      </c>
      <c r="F31" s="198">
        <v>0.37205326249530063</v>
      </c>
      <c r="G31" s="198">
        <v>0.40178283982412594</v>
      </c>
      <c r="H31" s="198">
        <v>0.47578875325043751</v>
      </c>
      <c r="I31" s="198">
        <v>0.59849262058603847</v>
      </c>
      <c r="J31" s="198">
        <v>0.58536103178279231</v>
      </c>
      <c r="K31" s="198">
        <v>0.65466506453367768</v>
      </c>
      <c r="L31" s="198">
        <v>0.70349961768012703</v>
      </c>
      <c r="M31" s="198">
        <v>0.74155564982917332</v>
      </c>
      <c r="N31" s="198"/>
    </row>
    <row r="32" spans="2:14">
      <c r="B32" s="210"/>
      <c r="C32" s="196" t="s">
        <v>391</v>
      </c>
      <c r="D32" s="198">
        <v>3.5983936931837608E-2</v>
      </c>
      <c r="E32" s="198">
        <v>5.3902747213928064E-2</v>
      </c>
      <c r="F32" s="198">
        <v>6.8356063032237402E-2</v>
      </c>
      <c r="G32" s="198">
        <v>7.5226839986093474E-2</v>
      </c>
      <c r="H32" s="198">
        <v>8.948689517072303E-2</v>
      </c>
      <c r="I32" s="198">
        <v>0.11276914370405089</v>
      </c>
      <c r="J32" s="198">
        <v>0.19627598796284076</v>
      </c>
      <c r="K32" s="198">
        <v>0.23195758919226894</v>
      </c>
      <c r="L32" s="198">
        <v>0.32614324125729904</v>
      </c>
      <c r="M32" s="198">
        <v>0.48635139314435494</v>
      </c>
      <c r="N32" s="198"/>
    </row>
    <row r="33" spans="2:14">
      <c r="B33" s="210"/>
      <c r="C33" s="196" t="s">
        <v>60</v>
      </c>
      <c r="D33" s="198">
        <v>8.2330513966426808E-2</v>
      </c>
      <c r="E33" s="198">
        <v>0.26352250877779637</v>
      </c>
      <c r="F33" s="198">
        <v>0.49620704583807523</v>
      </c>
      <c r="G33" s="198">
        <v>0.52274586278454882</v>
      </c>
      <c r="H33" s="198">
        <v>0.6042157049209429</v>
      </c>
      <c r="I33" s="198">
        <v>0.69591563420647817</v>
      </c>
      <c r="J33" s="198">
        <v>0.72124839839949639</v>
      </c>
      <c r="K33" s="198">
        <v>0.79369406151805133</v>
      </c>
      <c r="L33" s="198">
        <v>0.85660414383663752</v>
      </c>
      <c r="M33" s="198">
        <v>0.89116512812691784</v>
      </c>
      <c r="N33" s="196"/>
    </row>
    <row r="34" spans="2:14">
      <c r="C34" s="196"/>
      <c r="D34" s="196"/>
      <c r="E34" s="196"/>
      <c r="F34" s="196"/>
      <c r="G34" s="196"/>
      <c r="H34" s="196"/>
      <c r="I34" s="196"/>
      <c r="J34" s="196"/>
      <c r="K34" s="196"/>
      <c r="L34" s="196"/>
      <c r="M34" s="196"/>
      <c r="N34" s="196"/>
    </row>
  </sheetData>
  <mergeCells count="1">
    <mergeCell ref="B28:B33"/>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V51"/>
  <sheetViews>
    <sheetView zoomScale="85" zoomScaleNormal="85" workbookViewId="0"/>
  </sheetViews>
  <sheetFormatPr defaultRowHeight="12.75"/>
  <cols>
    <col min="1" max="16384" width="9" style="10"/>
  </cols>
  <sheetData>
    <row r="3" spans="2:3">
      <c r="B3" s="10" t="s">
        <v>372</v>
      </c>
      <c r="C3" s="10" t="str">
        <f>Indice!C27</f>
        <v>Rangos del porcentaje de adultos de 65 y más sin una pensión contributiva adecuada en 2050</v>
      </c>
    </row>
    <row r="17" spans="1:20">
      <c r="B17" s="85"/>
      <c r="C17" s="86"/>
      <c r="D17" s="85"/>
      <c r="E17" s="85"/>
      <c r="F17" s="86"/>
      <c r="G17" s="85"/>
      <c r="H17" s="85"/>
      <c r="I17" s="86"/>
      <c r="J17" s="85"/>
    </row>
    <row r="18" spans="1:20">
      <c r="B18" s="82"/>
      <c r="C18" s="82"/>
      <c r="D18" s="82"/>
      <c r="E18" s="82"/>
      <c r="F18" s="82"/>
      <c r="G18" s="82"/>
      <c r="H18" s="82"/>
      <c r="I18" s="82"/>
      <c r="J18" s="82"/>
    </row>
    <row r="19" spans="1:20">
      <c r="B19" s="82"/>
      <c r="C19" s="82"/>
      <c r="D19" s="82"/>
      <c r="E19" s="82"/>
      <c r="F19" s="82"/>
      <c r="G19" s="82"/>
      <c r="H19" s="82"/>
      <c r="I19" s="82"/>
      <c r="J19" s="82"/>
    </row>
    <row r="20" spans="1:20">
      <c r="B20" s="82"/>
      <c r="C20" s="82"/>
      <c r="D20" s="82"/>
      <c r="E20" s="82"/>
      <c r="F20" s="82"/>
      <c r="G20" s="82"/>
      <c r="H20" s="82"/>
      <c r="I20" s="82"/>
      <c r="J20" s="82"/>
    </row>
    <row r="21" spans="1:20">
      <c r="B21" s="82"/>
      <c r="C21" s="82"/>
      <c r="D21" s="82"/>
      <c r="E21" s="82"/>
      <c r="F21" s="82"/>
      <c r="G21" s="82"/>
      <c r="H21" s="82"/>
      <c r="I21" s="82"/>
      <c r="J21" s="82"/>
    </row>
    <row r="22" spans="1:20">
      <c r="B22" s="82"/>
      <c r="C22" s="82"/>
      <c r="D22" s="82"/>
      <c r="E22" s="82"/>
      <c r="F22" s="82"/>
      <c r="G22" s="82"/>
      <c r="H22" s="82"/>
      <c r="I22" s="82"/>
      <c r="J22" s="82"/>
    </row>
    <row r="23" spans="1:20">
      <c r="B23" s="82" t="s">
        <v>220</v>
      </c>
      <c r="C23" s="82" t="str">
        <f>Indice!D27</f>
        <v xml:space="preserve">Cálculos propios y estimaciones externas y BID. Estimaciones externas: Argentina, MTSS (2003); Colombia, BBVA (2008); México, BBVA (2007); Paraguay, OIT (s/f) y Perú, MAPP2, BBVA (2008). </v>
      </c>
      <c r="D23" s="82"/>
      <c r="E23" s="82"/>
      <c r="F23" s="82"/>
      <c r="G23" s="82"/>
      <c r="H23" s="82"/>
      <c r="I23" s="82"/>
      <c r="J23" s="82"/>
    </row>
    <row r="24" spans="1:20">
      <c r="B24" s="82" t="s">
        <v>223</v>
      </c>
      <c r="C24" s="82" t="str">
        <f>Indice!E27</f>
        <v>Véase el recuadro 2.5 para mayores detalles. Los puntos representan estimaciones de cobertura previsional realizadas por otras instituciones bajo distintas metodologías. Por ejemplo, la estimación de Paraguay se refiere a la población mayor de 60.</v>
      </c>
      <c r="D24" s="82"/>
      <c r="E24" s="82"/>
      <c r="F24" s="82"/>
      <c r="G24" s="82"/>
      <c r="H24" s="82"/>
      <c r="I24" s="82"/>
      <c r="J24" s="82"/>
    </row>
    <row r="25" spans="1:20">
      <c r="B25" s="82"/>
      <c r="C25" s="82"/>
      <c r="D25" s="82"/>
      <c r="E25" s="82"/>
      <c r="F25" s="82"/>
      <c r="G25" s="82"/>
      <c r="H25" s="82"/>
      <c r="I25" s="82"/>
      <c r="J25" s="82"/>
    </row>
    <row r="26" spans="1:20">
      <c r="B26" s="82"/>
      <c r="C26" s="82"/>
      <c r="D26" s="82"/>
      <c r="E26" s="82"/>
      <c r="F26" s="82"/>
      <c r="G26" s="82"/>
      <c r="H26" s="82"/>
      <c r="I26" s="82"/>
      <c r="J26" s="82"/>
    </row>
    <row r="27" spans="1:20">
      <c r="A27" s="10">
        <v>0.7</v>
      </c>
      <c r="B27" s="10" t="s">
        <v>201</v>
      </c>
      <c r="E27" s="10" t="s">
        <v>202</v>
      </c>
      <c r="G27" s="10" t="s">
        <v>201</v>
      </c>
      <c r="J27" s="10" t="s">
        <v>202</v>
      </c>
      <c r="L27" s="10" t="s">
        <v>201</v>
      </c>
      <c r="O27" s="10" t="s">
        <v>202</v>
      </c>
      <c r="Q27" s="10" t="s">
        <v>202</v>
      </c>
      <c r="T27" s="10" t="s">
        <v>357</v>
      </c>
    </row>
    <row r="28" spans="1:20">
      <c r="B28" s="10">
        <v>1</v>
      </c>
      <c r="C28" s="10">
        <v>2</v>
      </c>
      <c r="D28" s="10">
        <v>3</v>
      </c>
      <c r="E28" s="10" t="s">
        <v>245</v>
      </c>
      <c r="F28" s="10" t="s">
        <v>246</v>
      </c>
      <c r="G28" s="10">
        <v>1</v>
      </c>
      <c r="H28" s="10">
        <v>2</v>
      </c>
      <c r="I28" s="10">
        <v>3</v>
      </c>
      <c r="J28" s="10" t="s">
        <v>245</v>
      </c>
      <c r="K28" s="10" t="s">
        <v>246</v>
      </c>
      <c r="L28" s="10">
        <v>1</v>
      </c>
      <c r="M28" s="10">
        <v>2</v>
      </c>
      <c r="N28" s="10">
        <v>3</v>
      </c>
      <c r="O28" s="10" t="s">
        <v>245</v>
      </c>
      <c r="P28" s="10" t="s">
        <v>246</v>
      </c>
      <c r="Q28" s="10" t="s">
        <v>245</v>
      </c>
      <c r="R28" s="10" t="s">
        <v>246</v>
      </c>
      <c r="S28" s="10" t="s">
        <v>252</v>
      </c>
    </row>
    <row r="29" spans="1:20">
      <c r="A29" s="10" t="s">
        <v>203</v>
      </c>
      <c r="B29" s="10" t="s">
        <v>203</v>
      </c>
      <c r="C29" s="10" t="s">
        <v>203</v>
      </c>
      <c r="D29" s="10" t="s">
        <v>203</v>
      </c>
      <c r="E29" s="10" t="s">
        <v>203</v>
      </c>
      <c r="F29" s="10" t="s">
        <v>203</v>
      </c>
      <c r="G29" s="10" t="s">
        <v>204</v>
      </c>
      <c r="H29" s="10" t="s">
        <v>204</v>
      </c>
      <c r="I29" s="10" t="s">
        <v>204</v>
      </c>
      <c r="J29" s="10" t="s">
        <v>204</v>
      </c>
      <c r="K29" s="10" t="s">
        <v>204</v>
      </c>
      <c r="L29" s="10" t="s">
        <v>205</v>
      </c>
      <c r="M29" s="10" t="s">
        <v>205</v>
      </c>
      <c r="N29" s="10" t="s">
        <v>205</v>
      </c>
      <c r="O29" s="10" t="s">
        <v>205</v>
      </c>
      <c r="P29" s="10" t="s">
        <v>205</v>
      </c>
      <c r="Q29" s="10" t="s">
        <v>206</v>
      </c>
      <c r="R29" s="10" t="s">
        <v>206</v>
      </c>
    </row>
    <row r="30" spans="1:20">
      <c r="A30" s="10" t="s">
        <v>50</v>
      </c>
      <c r="B30" s="83">
        <v>0.76072646114749998</v>
      </c>
      <c r="C30" s="83">
        <v>0.84339124999999993</v>
      </c>
      <c r="D30" s="83">
        <v>0.67439999999999989</v>
      </c>
      <c r="E30" s="83">
        <v>0.32560000000000011</v>
      </c>
      <c r="F30" s="83">
        <v>0.15660875000000007</v>
      </c>
      <c r="G30" s="83">
        <v>0.74749181517841667</v>
      </c>
      <c r="H30" s="83">
        <v>0.84339124999999993</v>
      </c>
      <c r="I30" s="83">
        <v>0.67439999999999989</v>
      </c>
      <c r="J30" s="83">
        <v>0.32560000000000011</v>
      </c>
      <c r="K30" s="83">
        <v>0.15660875000000007</v>
      </c>
      <c r="L30" s="83">
        <v>0.77554743887104172</v>
      </c>
      <c r="M30" s="83">
        <v>0.87251124999999996</v>
      </c>
      <c r="N30" s="83">
        <v>0.73704999999999998</v>
      </c>
      <c r="O30" s="83">
        <v>0.26295000000000002</v>
      </c>
      <c r="P30" s="83">
        <v>0.12748875000000004</v>
      </c>
      <c r="Q30" s="83">
        <f t="shared" ref="Q30:Q41" si="0">+MAX(O30,J30,E30)</f>
        <v>0.32560000000000011</v>
      </c>
      <c r="R30" s="83">
        <f t="shared" ref="R30:R41" si="1">+MIN(P30,K30,F30)</f>
        <v>0.12748875000000004</v>
      </c>
      <c r="S30" s="83">
        <f t="shared" ref="S30:S48" si="2">Q30-R30</f>
        <v>0.19811125000000007</v>
      </c>
    </row>
    <row r="31" spans="1:20">
      <c r="A31" s="10" t="s">
        <v>46</v>
      </c>
      <c r="B31" s="83">
        <v>0.55917335597962503</v>
      </c>
      <c r="C31" s="83">
        <v>0.74822874999999989</v>
      </c>
      <c r="D31" s="83">
        <v>0.70849999999999991</v>
      </c>
      <c r="E31" s="83">
        <v>0.44082664402037497</v>
      </c>
      <c r="F31" s="83">
        <v>0.25177125000000011</v>
      </c>
      <c r="G31" s="83">
        <v>0.53956910597962504</v>
      </c>
      <c r="H31" s="83">
        <v>0.6903912499999999</v>
      </c>
      <c r="I31" s="83">
        <v>0.70849999999999991</v>
      </c>
      <c r="J31" s="83">
        <v>0.46043089402037496</v>
      </c>
      <c r="K31" s="83">
        <v>0.29150000000000009</v>
      </c>
      <c r="L31" s="83">
        <v>0.5918216505408751</v>
      </c>
      <c r="M31" s="83">
        <v>0.77075874999999994</v>
      </c>
      <c r="N31" s="83">
        <v>0.70849999999999991</v>
      </c>
      <c r="O31" s="83">
        <v>0.4081783494591249</v>
      </c>
      <c r="P31" s="83">
        <v>0.22924125000000006</v>
      </c>
      <c r="Q31" s="83">
        <f t="shared" si="0"/>
        <v>0.46043089402037496</v>
      </c>
      <c r="R31" s="83">
        <f t="shared" si="1"/>
        <v>0.22924125000000006</v>
      </c>
      <c r="S31" s="83">
        <f t="shared" si="2"/>
        <v>0.2311896440203749</v>
      </c>
    </row>
    <row r="32" spans="1:20">
      <c r="A32" s="10" t="s">
        <v>44</v>
      </c>
      <c r="B32" s="83">
        <v>0.55918222510112492</v>
      </c>
      <c r="C32" s="83">
        <v>0.72310499999999989</v>
      </c>
      <c r="D32" s="83">
        <v>0.73468499999999981</v>
      </c>
      <c r="E32" s="83">
        <v>0.44081777489887508</v>
      </c>
      <c r="F32" s="83">
        <v>0.26531500000000019</v>
      </c>
      <c r="G32" s="83">
        <v>0.53828497510112494</v>
      </c>
      <c r="H32" s="83">
        <v>0.68981999999999988</v>
      </c>
      <c r="I32" s="83">
        <v>0.7013999999999998</v>
      </c>
      <c r="J32" s="83">
        <v>0.46171502489887506</v>
      </c>
      <c r="K32" s="83">
        <v>0.2986000000000002</v>
      </c>
      <c r="L32" s="83">
        <v>0.592729271776125</v>
      </c>
      <c r="M32" s="83">
        <v>0.72310499999999989</v>
      </c>
      <c r="N32" s="83">
        <v>0.73468499999999981</v>
      </c>
      <c r="O32" s="83">
        <v>0.407270728223875</v>
      </c>
      <c r="P32" s="83">
        <v>0.26531500000000019</v>
      </c>
      <c r="Q32" s="83">
        <f t="shared" si="0"/>
        <v>0.46171502489887506</v>
      </c>
      <c r="R32" s="83">
        <f t="shared" si="1"/>
        <v>0.26531500000000019</v>
      </c>
      <c r="S32" s="83">
        <f t="shared" si="2"/>
        <v>0.19640002489887487</v>
      </c>
    </row>
    <row r="33" spans="1:22">
      <c r="A33" s="10" t="s">
        <v>48</v>
      </c>
      <c r="B33" s="83">
        <v>0.60458683526616652</v>
      </c>
      <c r="C33" s="83">
        <v>0.68872499999999981</v>
      </c>
      <c r="D33" s="83">
        <v>0.70694999999999975</v>
      </c>
      <c r="E33" s="83">
        <v>0.39541316473383348</v>
      </c>
      <c r="F33" s="83">
        <v>0.29305000000000025</v>
      </c>
      <c r="G33" s="83">
        <v>0.58769315105062492</v>
      </c>
      <c r="H33" s="83">
        <v>0.68872499999999981</v>
      </c>
      <c r="I33" s="83">
        <v>0.70694999999999975</v>
      </c>
      <c r="J33" s="83">
        <v>0.41230684894937508</v>
      </c>
      <c r="K33" s="83">
        <v>0.29305000000000025</v>
      </c>
      <c r="L33" s="83">
        <v>0.62736653190379155</v>
      </c>
      <c r="M33" s="83">
        <v>0.68872499999999981</v>
      </c>
      <c r="N33" s="83">
        <v>0.70694999999999975</v>
      </c>
      <c r="O33" s="83">
        <v>0.37263346809620845</v>
      </c>
      <c r="P33" s="83">
        <v>0.29305000000000025</v>
      </c>
      <c r="Q33" s="83">
        <f t="shared" si="0"/>
        <v>0.41230684894937508</v>
      </c>
      <c r="R33" s="83">
        <f t="shared" si="1"/>
        <v>0.29305000000000025</v>
      </c>
      <c r="S33" s="83">
        <f t="shared" si="2"/>
        <v>0.11925684894937483</v>
      </c>
    </row>
    <row r="34" spans="1:22">
      <c r="A34" s="10" t="s">
        <v>43</v>
      </c>
      <c r="B34" s="83">
        <v>0.55627161505904166</v>
      </c>
      <c r="C34" s="83">
        <v>0.66652</v>
      </c>
      <c r="D34" s="83">
        <v>0.67079874999999989</v>
      </c>
      <c r="E34" s="83">
        <v>0.44372838494095834</v>
      </c>
      <c r="F34" s="83">
        <v>0.32920125000000011</v>
      </c>
      <c r="G34" s="83">
        <v>0.53643548065000002</v>
      </c>
      <c r="H34" s="83">
        <v>0.66652</v>
      </c>
      <c r="I34" s="83">
        <v>0.64466249999999992</v>
      </c>
      <c r="J34" s="83">
        <v>0.46356451934999998</v>
      </c>
      <c r="K34" s="83">
        <v>0.33348</v>
      </c>
      <c r="L34" s="83">
        <v>0.58504264479958334</v>
      </c>
      <c r="M34" s="83">
        <v>0.69265624999999997</v>
      </c>
      <c r="N34" s="83">
        <v>0.67079874999999989</v>
      </c>
      <c r="O34" s="83">
        <v>0.41495735520041666</v>
      </c>
      <c r="P34" s="83">
        <v>0.30734375000000003</v>
      </c>
      <c r="Q34" s="83">
        <f t="shared" si="0"/>
        <v>0.46356451934999998</v>
      </c>
      <c r="R34" s="83">
        <f t="shared" si="1"/>
        <v>0.30734375000000003</v>
      </c>
      <c r="S34" s="83">
        <f t="shared" si="2"/>
        <v>0.15622076934999996</v>
      </c>
    </row>
    <row r="35" spans="1:22">
      <c r="A35" s="10" t="s">
        <v>42</v>
      </c>
      <c r="B35" s="83">
        <v>0.48636562117312498</v>
      </c>
      <c r="C35" s="83">
        <v>0.62622</v>
      </c>
      <c r="D35" s="83">
        <v>0.50533874999999995</v>
      </c>
      <c r="E35" s="83">
        <v>0.51363437882687502</v>
      </c>
      <c r="F35" s="83">
        <v>0.37378</v>
      </c>
      <c r="G35" s="83">
        <v>0.46577024617312512</v>
      </c>
      <c r="H35" s="83">
        <v>0.59311874999999992</v>
      </c>
      <c r="I35" s="83">
        <v>0.46044749999999995</v>
      </c>
      <c r="J35" s="83">
        <v>0.5395525000000001</v>
      </c>
      <c r="K35" s="83">
        <v>0.40688125000000008</v>
      </c>
      <c r="L35" s="83">
        <v>0.52056086803012502</v>
      </c>
      <c r="M35" s="83">
        <v>0.62622</v>
      </c>
      <c r="N35" s="83">
        <v>0.55262624999999999</v>
      </c>
      <c r="O35" s="83">
        <v>0.47943913196987498</v>
      </c>
      <c r="P35" s="83">
        <v>0.37378</v>
      </c>
      <c r="Q35" s="83">
        <f t="shared" si="0"/>
        <v>0.5395525000000001</v>
      </c>
      <c r="R35" s="83">
        <f t="shared" si="1"/>
        <v>0.37378</v>
      </c>
      <c r="S35" s="83">
        <f t="shared" si="2"/>
        <v>0.1657725000000001</v>
      </c>
      <c r="T35" s="10">
        <v>0.61</v>
      </c>
      <c r="U35" s="10" t="s">
        <v>259</v>
      </c>
    </row>
    <row r="36" spans="1:22">
      <c r="A36" s="10" t="s">
        <v>36</v>
      </c>
      <c r="B36" s="83">
        <v>0.28991391900350005</v>
      </c>
      <c r="C36" s="83">
        <v>0.43116624999999997</v>
      </c>
      <c r="D36" s="83">
        <v>0.52463000000000004</v>
      </c>
      <c r="E36" s="83">
        <v>0.71008608099649995</v>
      </c>
      <c r="F36" s="83">
        <v>0.47536999999999996</v>
      </c>
      <c r="G36" s="83">
        <v>0.2698937940035</v>
      </c>
      <c r="H36" s="83">
        <v>0.39755749999999995</v>
      </c>
      <c r="I36" s="83">
        <v>0.4574125</v>
      </c>
      <c r="J36" s="83">
        <v>0.7301062059965</v>
      </c>
      <c r="K36" s="83">
        <v>0.5425875</v>
      </c>
      <c r="L36" s="83">
        <v>0.32328079400350002</v>
      </c>
      <c r="M36" s="83">
        <v>0.49838375000000001</v>
      </c>
      <c r="N36" s="83">
        <v>0.55343750000000003</v>
      </c>
      <c r="O36" s="83">
        <v>0.67671920599649993</v>
      </c>
      <c r="P36" s="83">
        <v>0.44656249999999997</v>
      </c>
      <c r="Q36" s="83">
        <f t="shared" si="0"/>
        <v>0.7301062059965</v>
      </c>
      <c r="R36" s="83">
        <f t="shared" si="1"/>
        <v>0.44656249999999997</v>
      </c>
      <c r="S36" s="83">
        <f t="shared" si="2"/>
        <v>0.28354370599650003</v>
      </c>
    </row>
    <row r="37" spans="1:22">
      <c r="A37" s="10" t="s">
        <v>38</v>
      </c>
      <c r="B37" s="83">
        <v>0.33090898265187496</v>
      </c>
      <c r="C37" s="83">
        <v>0.51126875000000005</v>
      </c>
      <c r="D37" s="83">
        <v>0.52047500000000002</v>
      </c>
      <c r="E37" s="83">
        <v>0.66909101734812504</v>
      </c>
      <c r="F37" s="83">
        <v>0.47952499999999998</v>
      </c>
      <c r="G37" s="83">
        <v>0.31069235765187497</v>
      </c>
      <c r="H37" s="83">
        <v>0.51126875000000005</v>
      </c>
      <c r="I37" s="83">
        <v>0.52047500000000002</v>
      </c>
      <c r="J37" s="83">
        <v>0.68930764234812503</v>
      </c>
      <c r="K37" s="83">
        <v>0.47952499999999998</v>
      </c>
      <c r="L37" s="83">
        <v>0.36460335765187496</v>
      </c>
      <c r="M37" s="83">
        <v>0.53735250000000001</v>
      </c>
      <c r="N37" s="83">
        <v>0.54655874999999998</v>
      </c>
      <c r="O37" s="83">
        <v>0.63539664234812498</v>
      </c>
      <c r="P37" s="83">
        <v>0.45344125000000002</v>
      </c>
      <c r="Q37" s="83">
        <f t="shared" si="0"/>
        <v>0.68930764234812503</v>
      </c>
      <c r="R37" s="83">
        <f t="shared" si="1"/>
        <v>0.45344125000000002</v>
      </c>
      <c r="S37" s="83">
        <f t="shared" si="2"/>
        <v>0.23586639234812501</v>
      </c>
    </row>
    <row r="38" spans="1:22">
      <c r="A38" s="10" t="s">
        <v>188</v>
      </c>
      <c r="B38" s="83">
        <v>0.34948383530912497</v>
      </c>
      <c r="C38" s="83">
        <v>0.49142624999999995</v>
      </c>
      <c r="D38" s="83">
        <v>0.5015925</v>
      </c>
      <c r="E38" s="83">
        <v>0.65051616469087503</v>
      </c>
      <c r="F38" s="83">
        <v>0.4984075</v>
      </c>
      <c r="G38" s="83">
        <v>0.32902346030912499</v>
      </c>
      <c r="H38" s="83">
        <v>0.45833374999999998</v>
      </c>
      <c r="I38" s="83">
        <v>0.46850000000000003</v>
      </c>
      <c r="J38" s="83">
        <v>0.67097653969087501</v>
      </c>
      <c r="K38" s="83">
        <v>0.53149999999999997</v>
      </c>
      <c r="L38" s="83">
        <v>0.38358446030912502</v>
      </c>
      <c r="M38" s="83">
        <v>0.5185074999999999</v>
      </c>
      <c r="N38" s="83">
        <v>0.52867374999999994</v>
      </c>
      <c r="O38" s="83">
        <v>0.61641553969087504</v>
      </c>
      <c r="P38" s="83">
        <v>0.47132625000000006</v>
      </c>
      <c r="Q38" s="83">
        <f t="shared" si="0"/>
        <v>0.67097653969087501</v>
      </c>
      <c r="R38" s="83">
        <f t="shared" si="1"/>
        <v>0.47132625000000006</v>
      </c>
      <c r="S38" s="83">
        <f t="shared" si="2"/>
        <v>0.19965028969087495</v>
      </c>
    </row>
    <row r="39" spans="1:22">
      <c r="A39" s="10" t="s">
        <v>40</v>
      </c>
      <c r="B39" s="83">
        <v>0.34662700786675005</v>
      </c>
      <c r="C39" s="83">
        <v>0.48304249999999999</v>
      </c>
      <c r="D39" s="83">
        <v>0.25069125000000003</v>
      </c>
      <c r="E39" s="83">
        <v>0.74930874999999997</v>
      </c>
      <c r="F39" s="83">
        <v>0.51695749999999996</v>
      </c>
      <c r="G39" s="83">
        <v>0.32555650786675</v>
      </c>
      <c r="H39" s="83">
        <v>0.46857874999999999</v>
      </c>
      <c r="I39" s="83">
        <v>0.21701250000000005</v>
      </c>
      <c r="J39" s="83">
        <v>0.78298749999999995</v>
      </c>
      <c r="K39" s="83">
        <v>0.53142124999999996</v>
      </c>
      <c r="L39" s="83">
        <v>0.38161350791783333</v>
      </c>
      <c r="M39" s="83">
        <v>0.48304249999999999</v>
      </c>
      <c r="N39" s="83">
        <v>0.31255375000000002</v>
      </c>
      <c r="O39" s="83">
        <v>0.68744625000000004</v>
      </c>
      <c r="P39" s="83">
        <v>0.51695749999999996</v>
      </c>
      <c r="Q39" s="83">
        <f t="shared" si="0"/>
        <v>0.78298749999999995</v>
      </c>
      <c r="R39" s="83">
        <f t="shared" si="1"/>
        <v>0.51695749999999996</v>
      </c>
      <c r="S39" s="83">
        <f t="shared" si="2"/>
        <v>0.26602999999999999</v>
      </c>
      <c r="T39" s="84">
        <v>0.75</v>
      </c>
      <c r="U39" s="10" t="s">
        <v>207</v>
      </c>
      <c r="V39" s="10" t="s">
        <v>262</v>
      </c>
    </row>
    <row r="40" spans="1:22">
      <c r="A40" s="10" t="s">
        <v>34</v>
      </c>
      <c r="B40" s="83">
        <v>0.29809959716250001</v>
      </c>
      <c r="C40" s="83">
        <v>0.39295374999999999</v>
      </c>
      <c r="D40" s="83">
        <v>0.40878249999999999</v>
      </c>
      <c r="E40" s="83">
        <v>0.70190040283749999</v>
      </c>
      <c r="F40" s="83">
        <v>0.59121749999999995</v>
      </c>
      <c r="G40" s="83">
        <v>0.2786393471625</v>
      </c>
      <c r="H40" s="83">
        <v>0.32839625</v>
      </c>
      <c r="I40" s="83">
        <v>0.344225</v>
      </c>
      <c r="J40" s="83">
        <v>0.72136065283750006</v>
      </c>
      <c r="K40" s="83">
        <v>0.655775</v>
      </c>
      <c r="L40" s="83">
        <v>0.33010167368250004</v>
      </c>
      <c r="M40" s="83">
        <v>0.43877750000000004</v>
      </c>
      <c r="N40" s="83">
        <v>0.45489500000000005</v>
      </c>
      <c r="O40" s="83">
        <v>0.66989832631750001</v>
      </c>
      <c r="P40" s="83">
        <v>0.54510499999999995</v>
      </c>
      <c r="Q40" s="83">
        <f t="shared" si="0"/>
        <v>0.72136065283750006</v>
      </c>
      <c r="R40" s="83">
        <f t="shared" si="1"/>
        <v>0.54510499999999995</v>
      </c>
      <c r="S40" s="83">
        <f t="shared" si="2"/>
        <v>0.17625565283750011</v>
      </c>
    </row>
    <row r="41" spans="1:22">
      <c r="A41" s="10" t="s">
        <v>24</v>
      </c>
      <c r="B41" s="83">
        <v>0.21574192591149999</v>
      </c>
      <c r="C41" s="83">
        <v>0.23278875000000004</v>
      </c>
      <c r="D41" s="83">
        <v>0.35082000000000002</v>
      </c>
      <c r="E41" s="83">
        <v>0.78425807408850001</v>
      </c>
      <c r="F41" s="83">
        <v>0.64917999999999998</v>
      </c>
      <c r="G41" s="83">
        <v>0.19577842591149999</v>
      </c>
      <c r="H41" s="83">
        <v>7.2978750000000009E-2</v>
      </c>
      <c r="I41" s="83">
        <v>0.32514750000000003</v>
      </c>
      <c r="J41" s="83">
        <v>0.92702125000000002</v>
      </c>
      <c r="K41" s="83">
        <v>0.67485249999999997</v>
      </c>
      <c r="L41" s="83">
        <v>0.24901442591150003</v>
      </c>
      <c r="M41" s="83">
        <v>0.33044625</v>
      </c>
      <c r="N41" s="83">
        <v>0.43165125000000004</v>
      </c>
      <c r="O41" s="83">
        <v>0.75098557408849997</v>
      </c>
      <c r="P41" s="83">
        <v>0.56834874999999996</v>
      </c>
      <c r="Q41" s="83">
        <f t="shared" si="0"/>
        <v>0.92702125000000002</v>
      </c>
      <c r="R41" s="83">
        <f t="shared" si="1"/>
        <v>0.56834874999999996</v>
      </c>
      <c r="S41" s="83">
        <f t="shared" si="2"/>
        <v>0.35867250000000006</v>
      </c>
      <c r="T41" s="10">
        <v>0.93</v>
      </c>
      <c r="U41" s="10" t="s">
        <v>247</v>
      </c>
      <c r="V41" s="10" t="s">
        <v>260</v>
      </c>
    </row>
    <row r="42" spans="1:22">
      <c r="A42" s="10" t="s">
        <v>51</v>
      </c>
      <c r="Q42" s="10">
        <v>0.72</v>
      </c>
      <c r="R42" s="10">
        <v>0.57999999999999996</v>
      </c>
      <c r="S42" s="83">
        <f t="shared" si="2"/>
        <v>0.14000000000000001</v>
      </c>
    </row>
    <row r="43" spans="1:22">
      <c r="A43" s="10" t="s">
        <v>31</v>
      </c>
      <c r="B43" s="83">
        <v>0.27164535909337495</v>
      </c>
      <c r="C43" s="83">
        <v>0.37771375000000001</v>
      </c>
      <c r="D43" s="83">
        <v>0.38511249999999997</v>
      </c>
      <c r="E43" s="83">
        <v>0.72835464090662505</v>
      </c>
      <c r="F43" s="83">
        <v>0.61488750000000003</v>
      </c>
      <c r="G43" s="83">
        <v>0.25161698409337502</v>
      </c>
      <c r="H43" s="83">
        <v>0.37771375000000001</v>
      </c>
      <c r="I43" s="83">
        <v>0.38511249999999997</v>
      </c>
      <c r="J43" s="83">
        <v>0.74838301590662493</v>
      </c>
      <c r="K43" s="83">
        <v>0.61488750000000003</v>
      </c>
      <c r="L43" s="83">
        <v>0.305025984093375</v>
      </c>
      <c r="M43" s="83">
        <v>0.41146250000000001</v>
      </c>
      <c r="N43" s="83">
        <v>0.41886124999999996</v>
      </c>
      <c r="O43" s="83">
        <v>0.694974015906625</v>
      </c>
      <c r="P43" s="83">
        <v>0.58113875000000004</v>
      </c>
      <c r="Q43" s="83">
        <f t="shared" ref="Q43:Q48" si="3">+MAX(O43,J43,E43)</f>
        <v>0.74838301590662493</v>
      </c>
      <c r="R43" s="83">
        <f t="shared" ref="R43:R48" si="4">+MIN(P43,K43,F43)</f>
        <v>0.58113875000000004</v>
      </c>
      <c r="S43" s="83">
        <f t="shared" si="2"/>
        <v>0.16724426590662489</v>
      </c>
    </row>
    <row r="44" spans="1:22">
      <c r="A44" s="10" t="s">
        <v>392</v>
      </c>
      <c r="B44" s="83">
        <v>0.24776304628925</v>
      </c>
      <c r="C44" s="83">
        <v>0.35768749999999999</v>
      </c>
      <c r="D44" s="83">
        <v>0.3681875</v>
      </c>
      <c r="E44" s="83">
        <v>0.75223695371075006</v>
      </c>
      <c r="F44" s="83">
        <v>0.6318125</v>
      </c>
      <c r="G44" s="83">
        <v>0.22877642128924999</v>
      </c>
      <c r="H44" s="83">
        <v>0.34351624999999997</v>
      </c>
      <c r="I44" s="83">
        <v>0.3681875</v>
      </c>
      <c r="J44" s="83">
        <v>0.77122357871074998</v>
      </c>
      <c r="K44" s="83">
        <v>0.6318125</v>
      </c>
      <c r="L44" s="83">
        <v>0.27940742128925</v>
      </c>
      <c r="M44" s="83">
        <v>0.35768749999999999</v>
      </c>
      <c r="N44" s="83">
        <v>0.39115625000000004</v>
      </c>
      <c r="O44" s="83">
        <v>0.72059257871075</v>
      </c>
      <c r="P44" s="83">
        <v>0.60884374999999991</v>
      </c>
      <c r="Q44" s="83">
        <f t="shared" si="3"/>
        <v>0.77122357871074998</v>
      </c>
      <c r="R44" s="83">
        <f t="shared" si="4"/>
        <v>0.60884374999999991</v>
      </c>
      <c r="S44" s="83">
        <f t="shared" si="2"/>
        <v>0.16237982871075007</v>
      </c>
    </row>
    <row r="45" spans="1:22">
      <c r="A45" s="10" t="s">
        <v>32</v>
      </c>
      <c r="B45" s="83">
        <v>0.28646431029850006</v>
      </c>
      <c r="C45" s="83">
        <v>0.34110625</v>
      </c>
      <c r="D45" s="83">
        <v>0.35076625</v>
      </c>
      <c r="E45" s="83">
        <v>0.71353568970149994</v>
      </c>
      <c r="F45" s="83">
        <v>0.64923375000000005</v>
      </c>
      <c r="G45" s="83">
        <v>0.26709781029849999</v>
      </c>
      <c r="H45" s="83">
        <v>0.31713999999999998</v>
      </c>
      <c r="I45" s="83">
        <v>0.32679999999999998</v>
      </c>
      <c r="J45" s="83">
        <v>0.73290218970150001</v>
      </c>
      <c r="K45" s="83">
        <v>0.67320000000000002</v>
      </c>
      <c r="L45" s="83">
        <v>0.31874181029850002</v>
      </c>
      <c r="M45" s="83">
        <v>0.37433</v>
      </c>
      <c r="N45" s="83">
        <v>0.38399</v>
      </c>
      <c r="O45" s="83">
        <v>0.68125818970149998</v>
      </c>
      <c r="P45" s="83">
        <v>0.61600999999999995</v>
      </c>
      <c r="Q45" s="83">
        <f t="shared" si="3"/>
        <v>0.73290218970150001</v>
      </c>
      <c r="R45" s="83">
        <f t="shared" si="4"/>
        <v>0.61600999999999995</v>
      </c>
      <c r="S45" s="83">
        <f t="shared" si="2"/>
        <v>0.11689218970150006</v>
      </c>
      <c r="T45" s="10">
        <f>1-0.36</f>
        <v>0.64</v>
      </c>
      <c r="U45" s="10" t="s">
        <v>261</v>
      </c>
    </row>
    <row r="46" spans="1:22">
      <c r="A46" s="10" t="s">
        <v>27</v>
      </c>
      <c r="B46" s="83">
        <v>0.21757487974812506</v>
      </c>
      <c r="C46" s="83">
        <v>0.24350375000000005</v>
      </c>
      <c r="D46" s="83">
        <v>0.24490625000000005</v>
      </c>
      <c r="E46" s="83">
        <v>0.78242512025187494</v>
      </c>
      <c r="F46" s="83">
        <v>0.7550937499999999</v>
      </c>
      <c r="G46" s="83">
        <v>0.19655912974812501</v>
      </c>
      <c r="H46" s="83">
        <v>8.6747500000000005E-2</v>
      </c>
      <c r="I46" s="83">
        <v>8.8150000000000006E-2</v>
      </c>
      <c r="J46" s="83">
        <v>0.91325250000000002</v>
      </c>
      <c r="K46" s="83">
        <v>0.80344087025187494</v>
      </c>
      <c r="L46" s="83">
        <v>0.25260112974812504</v>
      </c>
      <c r="M46" s="83">
        <v>0.30025750000000001</v>
      </c>
      <c r="N46" s="83">
        <v>0.30184750000000005</v>
      </c>
      <c r="O46" s="83">
        <v>0.74739887025187501</v>
      </c>
      <c r="P46" s="83">
        <v>0.69815249999999995</v>
      </c>
      <c r="Q46" s="83">
        <f t="shared" si="3"/>
        <v>0.91325250000000002</v>
      </c>
      <c r="R46" s="83">
        <f t="shared" si="4"/>
        <v>0.69815249999999995</v>
      </c>
      <c r="S46" s="83">
        <f t="shared" si="2"/>
        <v>0.21510000000000007</v>
      </c>
      <c r="T46" s="10">
        <v>0.75</v>
      </c>
      <c r="U46" s="10" t="s">
        <v>207</v>
      </c>
      <c r="V46" s="10" t="s">
        <v>208</v>
      </c>
    </row>
    <row r="47" spans="1:22">
      <c r="A47" s="10" t="s">
        <v>393</v>
      </c>
      <c r="B47" s="83">
        <v>0.212478426741875</v>
      </c>
      <c r="C47" s="83">
        <v>0.28337875000000001</v>
      </c>
      <c r="D47" s="83">
        <v>0.19730000000000003</v>
      </c>
      <c r="E47" s="83">
        <v>0.80269999999999997</v>
      </c>
      <c r="F47" s="83">
        <v>0.71662124999999999</v>
      </c>
      <c r="G47" s="83">
        <v>0.19319255174187502</v>
      </c>
      <c r="H47" s="83">
        <v>0.28337875000000001</v>
      </c>
      <c r="I47" s="83">
        <v>0.18311750000000002</v>
      </c>
      <c r="J47" s="83">
        <v>0.81688249999999996</v>
      </c>
      <c r="K47" s="83">
        <v>0.71662124999999999</v>
      </c>
      <c r="L47" s="83">
        <v>0.244621551741875</v>
      </c>
      <c r="M47" s="83">
        <v>0.28337875000000001</v>
      </c>
      <c r="N47" s="83">
        <v>0.26348499999999997</v>
      </c>
      <c r="O47" s="83">
        <v>0.75537844825812495</v>
      </c>
      <c r="P47" s="83">
        <v>0.71662124999999999</v>
      </c>
      <c r="Q47" s="83">
        <f t="shared" si="3"/>
        <v>0.81688249999999996</v>
      </c>
      <c r="R47" s="83">
        <f t="shared" si="4"/>
        <v>0.71662124999999999</v>
      </c>
      <c r="S47" s="83">
        <f t="shared" si="2"/>
        <v>0.10026124999999997</v>
      </c>
    </row>
    <row r="48" spans="1:22">
      <c r="A48" s="10" t="s">
        <v>26</v>
      </c>
      <c r="B48" s="83">
        <v>0.22143507188887498</v>
      </c>
      <c r="C48" s="83">
        <v>0.16727625000000002</v>
      </c>
      <c r="D48" s="83">
        <v>0.17066250000000002</v>
      </c>
      <c r="E48" s="83">
        <v>0.83272374999999998</v>
      </c>
      <c r="F48" s="83">
        <v>0.77856492811112499</v>
      </c>
      <c r="G48" s="83">
        <v>0.200169196888875</v>
      </c>
      <c r="H48" s="83">
        <v>0.16727625000000002</v>
      </c>
      <c r="I48" s="83">
        <v>0.17066250000000002</v>
      </c>
      <c r="J48" s="83">
        <v>0.83272374999999998</v>
      </c>
      <c r="K48" s="83">
        <v>0.79983080311112498</v>
      </c>
      <c r="L48" s="83">
        <v>0.25687819688887498</v>
      </c>
      <c r="M48" s="83">
        <v>0.20106000000000002</v>
      </c>
      <c r="N48" s="83">
        <v>0.20444625000000002</v>
      </c>
      <c r="O48" s="83">
        <v>0.79893999999999998</v>
      </c>
      <c r="P48" s="83">
        <v>0.74312180311112508</v>
      </c>
      <c r="Q48" s="83">
        <f t="shared" si="3"/>
        <v>0.83272374999999998</v>
      </c>
      <c r="R48" s="83">
        <f t="shared" si="4"/>
        <v>0.74312180311112508</v>
      </c>
      <c r="S48" s="83">
        <f t="shared" si="2"/>
        <v>8.9601946888874906E-2</v>
      </c>
    </row>
    <row r="51" ht="12" customHeight="1"/>
  </sheetData>
  <sortState ref="A55:V73">
    <sortCondition ref="R4:R22"/>
  </sortState>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118"/>
  <sheetViews>
    <sheetView workbookViewId="0">
      <selection activeCell="N23" sqref="N23"/>
    </sheetView>
  </sheetViews>
  <sheetFormatPr defaultRowHeight="12.75"/>
  <cols>
    <col min="1" max="16384" width="9" style="10"/>
  </cols>
  <sheetData>
    <row r="1" spans="1:7">
      <c r="A1" s="10" t="s">
        <v>340</v>
      </c>
      <c r="B1" s="10" t="s">
        <v>339</v>
      </c>
      <c r="C1" s="10" t="s">
        <v>179</v>
      </c>
      <c r="D1" s="10" t="s">
        <v>338</v>
      </c>
    </row>
    <row r="2" spans="1:7">
      <c r="A2" s="10">
        <v>8.1620790000000003</v>
      </c>
      <c r="B2" s="10">
        <v>23.545020000000001</v>
      </c>
      <c r="C2" s="10">
        <v>18.52</v>
      </c>
      <c r="D2" s="10">
        <v>6.796386</v>
      </c>
    </row>
    <row r="3" spans="1:7">
      <c r="A3" s="10">
        <v>8.2188429999999997</v>
      </c>
      <c r="B3" s="10">
        <v>23.56916</v>
      </c>
      <c r="C3" s="10">
        <v>10.71</v>
      </c>
      <c r="D3" s="10">
        <v>6.7993600000000001</v>
      </c>
    </row>
    <row r="4" spans="1:7">
      <c r="A4" s="10">
        <v>8.7202830000000002</v>
      </c>
      <c r="B4" s="10">
        <v>23.78237</v>
      </c>
      <c r="C4" s="10">
        <v>12.94</v>
      </c>
      <c r="D4" s="10">
        <v>6.8256360000000003</v>
      </c>
      <c r="F4" s="10" t="s">
        <v>215</v>
      </c>
      <c r="G4" s="10" t="str">
        <f>Indice!C26</f>
        <v>Crecimiento del PIB per cápita y porcentaje de cotizantes en relación a la PEA en países de América Latina y el Caribe, 2000-10</v>
      </c>
    </row>
    <row r="5" spans="1:7">
      <c r="A5" s="10">
        <v>9.2167980000000007</v>
      </c>
      <c r="B5" s="10">
        <v>23.993480000000002</v>
      </c>
      <c r="C5" s="10">
        <v>13.04</v>
      </c>
      <c r="D5" s="10">
        <v>6.8516539999999999</v>
      </c>
    </row>
    <row r="6" spans="1:7">
      <c r="A6" s="10">
        <v>9.4032619999999998</v>
      </c>
      <c r="B6" s="10">
        <v>24.072769999999998</v>
      </c>
      <c r="C6" s="10">
        <v>11.45</v>
      </c>
      <c r="D6" s="10">
        <v>6.8614240000000004</v>
      </c>
    </row>
    <row r="7" spans="1:7">
      <c r="A7" s="10">
        <v>10.07023</v>
      </c>
      <c r="B7" s="10">
        <v>24.356359999999999</v>
      </c>
      <c r="C7" s="10">
        <v>12.98</v>
      </c>
      <c r="D7" s="10">
        <v>6.8963739999999998</v>
      </c>
    </row>
    <row r="8" spans="1:7">
      <c r="A8" s="10">
        <v>10.582470000000001</v>
      </c>
      <c r="B8" s="10">
        <v>24.574159999999999</v>
      </c>
      <c r="C8" s="10">
        <v>12.5</v>
      </c>
      <c r="D8" s="10">
        <v>6.9232149999999999</v>
      </c>
    </row>
    <row r="9" spans="1:7">
      <c r="A9" s="10">
        <v>13.711869999999999</v>
      </c>
      <c r="B9" s="10">
        <v>25.904769999999999</v>
      </c>
      <c r="C9" s="10">
        <v>13.76</v>
      </c>
      <c r="D9" s="10">
        <v>7.0871979999999999</v>
      </c>
    </row>
    <row r="10" spans="1:7">
      <c r="A10" s="10">
        <v>14.01848</v>
      </c>
      <c r="B10" s="10">
        <v>26.035139999999998</v>
      </c>
      <c r="C10" s="10">
        <v>11.56</v>
      </c>
      <c r="D10" s="10">
        <v>7.1032640000000002</v>
      </c>
    </row>
    <row r="11" spans="1:7">
      <c r="A11" s="10">
        <v>15.18214</v>
      </c>
      <c r="B11" s="10">
        <v>26.52993</v>
      </c>
      <c r="C11" s="10">
        <v>15.01</v>
      </c>
      <c r="D11" s="10">
        <v>7.1642409999999996</v>
      </c>
    </row>
    <row r="12" spans="1:7">
      <c r="A12" s="10">
        <v>16.049589999999998</v>
      </c>
      <c r="B12" s="10">
        <v>26.898759999999999</v>
      </c>
      <c r="C12" s="10">
        <v>15</v>
      </c>
      <c r="D12" s="10">
        <v>7.209695</v>
      </c>
    </row>
    <row r="13" spans="1:7">
      <c r="A13" s="10">
        <v>17.727640000000001</v>
      </c>
      <c r="B13" s="10">
        <v>27.612259999999999</v>
      </c>
      <c r="C13" s="10">
        <v>20.16</v>
      </c>
      <c r="D13" s="10">
        <v>7.2976260000000002</v>
      </c>
    </row>
    <row r="14" spans="1:7">
      <c r="A14" s="10">
        <v>18.991810000000001</v>
      </c>
      <c r="B14" s="10">
        <v>28.14978</v>
      </c>
      <c r="C14" s="10">
        <v>12.76</v>
      </c>
      <c r="D14" s="10">
        <v>7.3638690000000002</v>
      </c>
    </row>
    <row r="15" spans="1:7">
      <c r="A15" s="10">
        <v>19.7104</v>
      </c>
      <c r="B15" s="10">
        <v>28.45533</v>
      </c>
      <c r="C15" s="10">
        <v>20.68</v>
      </c>
      <c r="D15" s="10">
        <v>7.4015240000000002</v>
      </c>
    </row>
    <row r="16" spans="1:7">
      <c r="A16" s="10">
        <v>19.739850000000001</v>
      </c>
      <c r="B16" s="10">
        <v>28.467849999999999</v>
      </c>
      <c r="C16" s="10">
        <v>26.61</v>
      </c>
      <c r="D16" s="10">
        <v>7.4030670000000001</v>
      </c>
    </row>
    <row r="17" spans="1:7">
      <c r="A17" s="10">
        <v>21.434729999999998</v>
      </c>
      <c r="B17" s="10">
        <v>29.188510000000001</v>
      </c>
      <c r="C17" s="10">
        <v>19.11</v>
      </c>
      <c r="D17" s="10">
        <v>7.4918800000000001</v>
      </c>
    </row>
    <row r="18" spans="1:7">
      <c r="A18" s="10">
        <v>23.91723</v>
      </c>
      <c r="B18" s="10">
        <v>30.244060000000001</v>
      </c>
      <c r="C18" s="10">
        <v>16.2</v>
      </c>
      <c r="D18" s="10">
        <v>7.6219640000000002</v>
      </c>
    </row>
    <row r="19" spans="1:7">
      <c r="A19" s="10">
        <v>24.510719999999999</v>
      </c>
      <c r="B19" s="10">
        <v>30.496410000000001</v>
      </c>
      <c r="C19" s="10">
        <v>13.7</v>
      </c>
      <c r="D19" s="10">
        <v>7.6530630000000004</v>
      </c>
    </row>
    <row r="20" spans="1:7">
      <c r="A20" s="10">
        <v>24.706880000000002</v>
      </c>
      <c r="B20" s="10">
        <v>30.579809999999998</v>
      </c>
      <c r="C20" s="10">
        <v>26.05</v>
      </c>
      <c r="D20" s="10">
        <v>7.6633420000000001</v>
      </c>
    </row>
    <row r="21" spans="1:7">
      <c r="A21" s="10">
        <v>25.19059</v>
      </c>
      <c r="B21" s="10">
        <v>30.785489999999999</v>
      </c>
      <c r="C21" s="10">
        <v>13.88</v>
      </c>
      <c r="D21" s="10">
        <v>7.6886890000000001</v>
      </c>
    </row>
    <row r="22" spans="1:7">
      <c r="A22" s="10">
        <v>25.87256</v>
      </c>
      <c r="B22" s="10">
        <v>31.07546</v>
      </c>
      <c r="C22" s="10">
        <v>25.22</v>
      </c>
      <c r="D22" s="10">
        <v>7.724424</v>
      </c>
    </row>
    <row r="23" spans="1:7">
      <c r="A23" s="10">
        <v>25.911149999999999</v>
      </c>
      <c r="B23" s="10">
        <v>31.09187</v>
      </c>
      <c r="C23" s="10">
        <v>16.93</v>
      </c>
      <c r="D23" s="10">
        <v>7.7264470000000003</v>
      </c>
    </row>
    <row r="24" spans="1:7">
      <c r="A24" s="10">
        <v>26.350180000000002</v>
      </c>
      <c r="B24" s="10">
        <v>31.27854</v>
      </c>
      <c r="C24" s="10">
        <v>26.78</v>
      </c>
      <c r="D24" s="10">
        <v>7.7494519999999998</v>
      </c>
    </row>
    <row r="25" spans="1:7">
      <c r="A25" s="10">
        <v>26.380590000000002</v>
      </c>
      <c r="B25" s="10">
        <v>31.29147</v>
      </c>
      <c r="C25" s="10">
        <v>14.83</v>
      </c>
      <c r="D25" s="10">
        <v>7.7510450000000004</v>
      </c>
    </row>
    <row r="26" spans="1:7">
      <c r="A26" s="10">
        <v>26.729649999999999</v>
      </c>
      <c r="B26" s="10">
        <v>31.439889999999998</v>
      </c>
      <c r="C26" s="10">
        <v>30.57</v>
      </c>
      <c r="D26" s="10">
        <v>7.769336</v>
      </c>
    </row>
    <row r="27" spans="1:7">
      <c r="A27" s="10">
        <v>27.047409999999999</v>
      </c>
      <c r="B27" s="10">
        <v>31.574999999999999</v>
      </c>
      <c r="C27" s="10">
        <v>25.15</v>
      </c>
      <c r="D27" s="10">
        <v>7.7859870000000004</v>
      </c>
    </row>
    <row r="28" spans="1:7">
      <c r="A28" s="10">
        <v>27.084479999999999</v>
      </c>
      <c r="B28" s="10">
        <v>31.59076</v>
      </c>
      <c r="C28" s="10">
        <v>26.28</v>
      </c>
      <c r="D28" s="10">
        <v>7.7879300000000002</v>
      </c>
    </row>
    <row r="29" spans="1:7">
      <c r="A29" s="10">
        <v>27.81992</v>
      </c>
      <c r="B29" s="10">
        <v>31.903469999999999</v>
      </c>
      <c r="C29" s="10">
        <v>29.69</v>
      </c>
      <c r="D29" s="10">
        <v>7.8264670000000001</v>
      </c>
      <c r="F29" s="10" t="s">
        <v>220</v>
      </c>
      <c r="G29" s="10" t="str">
        <f>Indice!D26</f>
        <v>Elaboración propia utilizando datos de Rofman y Oliveri (2011).</v>
      </c>
    </row>
    <row r="30" spans="1:7">
      <c r="A30" s="10">
        <v>28.359210000000001</v>
      </c>
      <c r="B30" s="10">
        <v>32.132770000000001</v>
      </c>
      <c r="C30" s="10">
        <v>29.79</v>
      </c>
      <c r="D30" s="10">
        <v>7.8547260000000003</v>
      </c>
    </row>
    <row r="31" spans="1:7">
      <c r="A31" s="10">
        <v>28.52168</v>
      </c>
      <c r="B31" s="10">
        <v>32.20185</v>
      </c>
      <c r="C31" s="10">
        <v>14.68</v>
      </c>
      <c r="D31" s="10">
        <v>7.8632400000000002</v>
      </c>
    </row>
    <row r="32" spans="1:7">
      <c r="A32" s="10">
        <v>29.167349999999999</v>
      </c>
      <c r="B32" s="10">
        <v>32.476390000000002</v>
      </c>
      <c r="C32" s="10">
        <v>26.3</v>
      </c>
      <c r="D32" s="10">
        <v>7.8970729999999998</v>
      </c>
    </row>
    <row r="33" spans="1:4">
      <c r="A33" s="10">
        <v>29.190329999999999</v>
      </c>
      <c r="B33" s="10">
        <v>32.486159999999998</v>
      </c>
      <c r="C33" s="10">
        <v>29.76</v>
      </c>
      <c r="D33" s="10">
        <v>7.8982770000000002</v>
      </c>
    </row>
    <row r="34" spans="1:4">
      <c r="A34" s="10">
        <v>29.512270000000001</v>
      </c>
      <c r="B34" s="10">
        <v>32.623049999999999</v>
      </c>
      <c r="C34" s="10">
        <v>34.08</v>
      </c>
      <c r="D34" s="10">
        <v>7.9151470000000002</v>
      </c>
    </row>
    <row r="35" spans="1:4">
      <c r="A35" s="10">
        <v>29.658270000000002</v>
      </c>
      <c r="B35" s="10">
        <v>32.685130000000001</v>
      </c>
      <c r="C35" s="10">
        <v>16.88</v>
      </c>
      <c r="D35" s="10">
        <v>7.9227980000000002</v>
      </c>
    </row>
    <row r="36" spans="1:4">
      <c r="A36" s="10">
        <v>29.963360000000002</v>
      </c>
      <c r="B36" s="10">
        <v>32.81485</v>
      </c>
      <c r="D36" s="10">
        <v>7.9387850000000002</v>
      </c>
    </row>
    <row r="37" spans="1:4">
      <c r="A37" s="10">
        <v>29.989270000000001</v>
      </c>
      <c r="B37" s="10">
        <v>32.825870000000002</v>
      </c>
      <c r="C37" s="10">
        <v>28.8</v>
      </c>
      <c r="D37" s="10">
        <v>7.9401419999999998</v>
      </c>
    </row>
    <row r="38" spans="1:4">
      <c r="A38" s="10">
        <v>30.387730000000001</v>
      </c>
      <c r="B38" s="10">
        <v>32.995289999999997</v>
      </c>
      <c r="C38" s="10">
        <v>44.67</v>
      </c>
      <c r="D38" s="10">
        <v>7.9610209999999997</v>
      </c>
    </row>
    <row r="39" spans="1:4">
      <c r="A39" s="10">
        <v>30.710609999999999</v>
      </c>
      <c r="B39" s="10">
        <v>33.132579999999997</v>
      </c>
      <c r="C39" s="10">
        <v>12.42</v>
      </c>
      <c r="D39" s="10">
        <v>7.9779410000000004</v>
      </c>
    </row>
    <row r="40" spans="1:4">
      <c r="A40" s="10">
        <v>31.200800000000001</v>
      </c>
      <c r="B40" s="10">
        <v>33.341009999999997</v>
      </c>
      <c r="C40" s="10">
        <v>25.63</v>
      </c>
      <c r="D40" s="10">
        <v>8.0036269999999998</v>
      </c>
    </row>
    <row r="41" spans="1:4">
      <c r="A41" s="10">
        <v>31.362010000000001</v>
      </c>
      <c r="B41" s="10">
        <v>33.409550000000003</v>
      </c>
      <c r="C41" s="10">
        <v>29.11</v>
      </c>
      <c r="D41" s="10">
        <v>8.0120740000000001</v>
      </c>
    </row>
    <row r="42" spans="1:4">
      <c r="A42" s="10">
        <v>31.788699999999999</v>
      </c>
      <c r="B42" s="10">
        <v>33.590980000000002</v>
      </c>
      <c r="C42" s="10">
        <v>45.29</v>
      </c>
      <c r="D42" s="10">
        <v>8.0344329999999999</v>
      </c>
    </row>
    <row r="43" spans="1:4">
      <c r="A43" s="10">
        <v>32.422199999999997</v>
      </c>
      <c r="B43" s="10">
        <v>33.860340000000001</v>
      </c>
      <c r="C43" s="10">
        <v>45.06</v>
      </c>
      <c r="D43" s="10">
        <v>8.0676290000000002</v>
      </c>
    </row>
    <row r="44" spans="1:4">
      <c r="A44" s="10">
        <v>32.581699999999998</v>
      </c>
      <c r="B44" s="10">
        <v>33.928159999999998</v>
      </c>
      <c r="C44" s="10">
        <v>26.35</v>
      </c>
      <c r="D44" s="10">
        <v>8.0759869999999996</v>
      </c>
    </row>
    <row r="45" spans="1:4">
      <c r="A45" s="10">
        <v>32.791600000000003</v>
      </c>
      <c r="B45" s="10">
        <v>34.017409999999998</v>
      </c>
      <c r="C45" s="10">
        <v>30.13</v>
      </c>
      <c r="D45" s="10">
        <v>8.0869859999999996</v>
      </c>
    </row>
    <row r="46" spans="1:4">
      <c r="A46" s="10">
        <v>32.985790000000001</v>
      </c>
      <c r="B46" s="10">
        <v>34.099980000000002</v>
      </c>
      <c r="C46" s="10">
        <v>30.24</v>
      </c>
      <c r="D46" s="10">
        <v>8.0971609999999998</v>
      </c>
    </row>
    <row r="47" spans="1:4">
      <c r="A47" s="10">
        <v>33.298990000000003</v>
      </c>
      <c r="B47" s="10">
        <v>34.233150000000002</v>
      </c>
      <c r="C47" s="10">
        <v>13.96</v>
      </c>
      <c r="D47" s="10">
        <v>8.1135730000000006</v>
      </c>
    </row>
    <row r="48" spans="1:4">
      <c r="A48" s="10">
        <v>33.741439999999997</v>
      </c>
      <c r="B48" s="10">
        <v>34.421280000000003</v>
      </c>
      <c r="C48" s="10">
        <v>27.24</v>
      </c>
      <c r="D48" s="10">
        <v>8.1367580000000004</v>
      </c>
    </row>
    <row r="49" spans="1:4">
      <c r="A49" s="10">
        <v>33.757019999999997</v>
      </c>
      <c r="B49" s="10">
        <v>34.427900000000001</v>
      </c>
      <c r="C49" s="10">
        <v>33.4</v>
      </c>
      <c r="D49" s="10">
        <v>8.1375740000000008</v>
      </c>
    </row>
    <row r="50" spans="1:4">
      <c r="A50" s="10">
        <v>34.195740000000001</v>
      </c>
      <c r="B50" s="10">
        <v>34.614449999999998</v>
      </c>
      <c r="C50" s="10">
        <v>29.87</v>
      </c>
      <c r="D50" s="10">
        <v>8.1605629999999998</v>
      </c>
    </row>
    <row r="51" spans="1:4">
      <c r="A51" s="10">
        <v>34.453850000000003</v>
      </c>
      <c r="B51" s="10">
        <v>34.72419</v>
      </c>
      <c r="C51" s="10">
        <v>28.61</v>
      </c>
      <c r="D51" s="10">
        <v>8.1740879999999994</v>
      </c>
    </row>
    <row r="52" spans="1:4">
      <c r="A52" s="10">
        <v>34.571289999999998</v>
      </c>
      <c r="B52" s="10">
        <v>34.77413</v>
      </c>
      <c r="C52" s="10">
        <v>30.44</v>
      </c>
      <c r="D52" s="10">
        <v>8.1802430000000008</v>
      </c>
    </row>
    <row r="53" spans="1:4">
      <c r="A53" s="10">
        <v>35.01003</v>
      </c>
      <c r="B53" s="10">
        <v>34.960680000000004</v>
      </c>
      <c r="C53" s="10">
        <v>49.95</v>
      </c>
      <c r="D53" s="10">
        <v>8.2032330000000009</v>
      </c>
    </row>
    <row r="54" spans="1:4">
      <c r="A54" s="10">
        <v>35.017659999999999</v>
      </c>
      <c r="B54" s="10">
        <v>34.963920000000002</v>
      </c>
      <c r="C54" s="10">
        <v>45.82</v>
      </c>
      <c r="D54" s="10">
        <v>8.2036320000000007</v>
      </c>
    </row>
    <row r="55" spans="1:4">
      <c r="A55" s="10">
        <v>35.26614</v>
      </c>
      <c r="B55" s="10">
        <v>35.069580000000002</v>
      </c>
      <c r="C55" s="10">
        <v>28.33</v>
      </c>
      <c r="D55" s="10">
        <v>8.2166530000000009</v>
      </c>
    </row>
    <row r="56" spans="1:4">
      <c r="A56" s="10">
        <v>35.283389999999997</v>
      </c>
      <c r="B56" s="10">
        <v>35.076909999999998</v>
      </c>
      <c r="C56" s="10">
        <v>30.93</v>
      </c>
      <c r="D56" s="10">
        <v>8.2175569999999993</v>
      </c>
    </row>
    <row r="57" spans="1:4">
      <c r="A57" s="10">
        <v>35.319890000000001</v>
      </c>
      <c r="B57" s="10">
        <v>35.09243</v>
      </c>
      <c r="C57" s="10">
        <v>16.739999999999998</v>
      </c>
      <c r="D57" s="10">
        <v>8.2194690000000001</v>
      </c>
    </row>
    <row r="58" spans="1:4">
      <c r="A58" s="10">
        <v>35.404350000000001</v>
      </c>
      <c r="B58" s="10">
        <v>35.128340000000001</v>
      </c>
      <c r="C58" s="10">
        <v>32.43</v>
      </c>
      <c r="D58" s="10">
        <v>8.2238950000000006</v>
      </c>
    </row>
    <row r="59" spans="1:4">
      <c r="A59" s="10">
        <v>35.639629999999997</v>
      </c>
      <c r="B59" s="10">
        <v>35.228389999999997</v>
      </c>
      <c r="C59" s="10">
        <v>27.63</v>
      </c>
      <c r="D59" s="10">
        <v>8.236224</v>
      </c>
    </row>
    <row r="60" spans="1:4">
      <c r="A60" s="10">
        <v>35.763249999999999</v>
      </c>
      <c r="B60" s="10">
        <v>35.280940000000001</v>
      </c>
      <c r="C60" s="10">
        <v>15.96</v>
      </c>
      <c r="D60" s="10">
        <v>8.2427019999999995</v>
      </c>
    </row>
    <row r="61" spans="1:4">
      <c r="A61" s="10">
        <v>35.946869999999997</v>
      </c>
      <c r="B61" s="10">
        <v>35.359020000000001</v>
      </c>
      <c r="C61" s="10">
        <v>20.149999999999999</v>
      </c>
      <c r="D61" s="10">
        <v>8.2523230000000005</v>
      </c>
    </row>
    <row r="62" spans="1:4">
      <c r="A62" s="10">
        <v>36.757129999999997</v>
      </c>
      <c r="B62" s="10">
        <v>35.703539999999997</v>
      </c>
      <c r="C62" s="10">
        <v>35.21</v>
      </c>
      <c r="D62" s="10">
        <v>8.2947819999999997</v>
      </c>
    </row>
    <row r="63" spans="1:4">
      <c r="A63" s="10">
        <v>36.979059999999997</v>
      </c>
      <c r="B63" s="10">
        <v>35.797899999999998</v>
      </c>
      <c r="C63" s="10">
        <v>51.8</v>
      </c>
      <c r="D63" s="10">
        <v>8.3064110000000007</v>
      </c>
    </row>
    <row r="64" spans="1:4">
      <c r="A64" s="10">
        <v>37.498390000000001</v>
      </c>
      <c r="B64" s="10">
        <v>36.018720000000002</v>
      </c>
      <c r="C64" s="10">
        <v>51.43</v>
      </c>
      <c r="D64" s="10">
        <v>8.3336240000000004</v>
      </c>
    </row>
    <row r="65" spans="1:4">
      <c r="A65" s="10">
        <v>37.66872</v>
      </c>
      <c r="B65" s="10">
        <v>36.091140000000003</v>
      </c>
      <c r="C65" s="10">
        <v>62.02</v>
      </c>
      <c r="D65" s="10">
        <v>8.342549</v>
      </c>
    </row>
    <row r="66" spans="1:4">
      <c r="A66" s="10">
        <v>37.734819999999999</v>
      </c>
      <c r="B66" s="10">
        <v>36.119250000000001</v>
      </c>
      <c r="C66" s="10">
        <v>61.41</v>
      </c>
      <c r="D66" s="10">
        <v>8.3460129999999992</v>
      </c>
    </row>
    <row r="67" spans="1:4">
      <c r="A67" s="10">
        <v>38.053550000000001</v>
      </c>
      <c r="B67" s="10">
        <v>36.254779999999997</v>
      </c>
      <c r="C67" s="10">
        <v>60.93</v>
      </c>
      <c r="D67" s="10">
        <v>8.3627149999999997</v>
      </c>
    </row>
    <row r="68" spans="1:4">
      <c r="A68" s="10">
        <v>38.35942</v>
      </c>
      <c r="B68" s="10">
        <v>36.384830000000001</v>
      </c>
      <c r="C68" s="10">
        <v>31.86</v>
      </c>
      <c r="D68" s="10">
        <v>8.3787420000000008</v>
      </c>
    </row>
    <row r="69" spans="1:4">
      <c r="A69" s="10">
        <v>38.433399999999999</v>
      </c>
      <c r="B69" s="10">
        <v>36.41628</v>
      </c>
      <c r="C69" s="10">
        <v>18.329999999999998</v>
      </c>
      <c r="D69" s="10">
        <v>8.382619</v>
      </c>
    </row>
    <row r="70" spans="1:4">
      <c r="A70" s="10">
        <v>38.468960000000003</v>
      </c>
      <c r="B70" s="10">
        <v>36.431399999999996</v>
      </c>
      <c r="C70" s="10">
        <v>27.9</v>
      </c>
      <c r="D70" s="10">
        <v>8.3844820000000002</v>
      </c>
    </row>
    <row r="71" spans="1:4">
      <c r="A71" s="10">
        <v>38.576050000000002</v>
      </c>
      <c r="B71" s="10">
        <v>36.476939999999999</v>
      </c>
      <c r="C71" s="10">
        <v>16.82</v>
      </c>
      <c r="D71" s="10">
        <v>8.3900939999999995</v>
      </c>
    </row>
    <row r="72" spans="1:4">
      <c r="A72" s="10">
        <v>38.777549999999998</v>
      </c>
      <c r="B72" s="10">
        <v>36.562620000000003</v>
      </c>
      <c r="C72" s="10">
        <v>62</v>
      </c>
      <c r="D72" s="10">
        <v>8.4006530000000001</v>
      </c>
    </row>
    <row r="73" spans="1:4">
      <c r="A73" s="10">
        <v>38.861730000000001</v>
      </c>
      <c r="B73" s="10">
        <v>36.598410000000001</v>
      </c>
      <c r="C73" s="10">
        <v>39</v>
      </c>
      <c r="D73" s="10">
        <v>8.4050639999999994</v>
      </c>
    </row>
    <row r="74" spans="1:4">
      <c r="A74" s="10">
        <v>39.738610000000001</v>
      </c>
      <c r="B74" s="10">
        <v>36.971260000000001</v>
      </c>
      <c r="C74" s="10">
        <v>61.15</v>
      </c>
      <c r="D74" s="10">
        <v>8.4510129999999997</v>
      </c>
    </row>
    <row r="75" spans="1:4">
      <c r="A75" s="10">
        <v>39.989750000000001</v>
      </c>
      <c r="B75" s="10">
        <v>37.078040000000001</v>
      </c>
      <c r="C75" s="10">
        <v>37.799999999999997</v>
      </c>
      <c r="D75" s="10">
        <v>8.4641719999999996</v>
      </c>
    </row>
    <row r="76" spans="1:4">
      <c r="A76" s="10">
        <v>40.12961</v>
      </c>
      <c r="B76" s="10">
        <v>37.137509999999999</v>
      </c>
      <c r="C76" s="10">
        <v>23.87</v>
      </c>
      <c r="D76" s="10">
        <v>8.4715009999999999</v>
      </c>
    </row>
    <row r="77" spans="1:4">
      <c r="A77" s="10">
        <v>40.172179999999997</v>
      </c>
      <c r="B77" s="10">
        <v>37.155610000000003</v>
      </c>
      <c r="C77" s="10">
        <v>46.4</v>
      </c>
      <c r="D77" s="10">
        <v>8.473732</v>
      </c>
    </row>
    <row r="78" spans="1:4">
      <c r="A78" s="10">
        <v>40.18486</v>
      </c>
      <c r="B78" s="10">
        <v>37.161000000000001</v>
      </c>
      <c r="C78" s="10">
        <v>42.38</v>
      </c>
      <c r="D78" s="10">
        <v>8.4743969999999997</v>
      </c>
    </row>
    <row r="79" spans="1:4">
      <c r="A79" s="10">
        <v>40.197200000000002</v>
      </c>
      <c r="B79" s="10">
        <v>37.166249999999998</v>
      </c>
      <c r="C79" s="10">
        <v>31.52</v>
      </c>
      <c r="D79" s="10">
        <v>8.4750429999999994</v>
      </c>
    </row>
    <row r="80" spans="1:4">
      <c r="A80" s="10">
        <v>40.281379999999999</v>
      </c>
      <c r="B80" s="10">
        <v>37.202039999999997</v>
      </c>
      <c r="C80" s="10">
        <v>24.98</v>
      </c>
      <c r="D80" s="10">
        <v>8.4794540000000005</v>
      </c>
    </row>
    <row r="81" spans="1:4">
      <c r="A81" s="10">
        <v>40.360529999999997</v>
      </c>
      <c r="B81" s="10">
        <v>37.235689999999998</v>
      </c>
      <c r="C81" s="10">
        <v>58.74</v>
      </c>
      <c r="D81" s="10">
        <v>8.4836019999999994</v>
      </c>
    </row>
    <row r="82" spans="1:4">
      <c r="A82" s="10">
        <v>41.127740000000003</v>
      </c>
      <c r="B82" s="10">
        <v>37.561909999999997</v>
      </c>
      <c r="C82" s="10">
        <v>35.479999999999997</v>
      </c>
      <c r="D82" s="10">
        <v>8.5238040000000002</v>
      </c>
    </row>
    <row r="83" spans="1:4">
      <c r="A83" s="10">
        <v>41.654150000000001</v>
      </c>
      <c r="B83" s="10">
        <v>37.785739999999997</v>
      </c>
      <c r="C83" s="10">
        <v>62.67</v>
      </c>
      <c r="D83" s="10">
        <v>8.5513879999999993</v>
      </c>
    </row>
    <row r="84" spans="1:4">
      <c r="A84" s="10">
        <v>41.708869999999997</v>
      </c>
      <c r="B84" s="10">
        <v>37.809010000000001</v>
      </c>
      <c r="C84" s="10">
        <v>32.72</v>
      </c>
      <c r="D84" s="10">
        <v>8.5542549999999995</v>
      </c>
    </row>
    <row r="85" spans="1:4">
      <c r="A85" s="10">
        <v>41.770060000000001</v>
      </c>
      <c r="B85" s="10">
        <v>37.83502</v>
      </c>
      <c r="C85" s="10">
        <v>18.48</v>
      </c>
      <c r="D85" s="10">
        <v>8.5574619999999992</v>
      </c>
    </row>
    <row r="86" spans="1:4">
      <c r="A86" s="10">
        <v>41.81747</v>
      </c>
      <c r="B86" s="10">
        <v>37.855179999999997</v>
      </c>
      <c r="C86" s="10">
        <v>44.79</v>
      </c>
      <c r="D86" s="10">
        <v>8.5599460000000001</v>
      </c>
    </row>
    <row r="87" spans="1:4">
      <c r="A87" s="10">
        <v>42.06794</v>
      </c>
      <c r="B87" s="10">
        <v>37.961680000000001</v>
      </c>
      <c r="C87" s="10">
        <v>56.64</v>
      </c>
      <c r="D87" s="10">
        <v>8.5730710000000006</v>
      </c>
    </row>
    <row r="88" spans="1:4">
      <c r="A88" s="10">
        <v>42.12444</v>
      </c>
      <c r="B88" s="10">
        <v>37.985709999999997</v>
      </c>
      <c r="C88" s="10">
        <v>32.270000000000003</v>
      </c>
      <c r="D88" s="10">
        <v>8.5760319999999997</v>
      </c>
    </row>
    <row r="89" spans="1:4">
      <c r="A89" s="10">
        <v>42.657350000000001</v>
      </c>
      <c r="B89" s="10">
        <v>38.212299999999999</v>
      </c>
      <c r="C89" s="10">
        <v>32.64</v>
      </c>
      <c r="D89" s="10">
        <v>8.6039560000000002</v>
      </c>
    </row>
    <row r="90" spans="1:4">
      <c r="A90" s="10">
        <v>42.792920000000002</v>
      </c>
      <c r="B90" s="10">
        <v>38.269939999999998</v>
      </c>
      <c r="C90" s="10">
        <v>41.04</v>
      </c>
      <c r="D90" s="10">
        <v>8.6110600000000002</v>
      </c>
    </row>
    <row r="91" spans="1:4">
      <c r="A91" s="10">
        <v>44.06109</v>
      </c>
      <c r="B91" s="10">
        <v>38.809159999999999</v>
      </c>
      <c r="C91" s="10">
        <v>47.94</v>
      </c>
      <c r="D91" s="10">
        <v>8.6775129999999994</v>
      </c>
    </row>
    <row r="92" spans="1:4">
      <c r="A92" s="10">
        <v>44.191549999999999</v>
      </c>
      <c r="B92" s="10">
        <v>38.864629999999998</v>
      </c>
      <c r="C92" s="10">
        <v>61.13</v>
      </c>
      <c r="D92" s="10">
        <v>8.6843489999999992</v>
      </c>
    </row>
    <row r="93" spans="1:4">
      <c r="A93" s="10">
        <v>44.23847</v>
      </c>
      <c r="B93" s="10">
        <v>38.88458</v>
      </c>
      <c r="C93" s="10">
        <v>64.97</v>
      </c>
      <c r="D93" s="10">
        <v>8.6868079999999992</v>
      </c>
    </row>
    <row r="94" spans="1:4">
      <c r="A94" s="10">
        <v>45.463380000000001</v>
      </c>
      <c r="B94" s="10">
        <v>39.405410000000003</v>
      </c>
      <c r="C94" s="10">
        <v>52.64</v>
      </c>
      <c r="D94" s="10">
        <v>8.7509940000000004</v>
      </c>
    </row>
    <row r="95" spans="1:4">
      <c r="A95" s="10">
        <v>46.066119999999998</v>
      </c>
      <c r="B95" s="10">
        <v>39.66169</v>
      </c>
      <c r="C95" s="10">
        <v>66.5</v>
      </c>
      <c r="D95" s="10">
        <v>8.7825780000000009</v>
      </c>
    </row>
    <row r="96" spans="1:4">
      <c r="A96" s="10">
        <v>46.248130000000003</v>
      </c>
      <c r="B96" s="10">
        <v>39.739080000000001</v>
      </c>
      <c r="C96" s="10">
        <v>66.67</v>
      </c>
      <c r="D96" s="10">
        <v>8.7921150000000008</v>
      </c>
    </row>
    <row r="97" spans="1:4">
      <c r="A97" s="10">
        <v>46.47101</v>
      </c>
      <c r="B97" s="10">
        <v>39.833849999999998</v>
      </c>
      <c r="C97" s="10">
        <v>45.12</v>
      </c>
      <c r="D97" s="10">
        <v>8.8037939999999999</v>
      </c>
    </row>
    <row r="98" spans="1:4">
      <c r="A98" s="10">
        <v>46.858460000000001</v>
      </c>
      <c r="B98" s="10">
        <v>39.99859</v>
      </c>
      <c r="C98" s="10">
        <v>35.299999999999997</v>
      </c>
      <c r="D98" s="10">
        <v>8.8240970000000001</v>
      </c>
    </row>
    <row r="99" spans="1:4">
      <c r="A99" s="10">
        <v>47.352870000000003</v>
      </c>
      <c r="B99" s="10">
        <v>40.208820000000003</v>
      </c>
      <c r="C99" s="10">
        <v>49.06</v>
      </c>
      <c r="D99" s="10">
        <v>8.8500040000000002</v>
      </c>
    </row>
    <row r="100" spans="1:4">
      <c r="A100" s="10">
        <v>47.397480000000002</v>
      </c>
      <c r="B100" s="10">
        <v>40.227780000000003</v>
      </c>
      <c r="C100" s="10">
        <v>34.75</v>
      </c>
      <c r="D100" s="10">
        <v>8.8523420000000002</v>
      </c>
    </row>
    <row r="101" spans="1:4">
      <c r="A101" s="10">
        <v>47.540529999999997</v>
      </c>
      <c r="B101" s="10">
        <v>40.288609999999998</v>
      </c>
      <c r="C101" s="10">
        <v>62.52</v>
      </c>
      <c r="D101" s="10">
        <v>8.8598379999999999</v>
      </c>
    </row>
    <row r="102" spans="1:4">
      <c r="A102" s="10">
        <v>48.068899999999999</v>
      </c>
      <c r="B102" s="10">
        <v>40.513269999999999</v>
      </c>
      <c r="C102" s="10">
        <v>36.880000000000003</v>
      </c>
      <c r="D102" s="10">
        <v>8.8875250000000001</v>
      </c>
    </row>
    <row r="103" spans="1:4">
      <c r="A103" s="10">
        <v>48.173850000000002</v>
      </c>
      <c r="B103" s="10">
        <v>40.55789</v>
      </c>
      <c r="C103" s="10">
        <v>49.6</v>
      </c>
      <c r="D103" s="10">
        <v>8.8930229999999995</v>
      </c>
    </row>
    <row r="104" spans="1:4">
      <c r="A104" s="10">
        <v>48.416139999999999</v>
      </c>
      <c r="B104" s="10">
        <v>40.660910000000001</v>
      </c>
      <c r="C104" s="10">
        <v>35.950000000000003</v>
      </c>
      <c r="D104" s="10">
        <v>8.9057200000000005</v>
      </c>
    </row>
    <row r="105" spans="1:4">
      <c r="A105" s="10">
        <v>49.322740000000003</v>
      </c>
      <c r="B105" s="10">
        <v>41.046390000000002</v>
      </c>
      <c r="C105" s="10">
        <v>45.68</v>
      </c>
      <c r="D105" s="10">
        <v>8.9532260000000008</v>
      </c>
    </row>
    <row r="106" spans="1:4">
      <c r="A106" s="10">
        <v>50.356679999999997</v>
      </c>
      <c r="B106" s="10">
        <v>41.486020000000003</v>
      </c>
      <c r="C106" s="10">
        <v>35.43</v>
      </c>
      <c r="D106" s="10">
        <v>9.0074050000000003</v>
      </c>
    </row>
    <row r="107" spans="1:4">
      <c r="A107" s="10">
        <v>50.571750000000002</v>
      </c>
      <c r="B107" s="10">
        <v>41.577469999999998</v>
      </c>
      <c r="C107" s="10">
        <v>45.66</v>
      </c>
      <c r="D107" s="10">
        <v>9.018675</v>
      </c>
    </row>
    <row r="108" spans="1:4">
      <c r="A108" s="10">
        <v>51.066049999999997</v>
      </c>
      <c r="B108" s="10">
        <v>41.787649999999999</v>
      </c>
      <c r="C108" s="10">
        <v>51.96</v>
      </c>
      <c r="D108" s="10">
        <v>9.0445770000000003</v>
      </c>
    </row>
    <row r="109" spans="1:4">
      <c r="A109" s="10">
        <v>51.580590000000001</v>
      </c>
      <c r="B109" s="10">
        <v>42.006430000000002</v>
      </c>
      <c r="C109" s="10">
        <v>51.24</v>
      </c>
      <c r="D109" s="10">
        <v>9.0715389999999996</v>
      </c>
    </row>
    <row r="110" spans="1:4">
      <c r="A110" s="10">
        <v>52.289619999999999</v>
      </c>
      <c r="B110" s="10">
        <v>42.307899999999997</v>
      </c>
      <c r="C110" s="10">
        <v>35.89</v>
      </c>
      <c r="D110" s="10">
        <v>9.1086919999999996</v>
      </c>
    </row>
    <row r="111" spans="1:4">
      <c r="A111" s="10">
        <v>52.446190000000001</v>
      </c>
      <c r="B111" s="10">
        <v>42.374479999999998</v>
      </c>
      <c r="C111" s="10">
        <v>65.45</v>
      </c>
      <c r="D111" s="10">
        <v>9.1168969999999998</v>
      </c>
    </row>
    <row r="112" spans="1:4">
      <c r="A112" s="10">
        <v>52.466050000000003</v>
      </c>
      <c r="B112" s="10">
        <v>42.382919999999999</v>
      </c>
      <c r="C112" s="10">
        <v>65.87</v>
      </c>
      <c r="D112" s="10">
        <v>9.1179369999999995</v>
      </c>
    </row>
    <row r="113" spans="1:4">
      <c r="A113" s="10">
        <v>52.495240000000003</v>
      </c>
      <c r="B113" s="10">
        <v>42.395330000000001</v>
      </c>
      <c r="C113" s="10">
        <v>47.47</v>
      </c>
      <c r="D113" s="10">
        <v>9.1194670000000002</v>
      </c>
    </row>
    <row r="114" spans="1:4">
      <c r="A114" s="10">
        <v>52.676600000000001</v>
      </c>
      <c r="B114" s="10">
        <v>42.472450000000002</v>
      </c>
      <c r="C114" s="10">
        <v>36.979999999999997</v>
      </c>
      <c r="D114" s="10">
        <v>9.1289700000000007</v>
      </c>
    </row>
    <row r="115" spans="1:4">
      <c r="A115" s="10">
        <v>53.09281</v>
      </c>
      <c r="B115" s="10">
        <v>42.649419999999999</v>
      </c>
      <c r="C115" s="10">
        <v>62.92</v>
      </c>
      <c r="D115" s="10">
        <v>9.1507799999999992</v>
      </c>
    </row>
    <row r="116" spans="1:4">
      <c r="A116" s="10">
        <v>54.325580000000002</v>
      </c>
      <c r="B116" s="10">
        <v>43.173589999999997</v>
      </c>
      <c r="C116" s="10">
        <v>39.020000000000003</v>
      </c>
      <c r="D116" s="10">
        <v>9.2153779999999994</v>
      </c>
    </row>
    <row r="117" spans="1:4">
      <c r="A117" s="10">
        <v>54.549280000000003</v>
      </c>
      <c r="B117" s="10">
        <v>43.268700000000003</v>
      </c>
      <c r="C117" s="10">
        <v>73.12</v>
      </c>
      <c r="D117" s="10">
        <v>9.2270990000000008</v>
      </c>
    </row>
    <row r="118" spans="1:4">
      <c r="A118" s="10">
        <v>57.293579999999999</v>
      </c>
      <c r="B118" s="10">
        <v>44.435569999999998</v>
      </c>
      <c r="C118" s="10">
        <v>66.83</v>
      </c>
      <c r="D118" s="10">
        <v>9.3709019999999992</v>
      </c>
    </row>
  </sheetData>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E40"/>
  <sheetViews>
    <sheetView workbookViewId="0">
      <selection activeCell="D38" sqref="D38"/>
    </sheetView>
  </sheetViews>
  <sheetFormatPr defaultRowHeight="12.75"/>
  <cols>
    <col min="1" max="1" width="3.25" style="4" customWidth="1"/>
    <col min="2" max="2" width="25.25" style="3" customWidth="1"/>
    <col min="3" max="3" width="7.5" style="3" customWidth="1"/>
    <col min="4" max="4" width="28.5" style="3" customWidth="1"/>
    <col min="5" max="5" width="5.25" style="3" customWidth="1"/>
    <col min="6" max="16384" width="9" style="4"/>
  </cols>
  <sheetData>
    <row r="2" spans="2:5">
      <c r="B2" s="1" t="s">
        <v>216</v>
      </c>
      <c r="C2" s="2" t="str">
        <f>Indice!C30</f>
        <v>Número mínimo  de años requeridos para recibir una pensión contributiva.</v>
      </c>
    </row>
    <row r="3" spans="2:5">
      <c r="B3" s="1"/>
      <c r="C3" s="2"/>
    </row>
    <row r="4" spans="2:5" ht="13.5" thickBot="1"/>
    <row r="5" spans="2:5" ht="13.5" thickBot="1">
      <c r="B5" s="164" t="s">
        <v>217</v>
      </c>
      <c r="C5" s="165" t="s">
        <v>218</v>
      </c>
      <c r="D5" s="166" t="s">
        <v>217</v>
      </c>
      <c r="E5" s="165" t="s">
        <v>218</v>
      </c>
    </row>
    <row r="6" spans="2:5" ht="13.5" thickTop="1">
      <c r="B6" s="167" t="s">
        <v>41</v>
      </c>
      <c r="C6" s="168">
        <v>30</v>
      </c>
      <c r="D6" s="169" t="s">
        <v>53</v>
      </c>
      <c r="E6" s="168">
        <v>15</v>
      </c>
    </row>
    <row r="7" spans="2:5">
      <c r="B7" s="167" t="s">
        <v>55</v>
      </c>
      <c r="C7" s="168">
        <v>10</v>
      </c>
      <c r="D7" s="169" t="s">
        <v>29</v>
      </c>
      <c r="E7" s="168">
        <v>15</v>
      </c>
    </row>
    <row r="8" spans="2:5">
      <c r="B8" s="167" t="s">
        <v>244</v>
      </c>
      <c r="C8" s="168">
        <v>10</v>
      </c>
      <c r="D8" s="169" t="s">
        <v>52</v>
      </c>
      <c r="E8" s="168">
        <v>29</v>
      </c>
    </row>
    <row r="9" spans="2:5">
      <c r="B9" s="167" t="s">
        <v>25</v>
      </c>
      <c r="C9" s="168" t="s">
        <v>192</v>
      </c>
      <c r="D9" s="169" t="s">
        <v>181</v>
      </c>
      <c r="E9" s="168">
        <v>25</v>
      </c>
    </row>
    <row r="10" spans="2:5">
      <c r="B10" s="167" t="s">
        <v>185</v>
      </c>
      <c r="C10" s="168" t="s">
        <v>193</v>
      </c>
      <c r="D10" s="169" t="s">
        <v>30</v>
      </c>
      <c r="E10" s="168">
        <v>15</v>
      </c>
    </row>
    <row r="11" spans="2:5">
      <c r="B11" s="167" t="s">
        <v>45</v>
      </c>
      <c r="C11" s="168" t="s">
        <v>192</v>
      </c>
      <c r="D11" s="169" t="s">
        <v>199</v>
      </c>
      <c r="E11" s="168">
        <v>18</v>
      </c>
    </row>
    <row r="12" spans="2:5">
      <c r="B12" s="167" t="s">
        <v>39</v>
      </c>
      <c r="C12" s="168">
        <v>23.5</v>
      </c>
      <c r="D12" s="169" t="s">
        <v>23</v>
      </c>
      <c r="E12" s="168">
        <v>25</v>
      </c>
    </row>
    <row r="13" spans="2:5">
      <c r="B13" s="167" t="s">
        <v>47</v>
      </c>
      <c r="C13" s="168" t="s">
        <v>194</v>
      </c>
      <c r="D13" s="169" t="s">
        <v>182</v>
      </c>
      <c r="E13" s="168">
        <v>20</v>
      </c>
    </row>
    <row r="14" spans="2:5">
      <c r="B14" s="167" t="s">
        <v>157</v>
      </c>
      <c r="C14" s="168">
        <v>25</v>
      </c>
      <c r="D14" s="169" t="s">
        <v>200</v>
      </c>
      <c r="E14" s="168" t="s">
        <v>192</v>
      </c>
    </row>
    <row r="15" spans="2:5">
      <c r="B15" s="167" t="s">
        <v>159</v>
      </c>
      <c r="C15" s="168">
        <v>10</v>
      </c>
      <c r="D15" s="169" t="s">
        <v>57</v>
      </c>
      <c r="E15" s="168">
        <v>15</v>
      </c>
    </row>
    <row r="16" spans="2:5">
      <c r="B16" s="167" t="s">
        <v>35</v>
      </c>
      <c r="C16" s="168">
        <v>30</v>
      </c>
      <c r="D16" s="169" t="s">
        <v>49</v>
      </c>
      <c r="E16" s="168">
        <v>30</v>
      </c>
    </row>
    <row r="17" spans="2:5">
      <c r="B17" s="167" t="s">
        <v>37</v>
      </c>
      <c r="C17" s="168">
        <v>25</v>
      </c>
      <c r="D17" s="169" t="s">
        <v>178</v>
      </c>
      <c r="E17" s="168">
        <v>15</v>
      </c>
    </row>
    <row r="18" spans="2:5" ht="13.5" thickBot="1">
      <c r="B18" s="170" t="s">
        <v>28</v>
      </c>
      <c r="C18" s="171">
        <v>15</v>
      </c>
      <c r="D18" s="172"/>
      <c r="E18" s="170"/>
    </row>
    <row r="19" spans="2:5">
      <c r="B19" s="1"/>
      <c r="C19" s="2"/>
    </row>
    <row r="20" spans="2:5">
      <c r="B20" s="1"/>
      <c r="C20" s="2"/>
    </row>
    <row r="21" spans="2:5">
      <c r="B21" s="1"/>
      <c r="C21" s="2"/>
    </row>
    <row r="23" spans="2:5">
      <c r="B23" s="2" t="s">
        <v>220</v>
      </c>
      <c r="C23" s="3" t="str">
        <f>Indice!D30</f>
        <v>Pallares-Millares et al. (2012).</v>
      </c>
    </row>
    <row r="24" spans="2:5">
      <c r="B24" s="3" t="s">
        <v>219</v>
      </c>
    </row>
    <row r="26" spans="2:5">
      <c r="B26" s="4"/>
      <c r="C26" s="4"/>
      <c r="D26" s="4"/>
      <c r="E26" s="4"/>
    </row>
    <row r="27" spans="2:5">
      <c r="B27" s="4"/>
      <c r="C27" s="4"/>
      <c r="D27" s="4"/>
      <c r="E27" s="4"/>
    </row>
    <row r="28" spans="2:5">
      <c r="B28" s="4"/>
      <c r="C28" s="4"/>
      <c r="D28" s="4"/>
      <c r="E28" s="4"/>
    </row>
    <row r="29" spans="2:5">
      <c r="B29" s="4"/>
      <c r="C29" s="4"/>
      <c r="D29" s="4"/>
      <c r="E29" s="4"/>
    </row>
    <row r="30" spans="2:5">
      <c r="B30" s="4"/>
      <c r="C30" s="4"/>
      <c r="D30" s="4"/>
      <c r="E30" s="4"/>
    </row>
    <row r="31" spans="2:5">
      <c r="B31" s="4"/>
      <c r="C31" s="4"/>
      <c r="D31" s="4"/>
      <c r="E31" s="4"/>
    </row>
    <row r="32" spans="2:5">
      <c r="B32" s="4"/>
      <c r="C32" s="4"/>
      <c r="D32" s="4"/>
      <c r="E32" s="4"/>
    </row>
    <row r="33" spans="2:5">
      <c r="B33" s="4"/>
      <c r="C33" s="4"/>
      <c r="D33" s="4"/>
      <c r="E33" s="4"/>
    </row>
    <row r="34" spans="2:5">
      <c r="B34" s="4"/>
      <c r="C34" s="4"/>
      <c r="D34" s="4"/>
      <c r="E34" s="4"/>
    </row>
    <row r="35" spans="2:5">
      <c r="B35" s="4"/>
      <c r="C35" s="4"/>
      <c r="D35" s="4"/>
      <c r="E35" s="4"/>
    </row>
    <row r="36" spans="2:5">
      <c r="B36" s="4"/>
      <c r="C36" s="4"/>
      <c r="D36" s="4"/>
      <c r="E36" s="4"/>
    </row>
    <row r="37" spans="2:5">
      <c r="B37" s="4"/>
      <c r="C37" s="4"/>
      <c r="D37" s="4"/>
      <c r="E37" s="4"/>
    </row>
    <row r="38" spans="2:5">
      <c r="B38" s="4"/>
      <c r="C38" s="4"/>
      <c r="D38" s="4"/>
      <c r="E38" s="4"/>
    </row>
    <row r="39" spans="2:5">
      <c r="B39" s="4"/>
      <c r="C39" s="4"/>
      <c r="D39" s="4"/>
      <c r="E39" s="4"/>
    </row>
    <row r="40" spans="2:5">
      <c r="B40" s="4"/>
      <c r="C40" s="4"/>
      <c r="D40" s="4"/>
      <c r="E40"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3:J35"/>
  <sheetViews>
    <sheetView workbookViewId="0"/>
  </sheetViews>
  <sheetFormatPr defaultColWidth="11" defaultRowHeight="12.75"/>
  <cols>
    <col min="1" max="1" width="15.875" style="10" customWidth="1"/>
    <col min="2" max="2" width="25.125" style="10" customWidth="1"/>
    <col min="3" max="16384" width="11" style="10"/>
  </cols>
  <sheetData>
    <row r="3" spans="2:3">
      <c r="B3" s="10" t="s">
        <v>211</v>
      </c>
      <c r="C3" s="10" t="str">
        <f>Indice!C11</f>
        <v>Distribución porcentual de población por grupos de edad en América Latina y el Caribe. 2010-2050.</v>
      </c>
    </row>
    <row r="23" spans="1:10">
      <c r="B23" s="10" t="s">
        <v>220</v>
      </c>
    </row>
    <row r="24" spans="1:10">
      <c r="B24" s="10" t="str">
        <f>Indice!D11</f>
        <v>CELADE (2011)</v>
      </c>
    </row>
    <row r="26" spans="1:10">
      <c r="B26" s="10">
        <v>2010</v>
      </c>
      <c r="C26" s="10">
        <v>2015</v>
      </c>
      <c r="D26" s="10">
        <v>2020</v>
      </c>
      <c r="E26" s="10">
        <v>2025</v>
      </c>
      <c r="F26" s="10">
        <v>2030</v>
      </c>
      <c r="G26" s="10">
        <v>2035</v>
      </c>
      <c r="H26" s="10">
        <v>2040</v>
      </c>
      <c r="I26" s="10">
        <v>2045</v>
      </c>
      <c r="J26" s="10">
        <v>2050</v>
      </c>
    </row>
    <row r="28" spans="1:10">
      <c r="A28" s="10" t="s">
        <v>253</v>
      </c>
      <c r="B28" s="10">
        <v>160.00587999999999</v>
      </c>
      <c r="C28" s="10">
        <v>155.55663000000001</v>
      </c>
      <c r="D28" s="10">
        <v>150.158669</v>
      </c>
      <c r="E28" s="10">
        <v>145.51487399999999</v>
      </c>
      <c r="F28" s="10">
        <v>140.81272200000001</v>
      </c>
      <c r="G28" s="10">
        <v>135.816215</v>
      </c>
      <c r="H28" s="10">
        <v>130.96016800000001</v>
      </c>
      <c r="I28" s="10">
        <v>126.03760699999999</v>
      </c>
      <c r="J28" s="10">
        <v>121.43964</v>
      </c>
    </row>
    <row r="29" spans="1:10">
      <c r="A29" s="10" t="s">
        <v>254</v>
      </c>
      <c r="B29" s="10">
        <v>377.87552199999999</v>
      </c>
      <c r="C29" s="10">
        <v>405.550971</v>
      </c>
      <c r="D29" s="10">
        <v>428.68093099999999</v>
      </c>
      <c r="E29" s="10">
        <v>446.07471700000002</v>
      </c>
      <c r="F29" s="10">
        <v>457.832245</v>
      </c>
      <c r="G29" s="10">
        <v>465.42087299999997</v>
      </c>
      <c r="H29" s="10">
        <v>468.20521300000001</v>
      </c>
      <c r="I29" s="10">
        <v>466.370543</v>
      </c>
      <c r="J29" s="10">
        <v>460.22813400000001</v>
      </c>
    </row>
    <row r="30" spans="1:10">
      <c r="A30" s="10" t="s">
        <v>255</v>
      </c>
      <c r="B30" s="10">
        <v>39.444637999999998</v>
      </c>
      <c r="C30" s="10">
        <v>46.874287000000002</v>
      </c>
      <c r="D30" s="10">
        <v>57.023904000000002</v>
      </c>
      <c r="E30" s="10">
        <v>68.926473000000001</v>
      </c>
      <c r="F30" s="10">
        <v>83.071901999999994</v>
      </c>
      <c r="G30" s="10">
        <v>97.632039000000006</v>
      </c>
      <c r="H30" s="10">
        <v>112.784949</v>
      </c>
      <c r="I30" s="10">
        <v>128.41119</v>
      </c>
      <c r="J30" s="10">
        <v>143.84604300000001</v>
      </c>
    </row>
    <row r="31" spans="1:10">
      <c r="B31" s="10">
        <f t="shared" ref="B31:J31" si="0">SUM(B28:B30)</f>
        <v>577.32603999999992</v>
      </c>
      <c r="C31" s="10">
        <f t="shared" si="0"/>
        <v>607.98188800000003</v>
      </c>
      <c r="D31" s="10">
        <f t="shared" si="0"/>
        <v>635.86350400000003</v>
      </c>
      <c r="E31" s="10">
        <f t="shared" si="0"/>
        <v>660.51606400000003</v>
      </c>
      <c r="F31" s="10">
        <f t="shared" si="0"/>
        <v>681.71686899999997</v>
      </c>
      <c r="G31" s="10">
        <f t="shared" si="0"/>
        <v>698.86912699999993</v>
      </c>
      <c r="H31" s="10">
        <f t="shared" si="0"/>
        <v>711.95033000000001</v>
      </c>
      <c r="I31" s="10">
        <f t="shared" si="0"/>
        <v>720.81934000000001</v>
      </c>
      <c r="J31" s="10">
        <f t="shared" si="0"/>
        <v>725.51381700000002</v>
      </c>
    </row>
    <row r="33" spans="1:10">
      <c r="A33" s="10" t="s">
        <v>256</v>
      </c>
      <c r="B33" s="10">
        <f t="shared" ref="B33:J33" si="1">+B29/$B29</f>
        <v>1</v>
      </c>
      <c r="C33" s="10">
        <f t="shared" si="1"/>
        <v>1.0732395918463329</v>
      </c>
      <c r="D33" s="10">
        <f t="shared" si="1"/>
        <v>1.1344501192644068</v>
      </c>
      <c r="E33" s="10">
        <f t="shared" si="1"/>
        <v>1.180480584291459</v>
      </c>
      <c r="F33" s="10">
        <f t="shared" si="1"/>
        <v>1.2115954020435333</v>
      </c>
      <c r="G33" s="10">
        <f t="shared" si="1"/>
        <v>1.2316777507488299</v>
      </c>
      <c r="H33" s="10">
        <f t="shared" si="1"/>
        <v>1.239046156051357</v>
      </c>
      <c r="I33" s="10">
        <f t="shared" si="1"/>
        <v>1.2341909328543383</v>
      </c>
      <c r="J33" s="10">
        <f t="shared" si="1"/>
        <v>1.2179358206748307</v>
      </c>
    </row>
    <row r="34" spans="1:10">
      <c r="A34" s="10" t="s">
        <v>257</v>
      </c>
      <c r="B34" s="10">
        <f t="shared" ref="B34:J34" si="2">+B30/$B30</f>
        <v>1</v>
      </c>
      <c r="C34" s="10">
        <f t="shared" si="2"/>
        <v>1.1883563743188619</v>
      </c>
      <c r="D34" s="10">
        <f t="shared" si="2"/>
        <v>1.445669345476057</v>
      </c>
      <c r="E34" s="10">
        <f t="shared" si="2"/>
        <v>1.747423135179996</v>
      </c>
      <c r="F34" s="10">
        <f t="shared" si="2"/>
        <v>2.106037885301419</v>
      </c>
      <c r="G34" s="10">
        <f t="shared" si="2"/>
        <v>2.4751663077754702</v>
      </c>
      <c r="H34" s="10">
        <f t="shared" si="2"/>
        <v>2.8593227043939407</v>
      </c>
      <c r="I34" s="10">
        <f t="shared" si="2"/>
        <v>3.2554789829735542</v>
      </c>
      <c r="J34" s="10">
        <f t="shared" si="2"/>
        <v>3.6467831952216172</v>
      </c>
    </row>
    <row r="35" spans="1:10">
      <c r="A35" s="10" t="s">
        <v>258</v>
      </c>
      <c r="B35" s="10">
        <f t="shared" ref="B35:J35" si="3">+B31/$B31</f>
        <v>1</v>
      </c>
      <c r="C35" s="10">
        <f t="shared" si="3"/>
        <v>1.053099714677689</v>
      </c>
      <c r="D35" s="10">
        <f t="shared" si="3"/>
        <v>1.101394116918752</v>
      </c>
      <c r="E35" s="10">
        <f t="shared" si="3"/>
        <v>1.1440953953852491</v>
      </c>
      <c r="F35" s="10">
        <f t="shared" si="3"/>
        <v>1.180817807906257</v>
      </c>
      <c r="G35" s="10">
        <f t="shared" si="3"/>
        <v>1.2105276370350453</v>
      </c>
      <c r="H35" s="10">
        <f t="shared" si="3"/>
        <v>1.2331858961359168</v>
      </c>
      <c r="I35" s="10">
        <f t="shared" si="3"/>
        <v>1.2485481167625838</v>
      </c>
      <c r="J35" s="10">
        <f t="shared" si="3"/>
        <v>1.2566795306859884</v>
      </c>
    </row>
  </sheetData>
  <pageMargins left="0.75" right="0.75" top="1" bottom="1" header="0.5" footer="0.5"/>
  <pageSetup orientation="portrait" horizontalDpi="4294967292" verticalDpi="4294967292"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heetViews>
  <sheetFormatPr defaultRowHeight="12.75"/>
  <cols>
    <col min="1" max="1" width="14.5" style="7" customWidth="1"/>
    <col min="2" max="3" width="10.625" style="7" customWidth="1"/>
    <col min="4" max="16384" width="9" style="7"/>
  </cols>
  <sheetData>
    <row r="1" spans="1:3">
      <c r="A1" s="148" t="s">
        <v>342</v>
      </c>
      <c r="B1" s="7" t="str">
        <f>Indice!C31</f>
        <v>Regímenes contributivos en países seleccionados de América Latina y el Caribe</v>
      </c>
    </row>
    <row r="2" spans="1:3">
      <c r="A2" s="152"/>
    </row>
    <row r="3" spans="1:3">
      <c r="A3" s="149"/>
    </row>
    <row r="4" spans="1:3" ht="15.75" customHeight="1">
      <c r="A4" s="212" t="s">
        <v>217</v>
      </c>
      <c r="B4" s="211" t="s">
        <v>343</v>
      </c>
      <c r="C4" s="211"/>
    </row>
    <row r="5" spans="1:3" ht="38.25">
      <c r="A5" s="213"/>
      <c r="B5" s="153" t="s">
        <v>344</v>
      </c>
      <c r="C5" s="153" t="s">
        <v>345</v>
      </c>
    </row>
    <row r="6" spans="1:3">
      <c r="A6" s="150" t="s">
        <v>41</v>
      </c>
      <c r="B6" s="151" t="s">
        <v>346</v>
      </c>
      <c r="C6" s="150"/>
    </row>
    <row r="7" spans="1:3">
      <c r="A7" s="150" t="s">
        <v>54</v>
      </c>
      <c r="B7" s="151" t="s">
        <v>346</v>
      </c>
      <c r="C7" s="150"/>
    </row>
    <row r="8" spans="1:3">
      <c r="A8" s="150" t="s">
        <v>55</v>
      </c>
      <c r="B8" s="151" t="s">
        <v>346</v>
      </c>
      <c r="C8" s="150"/>
    </row>
    <row r="9" spans="1:3">
      <c r="A9" s="150" t="s">
        <v>244</v>
      </c>
      <c r="B9" s="151" t="s">
        <v>346</v>
      </c>
      <c r="C9" s="150"/>
    </row>
    <row r="10" spans="1:3">
      <c r="A10" s="150" t="s">
        <v>25</v>
      </c>
      <c r="B10" s="151" t="s">
        <v>346</v>
      </c>
      <c r="C10" s="151"/>
    </row>
    <row r="11" spans="1:3">
      <c r="A11" s="150" t="s">
        <v>185</v>
      </c>
      <c r="B11" s="151" t="s">
        <v>346</v>
      </c>
      <c r="C11" s="150"/>
    </row>
    <row r="12" spans="1:3">
      <c r="A12" s="150" t="s">
        <v>45</v>
      </c>
      <c r="B12" s="151" t="s">
        <v>347</v>
      </c>
      <c r="C12" s="151" t="s">
        <v>346</v>
      </c>
    </row>
    <row r="13" spans="1:3">
      <c r="A13" s="150" t="s">
        <v>39</v>
      </c>
      <c r="B13" s="151" t="s">
        <v>348</v>
      </c>
      <c r="C13" s="151" t="s">
        <v>346</v>
      </c>
    </row>
    <row r="14" spans="1:3">
      <c r="A14" s="150" t="s">
        <v>47</v>
      </c>
      <c r="B14" s="151" t="s">
        <v>349</v>
      </c>
      <c r="C14" s="151" t="s">
        <v>346</v>
      </c>
    </row>
    <row r="15" spans="1:3">
      <c r="A15" s="150" t="s">
        <v>35</v>
      </c>
      <c r="B15" s="151" t="s">
        <v>346</v>
      </c>
      <c r="C15" s="150"/>
    </row>
    <row r="16" spans="1:3">
      <c r="A16" s="150" t="s">
        <v>37</v>
      </c>
      <c r="B16" s="151" t="s">
        <v>347</v>
      </c>
      <c r="C16" s="151" t="s">
        <v>346</v>
      </c>
    </row>
    <row r="17" spans="1:3">
      <c r="A17" s="150" t="s">
        <v>28</v>
      </c>
      <c r="B17" s="151" t="s">
        <v>346</v>
      </c>
      <c r="C17" s="150"/>
    </row>
    <row r="18" spans="1:3">
      <c r="A18" s="150" t="s">
        <v>53</v>
      </c>
      <c r="B18" s="151" t="s">
        <v>346</v>
      </c>
      <c r="C18" s="150"/>
    </row>
    <row r="19" spans="1:3">
      <c r="A19" s="150" t="s">
        <v>350</v>
      </c>
      <c r="B19" s="151" t="s">
        <v>346</v>
      </c>
      <c r="C19" s="150"/>
    </row>
    <row r="20" spans="1:3">
      <c r="A20" s="150" t="s">
        <v>29</v>
      </c>
      <c r="B20" s="151" t="s">
        <v>346</v>
      </c>
      <c r="C20" s="150"/>
    </row>
    <row r="21" spans="1:3">
      <c r="A21" s="150" t="s">
        <v>52</v>
      </c>
      <c r="B21" s="151" t="s">
        <v>346</v>
      </c>
      <c r="C21" s="150"/>
    </row>
    <row r="22" spans="1:3">
      <c r="A22" s="150" t="s">
        <v>181</v>
      </c>
      <c r="B22" s="151" t="s">
        <v>347</v>
      </c>
      <c r="C22" s="151" t="s">
        <v>346</v>
      </c>
    </row>
    <row r="23" spans="1:3">
      <c r="A23" s="150" t="s">
        <v>30</v>
      </c>
      <c r="B23" s="151" t="s">
        <v>346</v>
      </c>
      <c r="C23" s="150"/>
    </row>
    <row r="24" spans="1:3">
      <c r="A24" s="150" t="s">
        <v>199</v>
      </c>
      <c r="B24" s="151" t="s">
        <v>349</v>
      </c>
      <c r="C24" s="151" t="s">
        <v>346</v>
      </c>
    </row>
    <row r="25" spans="1:3">
      <c r="A25" s="150" t="s">
        <v>23</v>
      </c>
      <c r="B25" s="151" t="s">
        <v>346</v>
      </c>
      <c r="C25" s="150"/>
    </row>
    <row r="26" spans="1:3">
      <c r="A26" s="150" t="s">
        <v>182</v>
      </c>
      <c r="B26" s="151" t="s">
        <v>348</v>
      </c>
      <c r="C26" s="151" t="s">
        <v>346</v>
      </c>
    </row>
    <row r="27" spans="1:3">
      <c r="A27" s="150" t="s">
        <v>351</v>
      </c>
      <c r="B27" s="151" t="s">
        <v>347</v>
      </c>
      <c r="C27" s="151" t="s">
        <v>346</v>
      </c>
    </row>
    <row r="28" spans="1:3">
      <c r="A28" s="150" t="s">
        <v>352</v>
      </c>
      <c r="B28" s="151" t="s">
        <v>346</v>
      </c>
      <c r="C28" s="150"/>
    </row>
    <row r="29" spans="1:3">
      <c r="A29" s="150" t="s">
        <v>49</v>
      </c>
      <c r="B29" s="151" t="s">
        <v>349</v>
      </c>
      <c r="C29" s="151" t="s">
        <v>346</v>
      </c>
    </row>
    <row r="30" spans="1:3">
      <c r="A30" s="155" t="s">
        <v>33</v>
      </c>
      <c r="B30" s="154" t="s">
        <v>346</v>
      </c>
      <c r="C30" s="155"/>
    </row>
    <row r="32" spans="1:3">
      <c r="A32" s="7" t="s">
        <v>220</v>
      </c>
      <c r="B32" s="7" t="str">
        <f>Indice!D31</f>
        <v>Elaboración propia utilizando información de los sistemas previsionales.</v>
      </c>
    </row>
    <row r="33" spans="1:2">
      <c r="A33" s="7" t="s">
        <v>396</v>
      </c>
      <c r="B33" s="160" t="str">
        <f>Indice!E31</f>
        <v>T = transitorio; P = paralelo; I=integrado.</v>
      </c>
    </row>
  </sheetData>
  <mergeCells count="2">
    <mergeCell ref="B4:C4"/>
    <mergeCell ref="A4:A5"/>
  </mergeCells>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4:S33"/>
  <sheetViews>
    <sheetView workbookViewId="0">
      <selection activeCell="G36" sqref="G36"/>
    </sheetView>
  </sheetViews>
  <sheetFormatPr defaultColWidth="12" defaultRowHeight="12.75"/>
  <cols>
    <col min="1" max="1" width="5.5" style="25" customWidth="1"/>
    <col min="2" max="2" width="9.5" style="20" customWidth="1"/>
    <col min="3" max="3" width="12" style="20"/>
    <col min="4" max="4" width="12" style="21" customWidth="1"/>
    <col min="5" max="5" width="12" style="21"/>
    <col min="6" max="6" width="17.875" style="37" customWidth="1"/>
    <col min="7" max="7" width="28.25" style="37" customWidth="1"/>
    <col min="8" max="11" width="12" style="22"/>
    <col min="12" max="12" width="12" style="23"/>
    <col min="13" max="16384" width="12" style="22"/>
  </cols>
  <sheetData>
    <row r="4" spans="2:14">
      <c r="N4" s="26"/>
    </row>
    <row r="5" spans="2:14">
      <c r="B5" s="22" t="s">
        <v>397</v>
      </c>
      <c r="C5" s="22" t="str">
        <f>Indice!C32</f>
        <v>Elegibilidad y generosidad de las pensiones no contributivas en la región</v>
      </c>
    </row>
    <row r="6" spans="2:14">
      <c r="I6" s="30"/>
      <c r="J6" s="40"/>
    </row>
    <row r="7" spans="2:14" s="40" customFormat="1" ht="26.25" thickBot="1">
      <c r="B7" s="87" t="s">
        <v>217</v>
      </c>
      <c r="C7" s="87" t="s">
        <v>442</v>
      </c>
      <c r="D7" s="88" t="s">
        <v>441</v>
      </c>
      <c r="E7" s="89" t="s">
        <v>198</v>
      </c>
      <c r="F7" s="90" t="s">
        <v>195</v>
      </c>
      <c r="G7" s="87" t="s">
        <v>196</v>
      </c>
      <c r="H7" s="27"/>
      <c r="K7" s="27"/>
      <c r="L7" s="28"/>
      <c r="M7" s="27"/>
      <c r="N7" s="27"/>
    </row>
    <row r="8" spans="2:14" ht="13.5" thickTop="1">
      <c r="B8" s="29" t="s">
        <v>42</v>
      </c>
      <c r="C8" s="173">
        <v>6.9963655244029068</v>
      </c>
      <c r="D8" s="108">
        <v>0.14378858010110998</v>
      </c>
      <c r="E8" s="108">
        <f t="shared" ref="E8:E31" si="0">+C8/(2.5)</f>
        <v>2.7985462097611626</v>
      </c>
      <c r="F8" s="38">
        <v>70</v>
      </c>
      <c r="G8" s="39" t="s">
        <v>446</v>
      </c>
      <c r="H8" s="29"/>
      <c r="I8" s="34"/>
      <c r="J8" s="40"/>
      <c r="K8" s="31"/>
      <c r="L8" s="32"/>
      <c r="M8" s="29"/>
      <c r="N8" s="29"/>
    </row>
    <row r="9" spans="2:14">
      <c r="B9" s="29" t="s">
        <v>326</v>
      </c>
      <c r="C9" s="173">
        <v>10.518232518232518</v>
      </c>
      <c r="D9" s="108">
        <v>0.12028790501386445</v>
      </c>
      <c r="E9" s="108">
        <f t="shared" si="0"/>
        <v>4.207293007293007</v>
      </c>
      <c r="F9" s="38">
        <v>65</v>
      </c>
      <c r="G9" s="39" t="s">
        <v>444</v>
      </c>
      <c r="H9" s="29"/>
      <c r="J9" s="40"/>
      <c r="K9" s="31"/>
      <c r="L9" s="32"/>
      <c r="M9" s="29"/>
      <c r="N9" s="29"/>
    </row>
    <row r="10" spans="2:14">
      <c r="B10" s="29" t="s">
        <v>414</v>
      </c>
      <c r="C10" s="173">
        <v>3.1655587211142771</v>
      </c>
      <c r="D10" s="108">
        <v>0.1379480797914685</v>
      </c>
      <c r="E10" s="108">
        <f t="shared" si="0"/>
        <v>1.2662234884457109</v>
      </c>
      <c r="F10" s="38" t="s">
        <v>309</v>
      </c>
      <c r="G10" s="39" t="s">
        <v>446</v>
      </c>
      <c r="H10" s="29"/>
      <c r="J10" s="40"/>
      <c r="K10" s="31"/>
      <c r="L10" s="32"/>
      <c r="M10" s="29"/>
      <c r="N10" s="29"/>
    </row>
    <row r="11" spans="2:14">
      <c r="B11" s="29" t="s">
        <v>26</v>
      </c>
      <c r="C11" s="173">
        <v>1.9978024173409248</v>
      </c>
      <c r="D11" s="108">
        <v>0.15015132438160333</v>
      </c>
      <c r="E11" s="108">
        <f t="shared" si="0"/>
        <v>0.79912096693636991</v>
      </c>
      <c r="F11" s="38">
        <v>60</v>
      </c>
      <c r="G11" s="39" t="s">
        <v>58</v>
      </c>
      <c r="H11" s="29"/>
      <c r="I11" s="30"/>
      <c r="J11" s="40"/>
      <c r="K11" s="31"/>
      <c r="L11" s="32"/>
      <c r="M11" s="29"/>
      <c r="N11" s="29"/>
    </row>
    <row r="12" spans="2:14">
      <c r="B12" s="29" t="s">
        <v>415</v>
      </c>
      <c r="C12" s="173">
        <v>11.028368794326243</v>
      </c>
      <c r="D12" s="108">
        <v>0.32587175496958792</v>
      </c>
      <c r="E12" s="108">
        <f t="shared" si="0"/>
        <v>4.4113475177304968</v>
      </c>
      <c r="F12" s="38">
        <v>65</v>
      </c>
      <c r="G12" s="39" t="s">
        <v>446</v>
      </c>
      <c r="H12" s="29"/>
      <c r="I12" s="30"/>
      <c r="J12" s="40"/>
      <c r="K12" s="31"/>
      <c r="L12" s="32"/>
      <c r="M12" s="29"/>
      <c r="N12" s="29"/>
    </row>
    <row r="13" spans="2:14">
      <c r="B13" s="29" t="s">
        <v>416</v>
      </c>
      <c r="C13" s="173">
        <v>11.028368794326243</v>
      </c>
      <c r="D13" s="108">
        <v>0.32587175496958792</v>
      </c>
      <c r="E13" s="108">
        <f t="shared" si="0"/>
        <v>4.4113475177304968</v>
      </c>
      <c r="F13" s="38" t="s">
        <v>310</v>
      </c>
      <c r="G13" s="39" t="s">
        <v>445</v>
      </c>
      <c r="H13" s="29"/>
      <c r="J13" s="40"/>
      <c r="K13" s="31"/>
      <c r="L13" s="32"/>
      <c r="M13" s="29"/>
      <c r="N13" s="29"/>
    </row>
    <row r="14" spans="2:14">
      <c r="B14" s="29" t="s">
        <v>265</v>
      </c>
      <c r="C14" s="173">
        <v>14.03755868544601</v>
      </c>
      <c r="D14" s="108">
        <v>0.21974775309759811</v>
      </c>
      <c r="E14" s="108">
        <f t="shared" si="0"/>
        <v>5.615023474178404</v>
      </c>
      <c r="F14" s="38" t="s">
        <v>197</v>
      </c>
      <c r="G14" s="39" t="s">
        <v>444</v>
      </c>
      <c r="H14" s="29"/>
      <c r="J14" s="40"/>
      <c r="K14" s="31"/>
      <c r="L14" s="32"/>
      <c r="M14" s="29"/>
      <c r="N14" s="29"/>
    </row>
    <row r="15" spans="2:14">
      <c r="B15" s="29" t="s">
        <v>46</v>
      </c>
      <c r="C15" s="173">
        <v>6.5201220429477482</v>
      </c>
      <c r="D15" s="108">
        <v>0.13629576476424357</v>
      </c>
      <c r="E15" s="108">
        <f t="shared" si="0"/>
        <v>2.6080488171790992</v>
      </c>
      <c r="F15" s="38">
        <v>65</v>
      </c>
      <c r="G15" s="39" t="s">
        <v>446</v>
      </c>
      <c r="H15" s="29"/>
      <c r="I15" s="30"/>
      <c r="J15" s="40"/>
      <c r="K15" s="31"/>
      <c r="L15" s="32"/>
      <c r="M15" s="29"/>
      <c r="N15" s="29"/>
    </row>
    <row r="16" spans="2:14">
      <c r="B16" s="29" t="s">
        <v>40</v>
      </c>
      <c r="C16" s="173">
        <v>1.5142945620925128</v>
      </c>
      <c r="D16" s="108">
        <v>5.1453174785808312E-2</v>
      </c>
      <c r="E16" s="108">
        <f t="shared" si="0"/>
        <v>0.60571782483700509</v>
      </c>
      <c r="F16" s="38" t="s">
        <v>311</v>
      </c>
      <c r="G16" s="39" t="s">
        <v>446</v>
      </c>
      <c r="H16" s="29"/>
      <c r="I16" s="27"/>
      <c r="J16" s="40"/>
      <c r="K16" s="31"/>
      <c r="L16" s="32"/>
      <c r="M16" s="29"/>
      <c r="N16" s="29"/>
    </row>
    <row r="17" spans="1:19">
      <c r="A17" s="180"/>
      <c r="B17" s="29" t="s">
        <v>48</v>
      </c>
      <c r="C17" s="173">
        <v>6.3478485206457833</v>
      </c>
      <c r="D17" s="108">
        <v>0.20153562935961622</v>
      </c>
      <c r="E17" s="108">
        <f t="shared" si="0"/>
        <v>2.5391394082583134</v>
      </c>
      <c r="F17" s="38">
        <v>65</v>
      </c>
      <c r="G17" s="39" t="s">
        <v>446</v>
      </c>
      <c r="H17" s="29"/>
      <c r="I17" s="30"/>
      <c r="J17" s="40"/>
      <c r="K17" s="31"/>
      <c r="L17" s="32"/>
      <c r="M17" s="29"/>
      <c r="N17" s="29"/>
    </row>
    <row r="18" spans="1:19">
      <c r="A18" s="180"/>
      <c r="B18" s="29" t="s">
        <v>188</v>
      </c>
      <c r="C18" s="173">
        <v>4.4345753899480069</v>
      </c>
      <c r="D18" s="108">
        <f>17.1908005487918%/30</f>
        <v>5.7302668495972662E-3</v>
      </c>
      <c r="E18" s="108">
        <f t="shared" si="0"/>
        <v>1.7738301559792027</v>
      </c>
      <c r="F18" s="38">
        <v>60</v>
      </c>
      <c r="G18" s="39" t="s">
        <v>446</v>
      </c>
      <c r="H18" s="29"/>
      <c r="I18" s="30"/>
      <c r="J18" s="40"/>
      <c r="K18" s="31"/>
      <c r="L18" s="32"/>
      <c r="M18" s="29"/>
      <c r="N18" s="29"/>
    </row>
    <row r="19" spans="1:19">
      <c r="A19" s="180"/>
      <c r="B19" s="29" t="s">
        <v>36</v>
      </c>
      <c r="C19" s="173">
        <v>2.4769992922859165</v>
      </c>
      <c r="D19" s="108">
        <v>0.11765635268668281</v>
      </c>
      <c r="E19" s="108">
        <f t="shared" si="0"/>
        <v>0.99079971691436663</v>
      </c>
      <c r="F19" s="38">
        <v>65</v>
      </c>
      <c r="G19" s="39" t="s">
        <v>446</v>
      </c>
      <c r="H19" s="29"/>
      <c r="I19" s="30"/>
      <c r="J19" s="40"/>
      <c r="K19" s="31"/>
      <c r="L19" s="32"/>
      <c r="M19" s="29"/>
      <c r="N19" s="29"/>
    </row>
    <row r="20" spans="1:19">
      <c r="A20" s="181"/>
      <c r="B20" s="29" t="s">
        <v>393</v>
      </c>
      <c r="C20" s="173">
        <v>2.6919711959082036</v>
      </c>
      <c r="D20" s="108">
        <f>19.518394195685%/30</f>
        <v>6.5061313985616672E-3</v>
      </c>
      <c r="E20" s="108">
        <f t="shared" si="0"/>
        <v>1.0767884783632815</v>
      </c>
      <c r="F20" s="38">
        <v>65</v>
      </c>
      <c r="G20" s="39" t="s">
        <v>446</v>
      </c>
      <c r="H20" s="29"/>
      <c r="I20" s="30"/>
      <c r="J20" s="40"/>
      <c r="K20" s="31"/>
      <c r="L20" s="32"/>
      <c r="M20" s="29"/>
      <c r="N20" s="29"/>
    </row>
    <row r="21" spans="1:19">
      <c r="A21" s="180"/>
      <c r="B21" s="29" t="s">
        <v>292</v>
      </c>
      <c r="C21" s="173">
        <v>3.8021368008820957</v>
      </c>
      <c r="D21" s="108">
        <v>0.18334451294326168</v>
      </c>
      <c r="E21" s="108">
        <f t="shared" si="0"/>
        <v>1.5208547203528382</v>
      </c>
      <c r="F21" s="38">
        <v>65</v>
      </c>
      <c r="G21" s="39" t="s">
        <v>58</v>
      </c>
      <c r="H21" s="29"/>
      <c r="J21" s="40"/>
      <c r="K21" s="31"/>
      <c r="L21" s="32"/>
      <c r="M21" s="29"/>
      <c r="N21" s="29"/>
    </row>
    <row r="22" spans="1:19">
      <c r="A22" s="181"/>
      <c r="B22" s="29" t="s">
        <v>392</v>
      </c>
      <c r="C22" s="173">
        <f>600/12/12/30</f>
        <v>0.1388888888888889</v>
      </c>
      <c r="D22" s="108">
        <v>1.4999999999999999E-2</v>
      </c>
      <c r="E22" s="108">
        <f t="shared" si="0"/>
        <v>5.5555555555555559E-2</v>
      </c>
      <c r="F22" s="38">
        <v>65</v>
      </c>
      <c r="G22" s="39" t="s">
        <v>446</v>
      </c>
      <c r="H22" s="29"/>
      <c r="I22" s="30"/>
      <c r="J22" s="40"/>
      <c r="K22" s="31"/>
      <c r="L22" s="32"/>
      <c r="M22" s="29"/>
      <c r="N22" s="29"/>
    </row>
    <row r="23" spans="1:19">
      <c r="A23" s="180"/>
      <c r="B23" s="29" t="s">
        <v>51</v>
      </c>
      <c r="C23" s="173">
        <v>0.75367110765340861</v>
      </c>
      <c r="D23" s="108">
        <v>3.0057890608503383E-2</v>
      </c>
      <c r="E23" s="108">
        <f t="shared" si="0"/>
        <v>0.30146844306136344</v>
      </c>
      <c r="F23" s="38">
        <v>60</v>
      </c>
      <c r="G23" s="39" t="s">
        <v>446</v>
      </c>
      <c r="H23" s="29"/>
      <c r="I23" s="30"/>
      <c r="J23" s="40"/>
      <c r="K23" s="31"/>
      <c r="L23" s="32"/>
      <c r="M23" s="29"/>
      <c r="N23" s="29"/>
    </row>
    <row r="24" spans="1:19" s="24" customFormat="1" ht="14.25" customHeight="1">
      <c r="A24" s="180"/>
      <c r="B24" s="29" t="s">
        <v>32</v>
      </c>
      <c r="C24" s="173">
        <v>2.1233881553547986</v>
      </c>
      <c r="D24" s="108">
        <v>4.7567060219874453E-2</v>
      </c>
      <c r="E24" s="108">
        <f t="shared" si="0"/>
        <v>0.84935526214191948</v>
      </c>
      <c r="F24" s="38">
        <v>70</v>
      </c>
      <c r="G24" s="39" t="s">
        <v>283</v>
      </c>
      <c r="H24" s="29"/>
      <c r="I24" s="22"/>
      <c r="J24" s="40"/>
      <c r="K24" s="33"/>
      <c r="L24" s="34"/>
      <c r="M24" s="33"/>
      <c r="O24" s="35"/>
      <c r="P24" s="31">
        <v>675000</v>
      </c>
      <c r="Q24" s="36">
        <v>0.26923633805075287</v>
      </c>
      <c r="R24" s="32" t="s">
        <v>59</v>
      </c>
      <c r="S24" s="35" t="s">
        <v>56</v>
      </c>
    </row>
    <row r="25" spans="1:19" s="24" customFormat="1" ht="14.25" customHeight="1">
      <c r="A25" s="180"/>
      <c r="B25" s="29" t="s">
        <v>43</v>
      </c>
      <c r="C25" s="173">
        <v>5.5187637969094929</v>
      </c>
      <c r="D25" s="108">
        <f>14.0940767880539%/30</f>
        <v>4.6980255960179665E-3</v>
      </c>
      <c r="E25" s="108">
        <f t="shared" si="0"/>
        <v>2.2075055187637971</v>
      </c>
      <c r="F25" s="38">
        <v>70</v>
      </c>
      <c r="G25" s="39" t="s">
        <v>284</v>
      </c>
      <c r="H25" s="29"/>
      <c r="I25" s="22"/>
      <c r="J25" s="40"/>
      <c r="K25" s="33"/>
      <c r="L25" s="34"/>
      <c r="M25" s="33"/>
      <c r="O25" s="35"/>
      <c r="P25" s="31"/>
      <c r="Q25" s="36"/>
      <c r="R25" s="32"/>
      <c r="S25" s="35"/>
    </row>
    <row r="26" spans="1:19" s="24" customFormat="1" ht="14.25" customHeight="1">
      <c r="A26" s="181"/>
      <c r="B26" s="29" t="s">
        <v>27</v>
      </c>
      <c r="C26" s="173">
        <v>2.5863852679495141</v>
      </c>
      <c r="D26" s="108">
        <f>9.25348554124377%/30</f>
        <v>3.08449518041459E-3</v>
      </c>
      <c r="E26" s="108">
        <f t="shared" si="0"/>
        <v>1.0345541071798057</v>
      </c>
      <c r="F26" s="38">
        <v>65</v>
      </c>
      <c r="G26" s="39" t="s">
        <v>443</v>
      </c>
      <c r="H26" s="29"/>
      <c r="I26" s="22"/>
      <c r="J26" s="40"/>
      <c r="K26" s="33"/>
      <c r="L26" s="34"/>
      <c r="M26" s="33"/>
      <c r="O26" s="35"/>
      <c r="P26" s="31"/>
      <c r="Q26" s="36"/>
      <c r="R26" s="32"/>
      <c r="S26" s="35"/>
    </row>
    <row r="27" spans="1:19" s="24" customFormat="1" ht="14.25" customHeight="1">
      <c r="A27" s="180"/>
      <c r="B27" s="29" t="s">
        <v>24</v>
      </c>
      <c r="C27" s="173">
        <v>4.6173800641668468</v>
      </c>
      <c r="D27" s="108">
        <f>30.7103080254241%/30</f>
        <v>1.0236769341808033E-2</v>
      </c>
      <c r="E27" s="108">
        <f t="shared" si="0"/>
        <v>1.8469520256667387</v>
      </c>
      <c r="F27" s="38"/>
      <c r="G27" s="39" t="s">
        <v>446</v>
      </c>
      <c r="H27" s="29"/>
      <c r="I27" s="22"/>
      <c r="J27" s="40"/>
      <c r="K27" s="33"/>
      <c r="L27" s="34"/>
      <c r="M27" s="33"/>
      <c r="O27" s="35"/>
      <c r="P27" s="31"/>
      <c r="Q27" s="36"/>
      <c r="R27" s="32"/>
      <c r="S27" s="35"/>
    </row>
    <row r="28" spans="1:19">
      <c r="A28" s="180"/>
      <c r="B28" s="29" t="s">
        <v>38</v>
      </c>
      <c r="C28" s="173">
        <v>3.3875338753387534</v>
      </c>
      <c r="D28" s="108">
        <v>0.16911808021665153</v>
      </c>
      <c r="E28" s="108">
        <f t="shared" si="0"/>
        <v>1.3550135501355014</v>
      </c>
      <c r="F28" s="38">
        <v>70</v>
      </c>
      <c r="G28" s="39" t="s">
        <v>446</v>
      </c>
      <c r="H28" s="29"/>
      <c r="I28" s="30"/>
      <c r="J28" s="40"/>
    </row>
    <row r="29" spans="1:19">
      <c r="A29" s="180"/>
      <c r="B29" s="29" t="s">
        <v>268</v>
      </c>
      <c r="C29" s="173">
        <v>19.801980198019802</v>
      </c>
      <c r="D29" s="108">
        <f>35.6779621509149%/30</f>
        <v>1.1892654050304966E-2</v>
      </c>
      <c r="E29" s="108">
        <f t="shared" si="0"/>
        <v>7.9207920792079207</v>
      </c>
      <c r="F29" s="38">
        <v>65</v>
      </c>
      <c r="G29" s="39" t="s">
        <v>446</v>
      </c>
      <c r="H29" s="29"/>
      <c r="I29" s="30"/>
      <c r="J29" s="40"/>
    </row>
    <row r="30" spans="1:19">
      <c r="A30" s="180"/>
      <c r="B30" s="29" t="s">
        <v>50</v>
      </c>
      <c r="C30" s="173">
        <v>9.884299577009207</v>
      </c>
      <c r="D30" s="108">
        <v>0.27801238292347863</v>
      </c>
      <c r="E30" s="108">
        <f t="shared" si="0"/>
        <v>3.9537198308036827</v>
      </c>
      <c r="F30" s="38">
        <v>70</v>
      </c>
      <c r="G30" s="39" t="s">
        <v>446</v>
      </c>
      <c r="I30" s="30"/>
      <c r="J30" s="31"/>
    </row>
    <row r="31" spans="1:19">
      <c r="A31" s="181"/>
      <c r="B31" s="175" t="s">
        <v>34</v>
      </c>
      <c r="C31" s="176">
        <v>14.246272777471011</v>
      </c>
      <c r="D31" s="177">
        <v>0.40809299194971987</v>
      </c>
      <c r="E31" s="177">
        <f t="shared" si="0"/>
        <v>5.6985091109884047</v>
      </c>
      <c r="F31" s="178" t="s">
        <v>312</v>
      </c>
      <c r="G31" s="179" t="s">
        <v>446</v>
      </c>
    </row>
    <row r="32" spans="1:19">
      <c r="A32" s="180"/>
      <c r="B32" s="22" t="s">
        <v>220</v>
      </c>
      <c r="C32" s="22" t="str">
        <f>Indice!D32</f>
        <v>Elaboración propia utilizando Helpage (2012), PRAF, Honduras (2011) e Indicadores Mundiales de Desarrollo Banco Mundial (2013).</v>
      </c>
      <c r="I32" s="30"/>
      <c r="J32" s="40"/>
    </row>
    <row r="33" spans="1:10">
      <c r="A33" s="180"/>
      <c r="B33" s="22" t="s">
        <v>223</v>
      </c>
      <c r="C33" s="22" t="str">
        <f>Indice!E32</f>
        <v>H: Hombres, M: Mujeres; LP = línea de pobreza; PPA: paridad de poder adquisitivo.</v>
      </c>
      <c r="I33" s="30"/>
      <c r="J33" s="40"/>
    </row>
  </sheetData>
  <sortState ref="A8:G31">
    <sortCondition ref="B8:B31"/>
  </sortState>
  <conditionalFormatting sqref="B1:C17 O24:IV27 J1:IP1 J2:M3 O2:IP3 B36:IP65450 I6 K24:M27 J4:IP5 I8:I13 I15:I29 D6:E17 I33 K6:IP23 F1:H17 K28:IP35 B30:B31 F30:J31 D30:D31 H18:H29 B32:H35">
    <cfRule type="cellIs" dxfId="4" priority="20" stopIfTrue="1" operator="equal">
      <formula>"no data"</formula>
    </cfRule>
  </conditionalFormatting>
  <conditionalFormatting sqref="I32">
    <cfRule type="cellIs" dxfId="3" priority="18" stopIfTrue="1" operator="equal">
      <formula>"no data"</formula>
    </cfRule>
  </conditionalFormatting>
  <conditionalFormatting sqref="E30:E31">
    <cfRule type="cellIs" dxfId="2" priority="9" stopIfTrue="1" operator="equal">
      <formula>"no data"</formula>
    </cfRule>
  </conditionalFormatting>
  <conditionalFormatting sqref="C30:C31">
    <cfRule type="cellIs" dxfId="1" priority="6" stopIfTrue="1" operator="equal">
      <formula>"no data"</formula>
    </cfRule>
  </conditionalFormatting>
  <conditionalFormatting sqref="B18:G29">
    <cfRule type="cellIs" dxfId="0" priority="1" stopIfTrue="1" operator="equal">
      <formula>"no data"</formula>
    </cfRule>
  </conditionalFormatting>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G28"/>
  <sheetViews>
    <sheetView workbookViewId="0">
      <selection activeCell="B1" sqref="B1"/>
    </sheetView>
  </sheetViews>
  <sheetFormatPr defaultRowHeight="12.75"/>
  <cols>
    <col min="1" max="1" width="3.25" style="4" customWidth="1"/>
    <col min="2" max="2" width="14.25" style="3" customWidth="1"/>
    <col min="3" max="3" width="12.375" style="3" customWidth="1"/>
    <col min="4" max="7" width="12.375" style="4" customWidth="1"/>
    <col min="8" max="16384" width="9" style="4"/>
  </cols>
  <sheetData>
    <row r="2" spans="2:7">
      <c r="B2" s="1" t="s">
        <v>226</v>
      </c>
      <c r="C2" s="2" t="str">
        <f>Indice!C33</f>
        <v>Destino de los trabajadores formales un año después (en porcentaje)</v>
      </c>
    </row>
    <row r="3" spans="2:7">
      <c r="B3" s="1"/>
      <c r="C3" s="2"/>
    </row>
    <row r="4" spans="2:7" ht="26.25" thickBot="1">
      <c r="B4" s="174" t="s">
        <v>217</v>
      </c>
      <c r="C4" s="91" t="s">
        <v>227</v>
      </c>
      <c r="D4" s="91" t="s">
        <v>228</v>
      </c>
      <c r="E4" s="91" t="s">
        <v>229</v>
      </c>
      <c r="F4" s="91" t="s">
        <v>426</v>
      </c>
      <c r="G4" s="91" t="s">
        <v>230</v>
      </c>
    </row>
    <row r="5" spans="2:7" ht="13.5" thickTop="1">
      <c r="B5" s="1" t="s">
        <v>42</v>
      </c>
      <c r="C5" s="5">
        <v>5</v>
      </c>
      <c r="D5" s="46">
        <v>3</v>
      </c>
      <c r="E5" s="46">
        <v>2</v>
      </c>
      <c r="F5" s="46">
        <v>7</v>
      </c>
      <c r="G5" s="46">
        <v>83</v>
      </c>
    </row>
    <row r="6" spans="2:7">
      <c r="B6" s="1" t="s">
        <v>40</v>
      </c>
      <c r="C6" s="5">
        <v>6</v>
      </c>
      <c r="D6" s="46">
        <v>7</v>
      </c>
      <c r="E6" s="46">
        <v>4</v>
      </c>
      <c r="F6" s="46">
        <v>9</v>
      </c>
      <c r="G6" s="46">
        <v>75</v>
      </c>
    </row>
    <row r="7" spans="2:7">
      <c r="B7" s="1" t="s">
        <v>36</v>
      </c>
      <c r="C7" s="5">
        <v>3</v>
      </c>
      <c r="D7" s="46">
        <v>1</v>
      </c>
      <c r="E7" s="46">
        <v>4</v>
      </c>
      <c r="F7" s="46">
        <v>7</v>
      </c>
      <c r="G7" s="46">
        <v>85</v>
      </c>
    </row>
    <row r="8" spans="2:7">
      <c r="B8" s="2" t="s">
        <v>32</v>
      </c>
      <c r="C8" s="6">
        <v>7</v>
      </c>
      <c r="D8" s="46">
        <v>2</v>
      </c>
      <c r="E8" s="46">
        <v>3</v>
      </c>
      <c r="F8" s="46">
        <v>13</v>
      </c>
      <c r="G8" s="46">
        <v>75</v>
      </c>
    </row>
    <row r="9" spans="2:7">
      <c r="B9" s="2" t="s">
        <v>27</v>
      </c>
      <c r="C9" s="6">
        <v>3</v>
      </c>
      <c r="D9" s="46">
        <v>3</v>
      </c>
      <c r="E9" s="46">
        <v>7</v>
      </c>
      <c r="F9" s="46">
        <v>8</v>
      </c>
      <c r="G9" s="46">
        <v>79</v>
      </c>
    </row>
    <row r="10" spans="2:7">
      <c r="B10" s="1" t="s">
        <v>34</v>
      </c>
      <c r="C10" s="5">
        <v>5</v>
      </c>
      <c r="D10" s="46">
        <v>3</v>
      </c>
      <c r="E10" s="46">
        <v>7</v>
      </c>
      <c r="F10" s="46">
        <v>7</v>
      </c>
      <c r="G10" s="46">
        <v>77</v>
      </c>
    </row>
    <row r="11" spans="2:7">
      <c r="B11" s="47" t="s">
        <v>231</v>
      </c>
      <c r="C11" s="147">
        <f>+AVERAGE(C5:C10)</f>
        <v>4.833333333333333</v>
      </c>
      <c r="D11" s="147">
        <f t="shared" ref="D11:G11" si="0">+AVERAGE(D5:D10)</f>
        <v>3.1666666666666665</v>
      </c>
      <c r="E11" s="147">
        <f t="shared" si="0"/>
        <v>4.5</v>
      </c>
      <c r="F11" s="147">
        <f t="shared" si="0"/>
        <v>8.5</v>
      </c>
      <c r="G11" s="147">
        <f t="shared" si="0"/>
        <v>79</v>
      </c>
    </row>
    <row r="13" spans="2:7">
      <c r="B13" s="3" t="s">
        <v>220</v>
      </c>
      <c r="C13" s="2" t="str">
        <f>Indice!D33</f>
        <v>Para Colombia Bolivia, Ecuador, Perú y Venezuela: Goñi (2013), México: Bosch y Maloney (2006), Argentina: Pagés Stampini (2008).</v>
      </c>
    </row>
    <row r="28" spans="3:7" s="3" customFormat="1">
      <c r="C28" s="2"/>
      <c r="D28" s="4"/>
      <c r="E28" s="4"/>
      <c r="F28" s="4"/>
      <c r="G28" s="4"/>
    </row>
  </sheetData>
  <sortState ref="B5:G11">
    <sortCondition ref="B4"/>
  </sortState>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R75"/>
  <sheetViews>
    <sheetView workbookViewId="0"/>
  </sheetViews>
  <sheetFormatPr defaultRowHeight="12.75"/>
  <cols>
    <col min="1" max="1" width="2" style="7" customWidth="1"/>
    <col min="2" max="2" width="9" style="7"/>
    <col min="3" max="3" width="9.625" style="7" bestFit="1" customWidth="1"/>
    <col min="4" max="4" width="9.125" style="7" bestFit="1" customWidth="1"/>
    <col min="5" max="5" width="9" style="7"/>
    <col min="6" max="6" width="9.875" style="7" customWidth="1"/>
    <col min="7" max="7" width="7" style="7" customWidth="1"/>
    <col min="8" max="8" width="9.875" style="7" customWidth="1"/>
    <col min="9" max="9" width="11.125" style="7" customWidth="1"/>
    <col min="10" max="16" width="7" style="7" customWidth="1"/>
    <col min="17" max="17" width="9.625" style="7" bestFit="1" customWidth="1"/>
    <col min="18" max="18" width="9.125" style="7" bestFit="1" customWidth="1"/>
    <col min="19" max="16384" width="9" style="7"/>
  </cols>
  <sheetData>
    <row r="2" spans="2:12">
      <c r="B2" s="7" t="s">
        <v>212</v>
      </c>
      <c r="C2" s="7" t="str">
        <f>Indice!C12</f>
        <v>Pirámide poblacional en América Latina y el Caribe y en los países desarrollados,  2010-50.</v>
      </c>
    </row>
    <row r="4" spans="2:12">
      <c r="E4" s="8" t="s">
        <v>221</v>
      </c>
      <c r="F4" s="8"/>
      <c r="G4" s="8"/>
      <c r="H4" s="8"/>
      <c r="I4" s="8"/>
      <c r="J4" s="8"/>
      <c r="K4" s="8"/>
      <c r="L4" s="8" t="s">
        <v>222</v>
      </c>
    </row>
    <row r="5" spans="2:12">
      <c r="E5" s="8"/>
      <c r="F5" s="8"/>
      <c r="G5" s="8"/>
      <c r="H5" s="8"/>
      <c r="I5" s="8"/>
      <c r="J5" s="8"/>
      <c r="K5" s="8"/>
      <c r="L5" s="8"/>
    </row>
    <row r="25" spans="5:13">
      <c r="E25" s="9" t="s">
        <v>330</v>
      </c>
      <c r="F25" s="9"/>
      <c r="G25" s="9"/>
      <c r="H25" s="9"/>
      <c r="I25" s="9"/>
      <c r="J25" s="9"/>
      <c r="K25" s="9"/>
      <c r="L25" s="9" t="s">
        <v>331</v>
      </c>
      <c r="M25" s="9"/>
    </row>
    <row r="48" spans="2:3">
      <c r="B48" s="7" t="s">
        <v>220</v>
      </c>
      <c r="C48" s="7" t="str">
        <f>Indice!D12</f>
        <v>CELADE (2011) y Naciones Unidas (2010).</v>
      </c>
    </row>
    <row r="49" spans="2:18">
      <c r="B49" s="7" t="s">
        <v>223</v>
      </c>
      <c r="C49" s="7" t="str">
        <f>Indice!E12</f>
        <v xml:space="preserve">Los países más desarrollados incluyen Europa, América del Norte (sin México), Australia, Nueva Zelanda y Japón. </v>
      </c>
    </row>
    <row r="53" spans="2:18">
      <c r="C53" s="7" t="s">
        <v>251</v>
      </c>
      <c r="D53" s="7">
        <v>2010</v>
      </c>
      <c r="G53" s="7" t="s">
        <v>251</v>
      </c>
      <c r="I53" s="7">
        <v>2050</v>
      </c>
      <c r="M53" s="7" t="s">
        <v>251</v>
      </c>
      <c r="Q53" s="7" t="s">
        <v>251</v>
      </c>
    </row>
    <row r="54" spans="2:18">
      <c r="C54" s="7" t="s">
        <v>0</v>
      </c>
      <c r="D54" s="7" t="s">
        <v>1</v>
      </c>
      <c r="G54" s="7" t="s">
        <v>0</v>
      </c>
      <c r="H54" s="7" t="s">
        <v>1</v>
      </c>
      <c r="M54" s="7" t="s">
        <v>0</v>
      </c>
      <c r="N54" s="7" t="s">
        <v>1</v>
      </c>
      <c r="Q54" s="7" t="s">
        <v>0</v>
      </c>
      <c r="R54" s="7" t="s">
        <v>1</v>
      </c>
    </row>
    <row r="55" spans="2:18">
      <c r="B55" s="7" t="s">
        <v>2</v>
      </c>
      <c r="C55" s="7">
        <v>-27478000</v>
      </c>
      <c r="D55" s="7">
        <v>26357000</v>
      </c>
      <c r="F55" s="7" t="s">
        <v>2</v>
      </c>
      <c r="G55" s="7">
        <v>-21438000</v>
      </c>
      <c r="H55" s="7">
        <v>20500000</v>
      </c>
      <c r="L55" s="7" t="s">
        <v>2</v>
      </c>
      <c r="M55" s="7">
        <v>-36141000</v>
      </c>
      <c r="N55" s="7">
        <v>34270000</v>
      </c>
      <c r="P55" s="7" t="s">
        <v>2</v>
      </c>
      <c r="Q55" s="7">
        <v>-37538000</v>
      </c>
      <c r="R55" s="7">
        <v>35628000</v>
      </c>
    </row>
    <row r="56" spans="2:18">
      <c r="B56" s="7" t="s">
        <v>3</v>
      </c>
      <c r="C56" s="7">
        <v>-28294000</v>
      </c>
      <c r="D56" s="7">
        <v>27221000</v>
      </c>
      <c r="F56" s="7" t="s">
        <v>3</v>
      </c>
      <c r="G56" s="7">
        <v>-22000000</v>
      </c>
      <c r="H56" s="7">
        <v>21060000</v>
      </c>
      <c r="L56" s="7" t="s">
        <v>3</v>
      </c>
      <c r="M56" s="7">
        <v>-34287000</v>
      </c>
      <c r="N56" s="7">
        <v>32648000</v>
      </c>
      <c r="P56" s="7" t="s">
        <v>3</v>
      </c>
      <c r="Q56" s="7">
        <v>-37458000</v>
      </c>
      <c r="R56" s="7">
        <v>35544000</v>
      </c>
    </row>
    <row r="57" spans="2:18">
      <c r="B57" s="7" t="s">
        <v>4</v>
      </c>
      <c r="C57" s="7">
        <v>-28037000</v>
      </c>
      <c r="D57" s="7">
        <v>27086000</v>
      </c>
      <c r="F57" s="7" t="s">
        <v>4</v>
      </c>
      <c r="G57" s="7">
        <v>-22589000</v>
      </c>
      <c r="H57" s="7">
        <v>21669000</v>
      </c>
      <c r="L57" s="7" t="s">
        <v>4</v>
      </c>
      <c r="M57" s="7">
        <v>-34133000</v>
      </c>
      <c r="N57" s="7">
        <v>32467000</v>
      </c>
      <c r="P57" s="7" t="s">
        <v>4</v>
      </c>
      <c r="Q57" s="7">
        <v>-36950000</v>
      </c>
      <c r="R57" s="7">
        <v>35061000</v>
      </c>
    </row>
    <row r="58" spans="2:18">
      <c r="B58" s="7" t="s">
        <v>5</v>
      </c>
      <c r="C58" s="7">
        <v>-27384000</v>
      </c>
      <c r="D58" s="7">
        <v>26722000</v>
      </c>
      <c r="F58" s="7" t="s">
        <v>5</v>
      </c>
      <c r="G58" s="7">
        <v>-23186000</v>
      </c>
      <c r="H58" s="7">
        <v>22324000</v>
      </c>
      <c r="L58" s="7" t="s">
        <v>5</v>
      </c>
      <c r="M58" s="7">
        <v>-38075000</v>
      </c>
      <c r="N58" s="7">
        <v>36243000</v>
      </c>
      <c r="P58" s="7" t="s">
        <v>5</v>
      </c>
      <c r="Q58" s="7">
        <v>-36669000</v>
      </c>
      <c r="R58" s="7">
        <v>34720000</v>
      </c>
    </row>
    <row r="59" spans="2:18">
      <c r="B59" s="7" t="s">
        <v>6</v>
      </c>
      <c r="C59" s="7">
        <v>-26110000</v>
      </c>
      <c r="D59" s="7">
        <v>25970000</v>
      </c>
      <c r="F59" s="7" t="s">
        <v>6</v>
      </c>
      <c r="G59" s="7">
        <v>-23693000</v>
      </c>
      <c r="H59" s="7">
        <v>22953000</v>
      </c>
      <c r="L59" s="7" t="s">
        <v>6</v>
      </c>
      <c r="M59" s="7">
        <v>-42824000</v>
      </c>
      <c r="N59" s="7">
        <v>40991000</v>
      </c>
      <c r="P59" s="7" t="s">
        <v>6</v>
      </c>
      <c r="Q59" s="7">
        <v>-37207000</v>
      </c>
      <c r="R59" s="7">
        <v>35236000</v>
      </c>
    </row>
    <row r="60" spans="2:18">
      <c r="B60" s="7" t="s">
        <v>7</v>
      </c>
      <c r="C60" s="7">
        <v>-24629000</v>
      </c>
      <c r="D60" s="7">
        <v>24841000</v>
      </c>
      <c r="F60" s="7" t="s">
        <v>7</v>
      </c>
      <c r="G60" s="7">
        <v>-24153000</v>
      </c>
      <c r="H60" s="7">
        <v>23554000</v>
      </c>
      <c r="L60" s="7" t="s">
        <v>7</v>
      </c>
      <c r="M60" s="7">
        <v>-44357000</v>
      </c>
      <c r="N60" s="7">
        <v>42823000</v>
      </c>
      <c r="P60" s="7" t="s">
        <v>7</v>
      </c>
      <c r="Q60" s="7">
        <v>-38374000</v>
      </c>
      <c r="R60" s="7">
        <v>36429000</v>
      </c>
    </row>
    <row r="61" spans="2:18">
      <c r="B61" s="7" t="s">
        <v>8</v>
      </c>
      <c r="C61" s="7">
        <v>-22464000</v>
      </c>
      <c r="D61" s="7">
        <v>23060000</v>
      </c>
      <c r="F61" s="7" t="s">
        <v>8</v>
      </c>
      <c r="G61" s="7">
        <v>-24504000</v>
      </c>
      <c r="H61" s="7">
        <v>24047000</v>
      </c>
      <c r="L61" s="7" t="s">
        <v>8</v>
      </c>
      <c r="M61" s="7">
        <v>-43143000</v>
      </c>
      <c r="N61" s="7">
        <v>42162000</v>
      </c>
      <c r="P61" s="7" t="s">
        <v>8</v>
      </c>
      <c r="Q61" s="7">
        <v>-39491000</v>
      </c>
      <c r="R61" s="7">
        <v>37552000</v>
      </c>
    </row>
    <row r="62" spans="2:18">
      <c r="B62" s="7" t="s">
        <v>9</v>
      </c>
      <c r="C62" s="7">
        <v>-20282000</v>
      </c>
      <c r="D62" s="7">
        <v>21061000</v>
      </c>
      <c r="F62" s="7" t="s">
        <v>9</v>
      </c>
      <c r="G62" s="7">
        <v>-24718000</v>
      </c>
      <c r="H62" s="7">
        <v>24425000</v>
      </c>
      <c r="L62" s="7" t="s">
        <v>9</v>
      </c>
      <c r="M62" s="7">
        <v>-43912000</v>
      </c>
      <c r="N62" s="7">
        <v>43370000</v>
      </c>
      <c r="P62" s="7" t="s">
        <v>9</v>
      </c>
      <c r="Q62" s="7">
        <v>-39975000</v>
      </c>
      <c r="R62" s="7">
        <v>38087000</v>
      </c>
    </row>
    <row r="63" spans="2:18">
      <c r="B63" s="7" t="s">
        <v>10</v>
      </c>
      <c r="C63" s="7">
        <v>-18364000</v>
      </c>
      <c r="D63" s="7">
        <v>19271000</v>
      </c>
      <c r="F63" s="7" t="s">
        <v>10</v>
      </c>
      <c r="G63" s="7">
        <v>-24731000</v>
      </c>
      <c r="H63" s="7">
        <v>24634000</v>
      </c>
      <c r="L63" s="7" t="s">
        <v>10</v>
      </c>
      <c r="M63" s="7">
        <v>-43486000</v>
      </c>
      <c r="N63" s="7">
        <v>43479000</v>
      </c>
      <c r="P63" s="7" t="s">
        <v>10</v>
      </c>
      <c r="Q63" s="7">
        <v>-39813000</v>
      </c>
      <c r="R63" s="7">
        <v>38000000</v>
      </c>
    </row>
    <row r="64" spans="2:18">
      <c r="B64" s="7" t="s">
        <v>11</v>
      </c>
      <c r="C64" s="7">
        <v>-16682000</v>
      </c>
      <c r="D64" s="7">
        <v>17644000</v>
      </c>
      <c r="F64" s="7" t="s">
        <v>11</v>
      </c>
      <c r="G64" s="7">
        <v>-25107000</v>
      </c>
      <c r="H64" s="7">
        <v>25286000</v>
      </c>
      <c r="L64" s="7" t="s">
        <v>11</v>
      </c>
      <c r="M64" s="7">
        <v>-44851000</v>
      </c>
      <c r="N64" s="7">
        <v>45906000</v>
      </c>
      <c r="P64" s="7" t="s">
        <v>11</v>
      </c>
      <c r="Q64" s="7">
        <v>-37742000</v>
      </c>
      <c r="R64" s="7">
        <v>36291000</v>
      </c>
    </row>
    <row r="65" spans="2:18">
      <c r="B65" s="7" t="s">
        <v>12</v>
      </c>
      <c r="C65" s="7">
        <v>-13829000</v>
      </c>
      <c r="D65" s="7">
        <v>14851000</v>
      </c>
      <c r="F65" s="7" t="s">
        <v>12</v>
      </c>
      <c r="G65" s="7">
        <v>-24343000</v>
      </c>
      <c r="H65" s="7">
        <v>24856000</v>
      </c>
      <c r="L65" s="7" t="s">
        <v>12</v>
      </c>
      <c r="M65" s="7">
        <v>-42517000</v>
      </c>
      <c r="N65" s="7">
        <v>44821000</v>
      </c>
      <c r="P65" s="7" t="s">
        <v>12</v>
      </c>
      <c r="Q65" s="7">
        <v>-36914000</v>
      </c>
      <c r="R65" s="7">
        <v>35689000</v>
      </c>
    </row>
    <row r="66" spans="2:18">
      <c r="B66" s="7" t="s">
        <v>13</v>
      </c>
      <c r="C66" s="7">
        <v>-11357000</v>
      </c>
      <c r="D66" s="7">
        <v>12359000</v>
      </c>
      <c r="F66" s="7" t="s">
        <v>13</v>
      </c>
      <c r="G66" s="7">
        <v>-23168000</v>
      </c>
      <c r="H66" s="7">
        <v>24148000</v>
      </c>
      <c r="L66" s="7" t="s">
        <v>13</v>
      </c>
      <c r="M66" s="7">
        <v>-38446000</v>
      </c>
      <c r="N66" s="7">
        <v>41790000</v>
      </c>
      <c r="P66" s="7" t="s">
        <v>13</v>
      </c>
      <c r="Q66" s="7">
        <v>-38797000</v>
      </c>
      <c r="R66" s="7">
        <v>38240000</v>
      </c>
    </row>
    <row r="67" spans="2:18">
      <c r="B67" s="7" t="s">
        <v>14</v>
      </c>
      <c r="C67" s="7">
        <v>-8579000</v>
      </c>
      <c r="D67" s="7">
        <v>9491000</v>
      </c>
      <c r="F67" s="7" t="s">
        <v>14</v>
      </c>
      <c r="G67" s="7">
        <v>-21387000</v>
      </c>
      <c r="H67" s="7">
        <v>23037000</v>
      </c>
      <c r="L67" s="7" t="s">
        <v>14</v>
      </c>
      <c r="M67" s="7">
        <v>-33932000</v>
      </c>
      <c r="N67" s="7">
        <v>37784000</v>
      </c>
      <c r="P67" s="7" t="s">
        <v>14</v>
      </c>
      <c r="Q67" s="7">
        <v>-40111000</v>
      </c>
      <c r="R67" s="7">
        <v>41002000</v>
      </c>
    </row>
    <row r="68" spans="2:18">
      <c r="B68" s="7" t="s">
        <v>15</v>
      </c>
      <c r="C68" s="7">
        <v>-6484000</v>
      </c>
      <c r="D68" s="7">
        <v>7398000</v>
      </c>
      <c r="F68" s="7" t="s">
        <v>15</v>
      </c>
      <c r="G68" s="7">
        <v>-19084000</v>
      </c>
      <c r="H68" s="7">
        <v>21309000</v>
      </c>
      <c r="L68" s="7" t="s">
        <v>15</v>
      </c>
      <c r="M68" s="7">
        <v>-24980000</v>
      </c>
      <c r="N68" s="7">
        <v>29438000</v>
      </c>
      <c r="P68" s="7" t="s">
        <v>15</v>
      </c>
      <c r="Q68" s="7">
        <v>-38190000</v>
      </c>
      <c r="R68" s="7">
        <v>40830000</v>
      </c>
    </row>
    <row r="69" spans="2:18">
      <c r="B69" s="7" t="s">
        <v>16</v>
      </c>
      <c r="C69" s="7">
        <v>-4832000</v>
      </c>
      <c r="D69" s="7">
        <v>5831000</v>
      </c>
      <c r="F69" s="7" t="s">
        <v>16</v>
      </c>
      <c r="G69" s="7">
        <v>-15779000</v>
      </c>
      <c r="H69" s="7">
        <v>18566000</v>
      </c>
      <c r="L69" s="7" t="s">
        <v>16</v>
      </c>
      <c r="M69" s="7">
        <v>-21980000</v>
      </c>
      <c r="N69" s="7">
        <v>28807000</v>
      </c>
      <c r="P69" s="7" t="s">
        <v>16</v>
      </c>
      <c r="Q69" s="7">
        <v>-33465000</v>
      </c>
      <c r="R69" s="7">
        <v>37958000</v>
      </c>
    </row>
    <row r="70" spans="2:18">
      <c r="B70" s="7" t="s">
        <v>17</v>
      </c>
      <c r="C70" s="7">
        <v>-3259000</v>
      </c>
      <c r="D70" s="7">
        <v>4305000</v>
      </c>
      <c r="F70" s="7" t="s">
        <v>17</v>
      </c>
      <c r="G70" s="7">
        <v>-12127000</v>
      </c>
      <c r="H70" s="7">
        <v>15155000</v>
      </c>
      <c r="L70" s="7" t="s">
        <v>17</v>
      </c>
      <c r="M70" s="7">
        <v>-15915000</v>
      </c>
      <c r="N70" s="7">
        <v>22862000</v>
      </c>
      <c r="P70" s="7" t="s">
        <v>17</v>
      </c>
      <c r="Q70" s="7">
        <v>-29136000</v>
      </c>
      <c r="R70" s="7">
        <v>35582000</v>
      </c>
    </row>
    <row r="71" spans="2:18">
      <c r="B71" s="7" t="s">
        <v>18</v>
      </c>
      <c r="C71" s="7">
        <v>-1983000</v>
      </c>
      <c r="D71" s="7">
        <v>2887000</v>
      </c>
      <c r="F71" s="7" t="s">
        <v>18</v>
      </c>
      <c r="G71" s="7">
        <v>-8452000</v>
      </c>
      <c r="H71" s="7">
        <v>11454000</v>
      </c>
      <c r="L71" s="7" t="s">
        <v>18</v>
      </c>
      <c r="M71" s="7">
        <v>-10777000</v>
      </c>
      <c r="N71" s="7">
        <v>18649000</v>
      </c>
      <c r="P71" s="7" t="s">
        <v>18</v>
      </c>
      <c r="Q71" s="7">
        <v>-22557000</v>
      </c>
      <c r="R71" s="7">
        <v>30370000</v>
      </c>
    </row>
    <row r="72" spans="2:18">
      <c r="B72" s="7" t="s">
        <v>19</v>
      </c>
      <c r="C72" s="7">
        <v>-935000</v>
      </c>
      <c r="D72" s="7">
        <v>1526000</v>
      </c>
      <c r="F72" s="7" t="s">
        <v>19</v>
      </c>
      <c r="G72" s="7">
        <v>-5150000</v>
      </c>
      <c r="H72" s="7">
        <v>7708000</v>
      </c>
      <c r="L72" s="7" t="s">
        <v>19</v>
      </c>
      <c r="M72" s="7">
        <v>-5117000</v>
      </c>
      <c r="N72" s="7">
        <v>11232000</v>
      </c>
      <c r="P72" s="7" t="s">
        <v>19</v>
      </c>
      <c r="Q72" s="7">
        <v>-15064000</v>
      </c>
      <c r="R72" s="7">
        <v>23636000</v>
      </c>
    </row>
    <row r="73" spans="2:18">
      <c r="B73" s="7" t="s">
        <v>20</v>
      </c>
      <c r="C73" s="7">
        <v>-324000</v>
      </c>
      <c r="D73" s="7">
        <v>597000</v>
      </c>
      <c r="F73" s="7" t="s">
        <v>20</v>
      </c>
      <c r="G73" s="7">
        <v>-2246000</v>
      </c>
      <c r="H73" s="7">
        <v>3806000</v>
      </c>
      <c r="L73" s="7" t="s">
        <v>20</v>
      </c>
      <c r="M73" s="7">
        <v>-1471000</v>
      </c>
      <c r="N73" s="7">
        <v>4052000</v>
      </c>
      <c r="P73" s="7" t="s">
        <v>20</v>
      </c>
      <c r="Q73" s="7">
        <v>-7043000</v>
      </c>
      <c r="R73" s="7">
        <v>13665000</v>
      </c>
    </row>
    <row r="74" spans="2:18">
      <c r="B74" s="7" t="s">
        <v>21</v>
      </c>
      <c r="C74" s="7">
        <v>-83000</v>
      </c>
      <c r="D74" s="7">
        <v>170000</v>
      </c>
      <c r="F74" s="7" t="s">
        <v>21</v>
      </c>
      <c r="G74" s="7">
        <v>-709000</v>
      </c>
      <c r="H74" s="7">
        <v>1379000</v>
      </c>
      <c r="L74" s="7" t="s">
        <v>21</v>
      </c>
      <c r="M74" s="7">
        <v>-320000</v>
      </c>
      <c r="N74" s="7">
        <v>1244000</v>
      </c>
      <c r="P74" s="7" t="s">
        <v>21</v>
      </c>
      <c r="Q74" s="7">
        <v>-2168000</v>
      </c>
      <c r="R74" s="7">
        <v>5603000</v>
      </c>
    </row>
    <row r="75" spans="2:18">
      <c r="B75" s="7" t="s">
        <v>22</v>
      </c>
      <c r="C75" s="7">
        <v>-14000</v>
      </c>
      <c r="D75" s="7">
        <v>30000</v>
      </c>
      <c r="F75" s="7" t="s">
        <v>22</v>
      </c>
      <c r="G75" s="7">
        <v>-164000</v>
      </c>
      <c r="H75" s="7">
        <v>357000</v>
      </c>
      <c r="L75" s="7" t="s">
        <v>180</v>
      </c>
      <c r="M75" s="7">
        <v>-31000</v>
      </c>
      <c r="N75" s="7">
        <v>167000</v>
      </c>
      <c r="P75" s="7" t="s">
        <v>180</v>
      </c>
      <c r="Q75" s="7">
        <v>-412000</v>
      </c>
      <c r="R75" s="7">
        <v>1533000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activeCell="F26" sqref="F26"/>
    </sheetView>
  </sheetViews>
  <sheetFormatPr defaultRowHeight="12.75"/>
  <cols>
    <col min="1" max="1" width="9" style="7"/>
    <col min="2" max="2" width="16.875" style="7" customWidth="1"/>
    <col min="3" max="3" width="13.875" style="7" customWidth="1"/>
    <col min="4" max="4" width="12.75" style="7" customWidth="1"/>
    <col min="5" max="5" width="13" style="7" customWidth="1"/>
    <col min="6" max="6" width="9" style="7"/>
    <col min="7" max="7" width="12.625" style="7" customWidth="1"/>
    <col min="8" max="16384" width="9" style="7"/>
  </cols>
  <sheetData>
    <row r="1" spans="1:1">
      <c r="A1" s="7" t="str">
        <f>Indice!C13</f>
        <v>Cobertura previsional de ocupados en el Caribe, 2010</v>
      </c>
    </row>
    <row r="18" spans="1:6">
      <c r="A18" s="7" t="s">
        <v>220</v>
      </c>
      <c r="B18" s="7" t="str">
        <f>Indice!D13</f>
        <v>Elaboración propia de autores utilizando publicaciones de institutos de estadística e institutos de seguridad social.</v>
      </c>
    </row>
    <row r="23" spans="1:6">
      <c r="A23" s="143"/>
      <c r="B23" s="143"/>
      <c r="C23" s="143"/>
      <c r="D23" s="143"/>
      <c r="E23" s="143"/>
    </row>
    <row r="25" spans="1:6">
      <c r="A25" s="125" t="s">
        <v>323</v>
      </c>
      <c r="B25" s="125"/>
      <c r="C25" s="125"/>
      <c r="D25" s="125"/>
      <c r="E25" s="125"/>
    </row>
    <row r="26" spans="1:6" ht="13.5" thickBot="1">
      <c r="A26" s="126" t="s">
        <v>217</v>
      </c>
      <c r="B26" s="127" t="s">
        <v>286</v>
      </c>
      <c r="C26" s="126" t="s">
        <v>324</v>
      </c>
      <c r="D26" s="126" t="s">
        <v>209</v>
      </c>
      <c r="E26" s="7" t="s">
        <v>327</v>
      </c>
    </row>
    <row r="27" spans="1:6" ht="13.5" thickTop="1">
      <c r="A27" s="128" t="s">
        <v>51</v>
      </c>
      <c r="B27" s="129">
        <v>2012</v>
      </c>
      <c r="C27" s="130">
        <v>0.39615880025761341</v>
      </c>
      <c r="D27" s="207" t="s">
        <v>325</v>
      </c>
      <c r="E27" s="98">
        <v>0.52706283478948945</v>
      </c>
    </row>
    <row r="28" spans="1:6">
      <c r="A28" s="131" t="s">
        <v>268</v>
      </c>
      <c r="B28" s="132">
        <v>2011</v>
      </c>
      <c r="C28" s="133">
        <v>0.56699178026820074</v>
      </c>
      <c r="D28" s="208"/>
      <c r="E28" s="98">
        <v>0.52706283478948945</v>
      </c>
    </row>
    <row r="29" spans="1:6">
      <c r="A29" s="131" t="s">
        <v>326</v>
      </c>
      <c r="B29" s="132">
        <v>2006</v>
      </c>
      <c r="C29" s="133">
        <v>0.80545328969100027</v>
      </c>
      <c r="D29" s="208"/>
      <c r="E29" s="98">
        <v>0.52706283478948945</v>
      </c>
    </row>
    <row r="30" spans="1:6">
      <c r="A30" s="144" t="s">
        <v>265</v>
      </c>
      <c r="B30" s="134">
        <v>2010</v>
      </c>
      <c r="C30" s="135">
        <v>0.98668503937007879</v>
      </c>
      <c r="D30" s="209"/>
      <c r="E30" s="98">
        <v>0.52706283478948945</v>
      </c>
    </row>
    <row r="31" spans="1:6">
      <c r="A31" s="136"/>
      <c r="B31" s="137"/>
      <c r="C31" s="139">
        <v>0.52706283478948945</v>
      </c>
      <c r="D31" s="137"/>
    </row>
    <row r="32" spans="1:6">
      <c r="A32" s="136"/>
      <c r="B32" s="137"/>
      <c r="C32" s="138"/>
      <c r="D32" s="138"/>
      <c r="E32" s="139"/>
      <c r="F32" s="137"/>
    </row>
    <row r="33" spans="1:8">
      <c r="A33" s="140"/>
      <c r="B33" s="140"/>
      <c r="C33" s="140"/>
      <c r="D33" s="140"/>
      <c r="E33" s="140"/>
      <c r="F33" s="140"/>
      <c r="G33" s="140"/>
      <c r="H33" s="140"/>
    </row>
    <row r="34" spans="1:8">
      <c r="A34" s="140"/>
      <c r="B34" s="140"/>
      <c r="C34" s="140"/>
      <c r="D34" s="140"/>
      <c r="E34" s="140"/>
      <c r="F34" s="140"/>
      <c r="G34" s="140"/>
      <c r="H34" s="140"/>
    </row>
    <row r="35" spans="1:8">
      <c r="A35" s="140"/>
      <c r="B35" s="140"/>
      <c r="C35" s="140"/>
      <c r="D35" s="140"/>
      <c r="E35" s="140"/>
      <c r="F35" s="140"/>
      <c r="G35" s="140"/>
      <c r="H35" s="140"/>
    </row>
    <row r="36" spans="1:8">
      <c r="A36" s="140"/>
      <c r="B36" s="140"/>
      <c r="C36" s="140"/>
      <c r="D36" s="140"/>
      <c r="E36" s="140"/>
      <c r="F36" s="140"/>
      <c r="G36" s="140"/>
      <c r="H36" s="140"/>
    </row>
    <row r="37" spans="1:8">
      <c r="A37" s="140"/>
      <c r="B37" s="140"/>
      <c r="C37" s="140"/>
      <c r="D37" s="140"/>
      <c r="E37" s="140"/>
      <c r="F37" s="140"/>
      <c r="G37" s="140"/>
      <c r="H37" s="140"/>
    </row>
    <row r="38" spans="1:8">
      <c r="A38" s="140"/>
      <c r="B38" s="140"/>
      <c r="C38" s="140"/>
      <c r="D38" s="140"/>
      <c r="E38" s="140"/>
      <c r="F38" s="140"/>
      <c r="G38" s="140"/>
      <c r="H38" s="140"/>
    </row>
    <row r="39" spans="1:8">
      <c r="A39" s="140"/>
      <c r="B39" s="140"/>
      <c r="C39" s="140"/>
      <c r="D39" s="140"/>
      <c r="E39" s="140"/>
      <c r="F39" s="140"/>
      <c r="G39" s="140"/>
      <c r="H39" s="140"/>
    </row>
    <row r="40" spans="1:8">
      <c r="A40" s="140"/>
      <c r="B40" s="140"/>
      <c r="C40" s="140"/>
      <c r="D40" s="140"/>
      <c r="E40" s="140"/>
      <c r="F40" s="140"/>
      <c r="G40" s="140"/>
      <c r="H40" s="140"/>
    </row>
    <row r="41" spans="1:8">
      <c r="A41" s="140"/>
      <c r="B41" s="140"/>
      <c r="C41" s="140"/>
      <c r="D41" s="140"/>
      <c r="E41" s="140"/>
      <c r="F41" s="140"/>
      <c r="G41" s="140"/>
      <c r="H41" s="140"/>
    </row>
    <row r="42" spans="1:8">
      <c r="A42" s="140"/>
      <c r="B42" s="140"/>
      <c r="C42" s="140"/>
      <c r="D42" s="140"/>
      <c r="E42" s="140"/>
      <c r="F42" s="140"/>
      <c r="G42" s="140"/>
      <c r="H42" s="140"/>
    </row>
    <row r="43" spans="1:8">
      <c r="A43" s="142"/>
      <c r="B43" s="137"/>
      <c r="C43" s="140"/>
      <c r="D43" s="140"/>
      <c r="E43" s="141"/>
      <c r="G43" s="142"/>
    </row>
    <row r="44" spans="1:8">
      <c r="A44" s="136"/>
      <c r="B44" s="143"/>
      <c r="C44" s="143"/>
      <c r="D44" s="143"/>
      <c r="E44" s="143"/>
    </row>
    <row r="45" spans="1:8">
      <c r="A45" s="136"/>
      <c r="B45" s="143"/>
      <c r="C45" s="143"/>
      <c r="D45" s="143"/>
      <c r="E45" s="143"/>
    </row>
  </sheetData>
  <mergeCells count="1">
    <mergeCell ref="D27:D30"/>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50"/>
  <sheetViews>
    <sheetView zoomScale="85" zoomScaleNormal="85" workbookViewId="0"/>
  </sheetViews>
  <sheetFormatPr defaultRowHeight="12.75"/>
  <cols>
    <col min="1" max="16384" width="9" style="11"/>
  </cols>
  <sheetData>
    <row r="1" spans="1:3">
      <c r="A1" s="12"/>
    </row>
    <row r="2" spans="1:3">
      <c r="A2" s="12"/>
    </row>
    <row r="3" spans="1:3">
      <c r="A3" s="12"/>
      <c r="B3" s="11" t="s">
        <v>213</v>
      </c>
      <c r="C3" s="11" t="str">
        <f>Indice!C14</f>
        <v>Personas en edad de trabajar por cada adulto mayor 2010-50.</v>
      </c>
    </row>
    <row r="4" spans="1:3">
      <c r="A4" s="12"/>
    </row>
    <row r="5" spans="1:3">
      <c r="A5" s="12"/>
    </row>
    <row r="6" spans="1:3">
      <c r="A6" s="12"/>
    </row>
    <row r="7" spans="1:3">
      <c r="A7" s="12"/>
    </row>
    <row r="8" spans="1:3">
      <c r="A8" s="12"/>
    </row>
    <row r="9" spans="1:3">
      <c r="A9" s="12"/>
    </row>
    <row r="10" spans="1:3">
      <c r="A10" s="12"/>
    </row>
    <row r="11" spans="1:3">
      <c r="A11" s="12"/>
    </row>
    <row r="27" spans="1:5">
      <c r="B27" s="11" t="s">
        <v>220</v>
      </c>
      <c r="C27" s="11" t="str">
        <f>Indice!D14</f>
        <v>CELADE (2011).</v>
      </c>
    </row>
    <row r="30" spans="1:5">
      <c r="A30" s="11" t="s">
        <v>217</v>
      </c>
      <c r="B30" s="11" t="s">
        <v>250</v>
      </c>
      <c r="C30" s="11">
        <v>2000</v>
      </c>
      <c r="D30" s="11">
        <v>2050</v>
      </c>
      <c r="E30" s="11" t="s">
        <v>187</v>
      </c>
    </row>
    <row r="31" spans="1:5">
      <c r="A31" s="12" t="s">
        <v>42</v>
      </c>
      <c r="B31" s="11" t="s">
        <v>186</v>
      </c>
      <c r="C31" s="11">
        <v>6.25160012365893</v>
      </c>
      <c r="D31" s="11">
        <v>5.0651461466756409</v>
      </c>
      <c r="E31" s="11">
        <f t="shared" ref="E31:E48" si="0">+C31</f>
        <v>6.25160012365893</v>
      </c>
    </row>
    <row r="32" spans="1:5">
      <c r="A32" s="12" t="s">
        <v>26</v>
      </c>
      <c r="B32" s="11" t="s">
        <v>186</v>
      </c>
      <c r="C32" s="11">
        <v>13.275363920508482</v>
      </c>
      <c r="D32" s="11">
        <v>9.7512393614789925</v>
      </c>
      <c r="E32" s="11">
        <f t="shared" si="0"/>
        <v>13.275363920508482</v>
      </c>
    </row>
    <row r="33" spans="1:5">
      <c r="A33" s="12" t="s">
        <v>44</v>
      </c>
      <c r="B33" s="11" t="s">
        <v>186</v>
      </c>
      <c r="C33" s="11">
        <v>11.815871037907305</v>
      </c>
      <c r="D33" s="11">
        <v>6.0885841081466028</v>
      </c>
      <c r="E33" s="11">
        <f t="shared" si="0"/>
        <v>11.815871037907305</v>
      </c>
    </row>
    <row r="34" spans="1:5">
      <c r="A34" s="12" t="s">
        <v>46</v>
      </c>
      <c r="B34" s="11" t="s">
        <v>186</v>
      </c>
      <c r="C34" s="11">
        <v>8.9629777077170534</v>
      </c>
      <c r="D34" s="11">
        <v>4.6228683246022095</v>
      </c>
      <c r="E34" s="11">
        <f t="shared" si="0"/>
        <v>8.9629777077170534</v>
      </c>
    </row>
    <row r="35" spans="1:5">
      <c r="A35" s="12" t="s">
        <v>40</v>
      </c>
      <c r="B35" s="11" t="s">
        <v>186</v>
      </c>
      <c r="C35" s="11">
        <v>13.191455638385815</v>
      </c>
      <c r="D35" s="11">
        <v>6.891379412295314</v>
      </c>
      <c r="E35" s="11">
        <f t="shared" si="0"/>
        <v>13.191455638385815</v>
      </c>
    </row>
    <row r="36" spans="1:5">
      <c r="A36" s="12" t="s">
        <v>48</v>
      </c>
      <c r="B36" s="11" t="s">
        <v>186</v>
      </c>
      <c r="C36" s="11">
        <v>11.565878599018491</v>
      </c>
      <c r="D36" s="11">
        <v>6.194705136231959</v>
      </c>
      <c r="E36" s="11">
        <f t="shared" si="0"/>
        <v>11.565878599018491</v>
      </c>
    </row>
    <row r="37" spans="1:5">
      <c r="A37" s="12" t="s">
        <v>36</v>
      </c>
      <c r="B37" s="11" t="s">
        <v>186</v>
      </c>
      <c r="C37" s="11">
        <v>11.830365553736147</v>
      </c>
      <c r="D37" s="11">
        <v>6.8574384676218152</v>
      </c>
      <c r="E37" s="11">
        <f t="shared" si="0"/>
        <v>11.830365553736147</v>
      </c>
    </row>
    <row r="38" spans="1:5">
      <c r="A38" s="12" t="s">
        <v>38</v>
      </c>
      <c r="B38" s="11" t="s">
        <v>186</v>
      </c>
      <c r="C38" s="11">
        <v>10.126596105200731</v>
      </c>
      <c r="D38" s="11">
        <v>7.7364342674051798</v>
      </c>
      <c r="E38" s="11">
        <f t="shared" si="0"/>
        <v>10.126596105200731</v>
      </c>
    </row>
    <row r="39" spans="1:5">
      <c r="A39" s="12" t="s">
        <v>393</v>
      </c>
      <c r="B39" s="11" t="s">
        <v>186</v>
      </c>
      <c r="C39" s="11">
        <v>12.820677138578992</v>
      </c>
      <c r="D39" s="11">
        <v>11.451359136926358</v>
      </c>
      <c r="E39" s="11">
        <f t="shared" si="0"/>
        <v>12.820677138578992</v>
      </c>
    </row>
    <row r="40" spans="1:5">
      <c r="A40" s="12" t="s">
        <v>189</v>
      </c>
      <c r="B40" s="11" t="s">
        <v>186</v>
      </c>
      <c r="C40" s="11">
        <v>13.709449582980186</v>
      </c>
      <c r="D40" s="11">
        <v>10.801391077541705</v>
      </c>
      <c r="E40" s="11">
        <f t="shared" si="0"/>
        <v>13.709449582980186</v>
      </c>
    </row>
    <row r="41" spans="1:5">
      <c r="A41" s="12" t="s">
        <v>32</v>
      </c>
      <c r="B41" s="11" t="s">
        <v>186</v>
      </c>
      <c r="C41" s="11">
        <v>11.759959601031438</v>
      </c>
      <c r="D41" s="11">
        <v>6.7133133746679565</v>
      </c>
      <c r="E41" s="11">
        <f t="shared" si="0"/>
        <v>11.759959601031438</v>
      </c>
    </row>
    <row r="42" spans="1:5">
      <c r="A42" s="12" t="s">
        <v>31</v>
      </c>
      <c r="B42" s="11" t="s">
        <v>186</v>
      </c>
      <c r="C42" s="11">
        <v>15.000759107968511</v>
      </c>
      <c r="D42" s="11">
        <v>9.7915068745409659</v>
      </c>
      <c r="E42" s="11">
        <f t="shared" si="0"/>
        <v>15.000759107968511</v>
      </c>
    </row>
    <row r="43" spans="1:5">
      <c r="A43" s="12" t="s">
        <v>43</v>
      </c>
      <c r="B43" s="11" t="s">
        <v>186</v>
      </c>
      <c r="C43" s="11">
        <v>11.096152092364374</v>
      </c>
      <c r="D43" s="11">
        <v>6.4745874018718572</v>
      </c>
      <c r="E43" s="11">
        <f t="shared" si="0"/>
        <v>11.096152092364374</v>
      </c>
    </row>
    <row r="44" spans="1:5">
      <c r="A44" s="12" t="s">
        <v>24</v>
      </c>
      <c r="B44" s="11" t="s">
        <v>186</v>
      </c>
      <c r="C44" s="11">
        <v>13.002628782843912</v>
      </c>
      <c r="D44" s="11">
        <v>8.5958254049863037</v>
      </c>
      <c r="E44" s="11">
        <f t="shared" si="0"/>
        <v>13.002628782843912</v>
      </c>
    </row>
    <row r="45" spans="1:5">
      <c r="A45" s="12" t="s">
        <v>27</v>
      </c>
      <c r="B45" s="11" t="s">
        <v>186</v>
      </c>
      <c r="C45" s="11">
        <v>12.640642659526712</v>
      </c>
      <c r="D45" s="11">
        <v>7.6303565983752755</v>
      </c>
      <c r="E45" s="11">
        <f t="shared" si="0"/>
        <v>12.640642659526712</v>
      </c>
    </row>
    <row r="46" spans="1:5">
      <c r="A46" s="12" t="s">
        <v>188</v>
      </c>
      <c r="B46" s="11" t="s">
        <v>186</v>
      </c>
      <c r="C46" s="11">
        <v>11.585138103851932</v>
      </c>
      <c r="D46" s="11">
        <v>7.2928590993966145</v>
      </c>
      <c r="E46" s="11">
        <f t="shared" si="0"/>
        <v>11.585138103851932</v>
      </c>
    </row>
    <row r="47" spans="1:5">
      <c r="A47" s="12" t="s">
        <v>50</v>
      </c>
      <c r="B47" s="11" t="s">
        <v>186</v>
      </c>
      <c r="C47" s="11">
        <v>4.7627812519405603</v>
      </c>
      <c r="D47" s="11">
        <v>3.9887216660792535</v>
      </c>
      <c r="E47" s="11">
        <f t="shared" si="0"/>
        <v>4.7627812519405603</v>
      </c>
    </row>
    <row r="48" spans="1:5">
      <c r="A48" s="12" t="s">
        <v>34</v>
      </c>
      <c r="B48" s="11" t="s">
        <v>186</v>
      </c>
      <c r="C48" s="11">
        <v>13.504212500851825</v>
      </c>
      <c r="D48" s="11">
        <v>7.2606201900582432</v>
      </c>
      <c r="E48" s="11">
        <f t="shared" si="0"/>
        <v>13.504212500851825</v>
      </c>
    </row>
    <row r="49" spans="1:5">
      <c r="A49" s="12"/>
      <c r="C49" s="202">
        <v>2</v>
      </c>
      <c r="D49" s="202"/>
      <c r="E49" s="202">
        <v>2</v>
      </c>
    </row>
    <row r="50" spans="1:5">
      <c r="A50" s="12"/>
      <c r="C50" s="202">
        <v>16</v>
      </c>
      <c r="D50" s="202"/>
      <c r="E50" s="202">
        <v>16</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2:Q53"/>
  <sheetViews>
    <sheetView zoomScale="85" zoomScaleNormal="85" workbookViewId="0">
      <selection activeCell="B1" sqref="B1"/>
    </sheetView>
  </sheetViews>
  <sheetFormatPr defaultRowHeight="12.75"/>
  <cols>
    <col min="1" max="1" width="2.875" style="12" customWidth="1"/>
    <col min="2" max="2" width="9" style="12"/>
    <col min="3" max="3" width="8.25" style="12" customWidth="1"/>
    <col min="4" max="4" width="17.75" style="12" bestFit="1" customWidth="1"/>
    <col min="5" max="8" width="15.75" style="12" bestFit="1" customWidth="1"/>
    <col min="9" max="9" width="9.25" style="12" customWidth="1"/>
    <col min="10" max="12" width="15.75" style="12" bestFit="1" customWidth="1"/>
    <col min="13" max="14" width="9.125" style="12" bestFit="1" customWidth="1"/>
    <col min="15" max="15" width="12.875" style="12" customWidth="1"/>
    <col min="16" max="16" width="9.125" style="12" bestFit="1" customWidth="1"/>
    <col min="17" max="17" width="15.125" style="12" customWidth="1"/>
    <col min="18" max="22" width="9.125" style="12" bestFit="1" customWidth="1"/>
    <col min="23" max="16384" width="9" style="12"/>
  </cols>
  <sheetData>
    <row r="2" spans="3:16">
      <c r="C2" s="12" t="s">
        <v>362</v>
      </c>
      <c r="D2" s="12" t="str">
        <f>Indice!C15</f>
        <v>Porcentaje de adultos mayores (65+) recibiendo una pensión, contributiva y no contributiva, 2010.</v>
      </c>
      <c r="G2" s="13"/>
      <c r="H2" s="15"/>
    </row>
    <row r="4" spans="3:16">
      <c r="H4" s="13"/>
      <c r="I4" s="13"/>
    </row>
    <row r="5" spans="3:16">
      <c r="O5" s="92"/>
    </row>
    <row r="6" spans="3:16">
      <c r="O6" s="95"/>
    </row>
    <row r="7" spans="3:16">
      <c r="P7" s="92"/>
    </row>
    <row r="8" spans="3:16">
      <c r="O8" s="92"/>
      <c r="P8" s="95"/>
    </row>
    <row r="9" spans="3:16">
      <c r="O9" s="92"/>
    </row>
    <row r="10" spans="3:16">
      <c r="O10" s="92"/>
    </row>
    <row r="11" spans="3:16">
      <c r="L11" s="15"/>
      <c r="O11" s="92"/>
      <c r="P11" s="92"/>
    </row>
    <row r="12" spans="3:16">
      <c r="L12" s="15"/>
      <c r="O12" s="92"/>
      <c r="P12" s="92"/>
    </row>
    <row r="13" spans="3:16">
      <c r="L13" s="15"/>
      <c r="O13" s="92"/>
    </row>
    <row r="14" spans="3:16">
      <c r="L14" s="15"/>
      <c r="P14" s="92"/>
    </row>
    <row r="15" spans="3:16">
      <c r="O15" s="92"/>
      <c r="P15" s="92"/>
    </row>
    <row r="16" spans="3:16">
      <c r="O16" s="92"/>
    </row>
    <row r="17" spans="2:16">
      <c r="O17" s="92"/>
      <c r="P17" s="92"/>
    </row>
    <row r="18" spans="2:16">
      <c r="O18" s="92"/>
      <c r="P18" s="92"/>
    </row>
    <row r="19" spans="2:16">
      <c r="O19" s="92"/>
    </row>
    <row r="20" spans="2:16">
      <c r="O20" s="92"/>
      <c r="P20" s="92"/>
    </row>
    <row r="21" spans="2:16">
      <c r="P21" s="92"/>
    </row>
    <row r="22" spans="2:16">
      <c r="P22" s="92"/>
    </row>
    <row r="24" spans="2:16">
      <c r="C24" s="12" t="s">
        <v>220</v>
      </c>
      <c r="D24" s="12" t="str">
        <f>Indice!C15</f>
        <v>Porcentaje de adultos mayores (65+) recibiendo una pensión, contributiva y no contributiva, 2010.</v>
      </c>
    </row>
    <row r="27" spans="2:16" ht="13.5" thickBot="1">
      <c r="B27" s="16" t="s">
        <v>217</v>
      </c>
      <c r="C27" s="16" t="s">
        <v>266</v>
      </c>
      <c r="D27" s="17" t="s">
        <v>190</v>
      </c>
      <c r="E27" s="17" t="s">
        <v>224</v>
      </c>
      <c r="F27" s="17" t="s">
        <v>225</v>
      </c>
      <c r="G27" s="17" t="s">
        <v>376</v>
      </c>
      <c r="H27" s="17" t="s">
        <v>377</v>
      </c>
    </row>
    <row r="28" spans="2:16" ht="13.5" customHeight="1" thickTop="1">
      <c r="B28" s="12" t="s">
        <v>392</v>
      </c>
      <c r="C28" s="12">
        <v>2010</v>
      </c>
      <c r="D28" s="15">
        <v>7.3969800000000002E-2</v>
      </c>
      <c r="E28" s="15">
        <v>7.3423100000000005E-2</v>
      </c>
      <c r="F28" s="83">
        <v>5.4669999999999719E-4</v>
      </c>
      <c r="G28" s="83">
        <v>0.62508923069942812</v>
      </c>
      <c r="H28" s="159">
        <v>0.40965677641067322</v>
      </c>
      <c r="M28" s="92"/>
    </row>
    <row r="29" spans="2:16">
      <c r="B29" s="12" t="s">
        <v>393</v>
      </c>
      <c r="C29" s="12">
        <v>2010</v>
      </c>
      <c r="D29" s="15">
        <v>0.1040981</v>
      </c>
      <c r="E29" s="15">
        <v>0.1040981</v>
      </c>
      <c r="F29" s="83">
        <v>0</v>
      </c>
      <c r="G29" s="15">
        <v>0.62508923069942812</v>
      </c>
      <c r="H29" s="159">
        <v>0.40965677641067322</v>
      </c>
      <c r="M29" s="92"/>
    </row>
    <row r="30" spans="2:16">
      <c r="B30" s="12" t="s">
        <v>280</v>
      </c>
      <c r="C30" s="12">
        <v>2010</v>
      </c>
      <c r="D30" s="15">
        <v>0.1398867</v>
      </c>
      <c r="E30" s="15">
        <v>0.1398867</v>
      </c>
      <c r="F30" s="83">
        <v>0</v>
      </c>
      <c r="G30" s="15">
        <v>0.62508923069942812</v>
      </c>
      <c r="H30" s="159">
        <v>0.40965677641067322</v>
      </c>
      <c r="M30" s="92"/>
    </row>
    <row r="31" spans="2:16">
      <c r="B31" s="12" t="s">
        <v>273</v>
      </c>
      <c r="C31" s="12">
        <v>2010</v>
      </c>
      <c r="D31" s="15">
        <v>0.1525656</v>
      </c>
      <c r="E31" s="15">
        <v>0.1525656</v>
      </c>
      <c r="F31" s="83">
        <v>0</v>
      </c>
      <c r="G31" s="15">
        <v>0.62508923069942812</v>
      </c>
      <c r="H31" s="159">
        <v>0.40965677641067322</v>
      </c>
      <c r="M31" s="92"/>
    </row>
    <row r="32" spans="2:16">
      <c r="B32" s="12" t="s">
        <v>279</v>
      </c>
      <c r="C32" s="12">
        <v>2010</v>
      </c>
      <c r="D32" s="15">
        <v>0.1593456</v>
      </c>
      <c r="E32" s="15">
        <v>0.1593456</v>
      </c>
      <c r="F32" s="83">
        <v>0</v>
      </c>
      <c r="G32" s="15">
        <v>0.62508923069942812</v>
      </c>
      <c r="H32" s="159">
        <v>0.40965677641067322</v>
      </c>
      <c r="M32" s="92"/>
    </row>
    <row r="33" spans="2:13">
      <c r="B33" s="12" t="s">
        <v>276</v>
      </c>
      <c r="C33" s="12">
        <v>2010</v>
      </c>
      <c r="D33" s="15">
        <v>0.2001744</v>
      </c>
      <c r="E33" s="15">
        <v>0.2001744</v>
      </c>
      <c r="F33" s="83">
        <v>0</v>
      </c>
      <c r="G33" s="15">
        <v>0.62508923069942812</v>
      </c>
      <c r="H33" s="159">
        <v>0.40965677641067322</v>
      </c>
      <c r="M33" s="92"/>
    </row>
    <row r="34" spans="2:13">
      <c r="B34" s="12" t="s">
        <v>271</v>
      </c>
      <c r="C34" s="12">
        <v>2010</v>
      </c>
      <c r="D34" s="15">
        <v>0.2249468</v>
      </c>
      <c r="E34" s="15">
        <v>0.2249468</v>
      </c>
      <c r="F34" s="83">
        <v>0</v>
      </c>
      <c r="G34" s="15">
        <v>0.62508923069942812</v>
      </c>
      <c r="H34" s="159">
        <v>0.40965677641067322</v>
      </c>
      <c r="M34" s="92"/>
    </row>
    <row r="35" spans="2:13">
      <c r="B35" s="12" t="s">
        <v>278</v>
      </c>
      <c r="C35" s="12">
        <v>2010</v>
      </c>
      <c r="D35" s="15">
        <v>0.27548739999999999</v>
      </c>
      <c r="E35" s="15">
        <v>0.27612130000000001</v>
      </c>
      <c r="F35" s="83">
        <v>-6.3390000000002056E-4</v>
      </c>
      <c r="G35" s="15">
        <v>0.62508923069942812</v>
      </c>
      <c r="H35" s="159">
        <v>0.40965677641067322</v>
      </c>
      <c r="M35" s="92"/>
    </row>
    <row r="36" spans="2:13">
      <c r="B36" s="12" t="s">
        <v>51</v>
      </c>
      <c r="C36" s="12">
        <v>2012</v>
      </c>
      <c r="D36" s="15">
        <v>0.316</v>
      </c>
      <c r="E36" s="15">
        <v>0.316</v>
      </c>
      <c r="F36" s="83" t="s">
        <v>267</v>
      </c>
      <c r="G36" s="15">
        <v>0.62508923069942812</v>
      </c>
      <c r="H36" s="159">
        <v>0.40965677641067322</v>
      </c>
      <c r="M36" s="92"/>
    </row>
    <row r="37" spans="2:13">
      <c r="B37" s="12" t="s">
        <v>281</v>
      </c>
      <c r="C37" s="12">
        <v>2010</v>
      </c>
      <c r="D37" s="15">
        <v>0.4154716</v>
      </c>
      <c r="E37" s="15">
        <v>0.4154716</v>
      </c>
      <c r="F37" s="83">
        <v>0</v>
      </c>
      <c r="G37" s="15">
        <v>0.62508923069942812</v>
      </c>
      <c r="H37" s="159">
        <v>0.40965677641067322</v>
      </c>
      <c r="M37" s="92"/>
    </row>
    <row r="38" spans="2:13">
      <c r="B38" s="12" t="s">
        <v>277</v>
      </c>
      <c r="C38" s="12">
        <v>2010</v>
      </c>
      <c r="D38" s="15">
        <v>0.4521425</v>
      </c>
      <c r="E38" s="15">
        <v>0.4521425</v>
      </c>
      <c r="F38" s="83">
        <v>0</v>
      </c>
      <c r="G38" s="15">
        <v>0.62508923069942812</v>
      </c>
      <c r="H38" s="159">
        <v>0.40965677641067322</v>
      </c>
      <c r="M38" s="92"/>
    </row>
    <row r="39" spans="2:13">
      <c r="B39" s="12" t="s">
        <v>275</v>
      </c>
      <c r="C39" s="12">
        <v>2010</v>
      </c>
      <c r="D39" s="15">
        <v>0.52646680000000001</v>
      </c>
      <c r="E39" s="15">
        <v>0.25295590000000001</v>
      </c>
      <c r="F39" s="83">
        <v>0.2735109</v>
      </c>
      <c r="G39" s="15">
        <v>0.62508923069942812</v>
      </c>
      <c r="H39" s="159">
        <v>0.40965677641067322</v>
      </c>
      <c r="M39" s="92"/>
    </row>
    <row r="40" spans="2:13">
      <c r="B40" s="12" t="s">
        <v>274</v>
      </c>
      <c r="C40" s="12">
        <v>2010</v>
      </c>
      <c r="D40" s="15">
        <v>0.57414229999999999</v>
      </c>
      <c r="E40" s="15">
        <v>0.22425419999999999</v>
      </c>
      <c r="F40" s="83">
        <v>0.34988810000000004</v>
      </c>
      <c r="G40" s="15">
        <v>0.62508923069942812</v>
      </c>
      <c r="H40" s="159">
        <v>0.40965677641067322</v>
      </c>
      <c r="M40" s="92"/>
    </row>
    <row r="41" spans="2:13">
      <c r="B41" s="12" t="s">
        <v>272</v>
      </c>
      <c r="C41" s="12">
        <v>2010</v>
      </c>
      <c r="D41" s="15">
        <v>0.60980489999999998</v>
      </c>
      <c r="E41" s="15">
        <v>0.43622100000000003</v>
      </c>
      <c r="F41" s="83">
        <v>0.17358389999999996</v>
      </c>
      <c r="G41" s="15">
        <v>0.62508923069942812</v>
      </c>
      <c r="H41" s="159">
        <v>0.40965677641067322</v>
      </c>
      <c r="M41" s="92"/>
    </row>
    <row r="42" spans="2:13">
      <c r="B42" s="12" t="s">
        <v>270</v>
      </c>
      <c r="C42" s="12">
        <v>2011</v>
      </c>
      <c r="D42" s="15">
        <v>0.82811309273990774</v>
      </c>
      <c r="E42" s="15">
        <v>0.60718313922638445</v>
      </c>
      <c r="F42" s="83">
        <v>0.22092995351352332</v>
      </c>
      <c r="G42" s="15">
        <v>0.62508923069942812</v>
      </c>
      <c r="H42" s="159">
        <v>0.40965677641067322</v>
      </c>
      <c r="M42" s="92"/>
    </row>
    <row r="43" spans="2:13">
      <c r="B43" s="12" t="s">
        <v>318</v>
      </c>
      <c r="C43" s="12">
        <v>2011</v>
      </c>
      <c r="D43" s="15">
        <v>0.84688572008983143</v>
      </c>
      <c r="E43" s="15">
        <v>0.54200686085749206</v>
      </c>
      <c r="F43" s="83">
        <v>0.30487885923233932</v>
      </c>
      <c r="G43" s="15">
        <v>0.62508923069942812</v>
      </c>
      <c r="H43" s="159">
        <v>0.40965677641067322</v>
      </c>
      <c r="M43" s="92"/>
    </row>
    <row r="44" spans="2:13">
      <c r="B44" s="12" t="s">
        <v>319</v>
      </c>
      <c r="C44" s="12">
        <v>2010</v>
      </c>
      <c r="D44" s="15">
        <v>0.86112713241267258</v>
      </c>
      <c r="E44" s="15">
        <v>0.76749340117876974</v>
      </c>
      <c r="F44" s="83">
        <v>9.3633731233902853E-2</v>
      </c>
      <c r="G44" s="15">
        <v>0.62508923069942812</v>
      </c>
      <c r="H44" s="159">
        <v>0.40965677641067322</v>
      </c>
      <c r="M44" s="92"/>
    </row>
    <row r="45" spans="2:13">
      <c r="B45" s="12" t="s">
        <v>320</v>
      </c>
      <c r="C45" s="12">
        <v>2010</v>
      </c>
      <c r="D45" s="15">
        <v>0.90425920000000004</v>
      </c>
      <c r="E45" s="15">
        <v>0.67819439839967166</v>
      </c>
      <c r="F45" s="83">
        <v>0.22606479946655722</v>
      </c>
      <c r="G45" s="15">
        <v>0.62508923069942812</v>
      </c>
      <c r="H45" s="159">
        <v>0.40965677641067322</v>
      </c>
      <c r="M45" s="92"/>
    </row>
    <row r="46" spans="2:13">
      <c r="B46" s="12" t="s">
        <v>269</v>
      </c>
      <c r="C46" s="12">
        <v>2009</v>
      </c>
      <c r="D46" s="15">
        <v>0.96704520000000005</v>
      </c>
      <c r="E46" s="15">
        <v>0.21318570000000001</v>
      </c>
      <c r="F46" s="83">
        <v>0.75385950000000002</v>
      </c>
      <c r="G46" s="15">
        <v>0.62508923069942812</v>
      </c>
      <c r="H46" s="159">
        <v>0.40965677641067322</v>
      </c>
    </row>
    <row r="47" spans="2:13">
      <c r="B47" s="12" t="s">
        <v>375</v>
      </c>
      <c r="C47" s="12">
        <v>2010</v>
      </c>
      <c r="D47" s="83">
        <v>0.62508923069942812</v>
      </c>
      <c r="F47" s="83"/>
      <c r="H47" s="92"/>
      <c r="M47" s="92"/>
    </row>
    <row r="48" spans="2:13">
      <c r="B48" s="14" t="s">
        <v>265</v>
      </c>
      <c r="C48" s="14"/>
      <c r="D48" s="94">
        <v>0.97277121834360025</v>
      </c>
      <c r="E48" s="15">
        <v>0.75876155030800818</v>
      </c>
      <c r="F48" s="83">
        <v>0.21400966803559204</v>
      </c>
      <c r="H48" s="92"/>
    </row>
    <row r="49" spans="2:17">
      <c r="B49" s="18" t="s">
        <v>268</v>
      </c>
      <c r="C49" s="18"/>
      <c r="D49" s="19">
        <v>0.7740117612233085</v>
      </c>
      <c r="E49" s="19">
        <v>0.7740117612233085</v>
      </c>
      <c r="F49" s="18"/>
      <c r="G49" s="18"/>
      <c r="H49" s="18"/>
    </row>
    <row r="50" spans="2:17">
      <c r="D50" s="94">
        <v>0.42582709140235619</v>
      </c>
      <c r="E50" s="94">
        <v>0.33458247775901767</v>
      </c>
      <c r="F50" s="94">
        <v>9.6611943732136621E-2</v>
      </c>
    </row>
    <row r="51" spans="2:17">
      <c r="P51" s="92"/>
    </row>
    <row r="52" spans="2:17">
      <c r="P52" s="92"/>
      <c r="Q52" s="92"/>
    </row>
    <row r="53" spans="2:17">
      <c r="P53" s="92"/>
    </row>
  </sheetData>
  <sortState ref="B52:K70">
    <sortCondition ref="D3:D21"/>
  </sortState>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5"/>
  <sheetViews>
    <sheetView workbookViewId="0"/>
  </sheetViews>
  <sheetFormatPr defaultRowHeight="12.75"/>
  <cols>
    <col min="1" max="1" width="14.875" style="7" customWidth="1"/>
    <col min="2" max="16384" width="9" style="7"/>
  </cols>
  <sheetData>
    <row r="2" spans="4:4">
      <c r="D2" s="7" t="str">
        <f>Indice!C16</f>
        <v>Incremento en los costos fiscales debido al factor demográfico de otorgar pensiones no contributivas (1=no varía)</v>
      </c>
    </row>
    <row r="23" spans="1:4">
      <c r="C23" s="7" t="s">
        <v>220</v>
      </c>
      <c r="D23" s="7" t="str">
        <f>Indice!D16</f>
        <v>Elaboración propia utilizando encuestas de hogares circa 2010.</v>
      </c>
    </row>
    <row r="25" spans="1:4">
      <c r="A25" s="7" t="s">
        <v>263</v>
      </c>
      <c r="B25" s="7" t="s">
        <v>264</v>
      </c>
      <c r="C25" s="7" t="s">
        <v>375</v>
      </c>
    </row>
    <row r="26" spans="1:4">
      <c r="A26" s="7" t="s">
        <v>50</v>
      </c>
      <c r="B26" s="7">
        <v>1.5683522823636693</v>
      </c>
      <c r="C26" s="7">
        <v>2.7638109737589387</v>
      </c>
    </row>
    <row r="27" spans="1:4">
      <c r="A27" s="7" t="s">
        <v>42</v>
      </c>
      <c r="B27" s="7">
        <v>1.8345384029281144</v>
      </c>
      <c r="C27" s="7">
        <v>2.7638109737589387</v>
      </c>
    </row>
    <row r="28" spans="1:4">
      <c r="A28" s="7" t="s">
        <v>393</v>
      </c>
      <c r="B28" s="7">
        <v>2.2313428438022487</v>
      </c>
      <c r="C28" s="7">
        <v>2.7638109737589387</v>
      </c>
    </row>
    <row r="29" spans="1:4">
      <c r="A29" s="7" t="s">
        <v>38</v>
      </c>
      <c r="B29" s="7">
        <v>2.278416582854387</v>
      </c>
      <c r="C29" s="7">
        <v>2.7638109737589387</v>
      </c>
    </row>
    <row r="30" spans="1:4">
      <c r="A30" s="7" t="s">
        <v>46</v>
      </c>
      <c r="B30" s="7">
        <v>2.5752618893983841</v>
      </c>
      <c r="C30" s="7">
        <v>2.7638109737589387</v>
      </c>
    </row>
    <row r="31" spans="1:4">
      <c r="A31" s="7" t="s">
        <v>43</v>
      </c>
      <c r="B31" s="7">
        <v>2.6046963810481061</v>
      </c>
      <c r="C31" s="7">
        <v>2.7638109737589387</v>
      </c>
    </row>
    <row r="32" spans="1:4">
      <c r="A32" s="7" t="s">
        <v>26</v>
      </c>
      <c r="B32" s="7">
        <v>2.6982002256819699</v>
      </c>
      <c r="C32" s="7">
        <v>2.7638109737589387</v>
      </c>
    </row>
    <row r="33" spans="1:3">
      <c r="A33" s="7" t="s">
        <v>24</v>
      </c>
      <c r="B33" s="7">
        <v>2.7105416539789839</v>
      </c>
      <c r="C33" s="7">
        <v>2.7638109737589387</v>
      </c>
    </row>
    <row r="34" spans="1:3">
      <c r="A34" s="7" t="s">
        <v>188</v>
      </c>
      <c r="B34" s="7">
        <v>2.7378374655811886</v>
      </c>
      <c r="C34" s="7">
        <v>2.7638109737589387</v>
      </c>
    </row>
    <row r="35" spans="1:3">
      <c r="A35" s="7" t="s">
        <v>27</v>
      </c>
      <c r="B35" s="7">
        <v>2.8381531383140142</v>
      </c>
      <c r="C35" s="7">
        <v>2.7638109737589387</v>
      </c>
    </row>
    <row r="36" spans="1:3">
      <c r="A36" s="7" t="s">
        <v>51</v>
      </c>
      <c r="B36" s="7">
        <v>2.8692566981178995</v>
      </c>
      <c r="C36" s="7">
        <v>2.7638109737589387</v>
      </c>
    </row>
    <row r="37" spans="1:3">
      <c r="A37" s="7" t="s">
        <v>36</v>
      </c>
      <c r="B37" s="7">
        <v>2.9465629303207637</v>
      </c>
      <c r="C37" s="7">
        <v>2.7638109737589387</v>
      </c>
    </row>
    <row r="38" spans="1:3">
      <c r="A38" s="7" t="s">
        <v>34</v>
      </c>
      <c r="B38" s="7">
        <v>2.9821252970881069</v>
      </c>
      <c r="C38" s="7">
        <v>2.7638109737589387</v>
      </c>
    </row>
    <row r="39" spans="1:3">
      <c r="A39" s="7" t="s">
        <v>392</v>
      </c>
      <c r="B39" s="7">
        <v>3.0783156286742726</v>
      </c>
      <c r="C39" s="7">
        <v>2.7638109737589387</v>
      </c>
    </row>
    <row r="40" spans="1:3">
      <c r="A40" s="7" t="s">
        <v>40</v>
      </c>
      <c r="B40" s="7">
        <v>3.1035883581631944</v>
      </c>
      <c r="C40" s="7">
        <v>2.7638109737589387</v>
      </c>
    </row>
    <row r="41" spans="1:3">
      <c r="A41" s="7" t="s">
        <v>44</v>
      </c>
      <c r="B41" s="7">
        <v>3.3177912737359718</v>
      </c>
      <c r="C41" s="7">
        <v>2.7638109737589387</v>
      </c>
    </row>
    <row r="42" spans="1:3">
      <c r="A42" s="7" t="s">
        <v>31</v>
      </c>
      <c r="B42" s="7">
        <v>3.3548496609277181</v>
      </c>
      <c r="C42" s="7">
        <v>2.7638109737589387</v>
      </c>
    </row>
    <row r="43" spans="1:3">
      <c r="A43" s="7" t="s">
        <v>32</v>
      </c>
      <c r="B43" s="7">
        <v>3.3661670007260596</v>
      </c>
      <c r="C43" s="7">
        <v>2.7638109737589387</v>
      </c>
    </row>
    <row r="44" spans="1:3">
      <c r="A44" s="7" t="s">
        <v>48</v>
      </c>
      <c r="B44" s="7">
        <v>3.4164107877147818</v>
      </c>
      <c r="C44" s="7">
        <v>2.7638109737589387</v>
      </c>
    </row>
    <row r="45" spans="1:3">
      <c r="A45" s="7" t="s">
        <v>378</v>
      </c>
      <c r="B45" s="7">
        <v>2.7638109737589387</v>
      </c>
      <c r="C45" s="7">
        <v>2.7638109737589387</v>
      </c>
    </row>
  </sheetData>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96"/>
  <sheetViews>
    <sheetView zoomScale="85" zoomScaleNormal="85" workbookViewId="0"/>
  </sheetViews>
  <sheetFormatPr defaultRowHeight="12.75"/>
  <cols>
    <col min="1" max="1" width="9" style="182" customWidth="1"/>
    <col min="2" max="2" width="7.25" style="182" customWidth="1"/>
    <col min="3" max="3" width="8.25" style="182" customWidth="1"/>
    <col min="4" max="4" width="8.375" style="182" customWidth="1"/>
    <col min="5" max="5" width="8.625" style="182" customWidth="1"/>
    <col min="6" max="6" width="9" style="182" customWidth="1"/>
    <col min="7" max="7" width="9.875" style="182" customWidth="1"/>
    <col min="8" max="8" width="8.375" style="182" customWidth="1"/>
    <col min="9" max="9" width="9.75" style="182" customWidth="1"/>
    <col min="10" max="10" width="9" style="182" customWidth="1"/>
    <col min="11" max="11" width="9.625" style="182" customWidth="1"/>
    <col min="12" max="12" width="7.375" style="182" customWidth="1"/>
    <col min="13" max="13" width="11.5" style="182" customWidth="1"/>
    <col min="14" max="22" width="15.75" style="182" bestFit="1" customWidth="1"/>
    <col min="23" max="23" width="9.125" style="182" bestFit="1" customWidth="1"/>
    <col min="24" max="24" width="8.75" style="182" bestFit="1" customWidth="1"/>
    <col min="25" max="25" width="17.75" style="182" bestFit="1" customWidth="1"/>
    <col min="26" max="36" width="15.75" style="182" bestFit="1" customWidth="1"/>
    <col min="37" max="50" width="9.125" style="182" bestFit="1" customWidth="1"/>
    <col min="51" max="16384" width="9" style="182"/>
  </cols>
  <sheetData>
    <row r="2" spans="1:4">
      <c r="A2" s="182" t="s">
        <v>448</v>
      </c>
      <c r="B2" s="182" t="s">
        <v>420</v>
      </c>
      <c r="D2" s="183"/>
    </row>
    <row r="23" spans="1:23">
      <c r="A23" s="182" t="s">
        <v>220</v>
      </c>
      <c r="B23" s="182" t="s">
        <v>411</v>
      </c>
    </row>
    <row r="26" spans="1:23" ht="30" customHeight="1" thickBot="1">
      <c r="A26" s="184"/>
      <c r="B26" s="184"/>
      <c r="C26" s="185" t="s">
        <v>332</v>
      </c>
      <c r="D26" s="185" t="s">
        <v>333</v>
      </c>
      <c r="E26" s="185" t="s">
        <v>334</v>
      </c>
      <c r="F26" s="185" t="s">
        <v>335</v>
      </c>
      <c r="G26" s="185" t="s">
        <v>285</v>
      </c>
      <c r="H26" s="185" t="s">
        <v>449</v>
      </c>
      <c r="I26" s="185" t="s">
        <v>450</v>
      </c>
      <c r="J26" s="185" t="s">
        <v>451</v>
      </c>
      <c r="K26" s="185" t="s">
        <v>452</v>
      </c>
      <c r="L26" s="185" t="s">
        <v>285</v>
      </c>
      <c r="M26" s="186"/>
      <c r="R26" s="187"/>
      <c r="S26" s="187"/>
      <c r="T26" s="187"/>
      <c r="V26" s="187"/>
    </row>
    <row r="27" spans="1:23" ht="13.5" thickTop="1">
      <c r="A27" s="182" t="s">
        <v>392</v>
      </c>
      <c r="B27" s="182">
        <v>2010</v>
      </c>
      <c r="C27" s="182">
        <v>1527</v>
      </c>
      <c r="D27" s="182">
        <v>4022</v>
      </c>
      <c r="E27" s="182">
        <v>7599</v>
      </c>
      <c r="F27" s="182">
        <v>8902</v>
      </c>
      <c r="G27" s="182">
        <v>22050</v>
      </c>
      <c r="H27" s="188">
        <v>0.6597540272108845</v>
      </c>
      <c r="I27" s="188">
        <v>1.7377411247165533</v>
      </c>
      <c r="J27" s="188">
        <v>3.2832160136054425</v>
      </c>
      <c r="K27" s="188">
        <v>3.84618883446712</v>
      </c>
      <c r="L27" s="189">
        <v>9.5269000000000006E-2</v>
      </c>
      <c r="M27" s="189"/>
      <c r="N27" s="189"/>
      <c r="O27" s="189"/>
      <c r="S27" s="187"/>
      <c r="U27" s="187"/>
      <c r="W27" s="187"/>
    </row>
    <row r="28" spans="1:23">
      <c r="A28" s="182" t="s">
        <v>393</v>
      </c>
      <c r="B28" s="182">
        <v>2010</v>
      </c>
      <c r="C28" s="182">
        <v>1162</v>
      </c>
      <c r="D28" s="182">
        <v>0</v>
      </c>
      <c r="E28" s="182">
        <v>12615</v>
      </c>
      <c r="F28" s="182">
        <v>33982</v>
      </c>
      <c r="G28" s="182">
        <v>47759</v>
      </c>
      <c r="H28" s="188">
        <v>0.31330716053518715</v>
      </c>
      <c r="I28" s="188">
        <v>0</v>
      </c>
      <c r="J28" s="188">
        <v>3.4013509725915534</v>
      </c>
      <c r="K28" s="188">
        <v>9.1624818668732591</v>
      </c>
      <c r="L28" s="189">
        <v>0.12877140000000001</v>
      </c>
      <c r="M28" s="189"/>
      <c r="N28" s="189"/>
      <c r="O28" s="189"/>
      <c r="S28" s="187"/>
      <c r="T28" s="187"/>
      <c r="U28" s="187"/>
    </row>
    <row r="29" spans="1:23">
      <c r="A29" s="182" t="s">
        <v>24</v>
      </c>
      <c r="B29" s="182">
        <v>2010</v>
      </c>
      <c r="C29" s="182">
        <v>65</v>
      </c>
      <c r="D29" s="182">
        <v>1108</v>
      </c>
      <c r="E29" s="182">
        <v>3908</v>
      </c>
      <c r="F29" s="182">
        <v>22117</v>
      </c>
      <c r="G29" s="182">
        <v>27198</v>
      </c>
      <c r="H29" s="188">
        <v>3.3287250900801528E-2</v>
      </c>
      <c r="I29" s="188">
        <v>0.56741959997058611</v>
      </c>
      <c r="J29" s="188">
        <v>2.0013319464666517</v>
      </c>
      <c r="K29" s="188">
        <v>11.32637120266196</v>
      </c>
      <c r="L29" s="189">
        <v>0.13928409999999999</v>
      </c>
      <c r="M29" s="189"/>
      <c r="N29" s="189"/>
      <c r="O29" s="189"/>
      <c r="T29" s="187"/>
      <c r="U29" s="187"/>
      <c r="W29" s="187"/>
    </row>
    <row r="30" spans="1:23">
      <c r="A30" s="182" t="s">
        <v>38</v>
      </c>
      <c r="B30" s="182">
        <v>2010</v>
      </c>
      <c r="C30" s="182">
        <v>581</v>
      </c>
      <c r="D30" s="182">
        <v>379</v>
      </c>
      <c r="E30" s="182">
        <v>16201</v>
      </c>
      <c r="F30" s="182">
        <v>23254</v>
      </c>
      <c r="G30" s="182">
        <v>40415</v>
      </c>
      <c r="H30" s="188">
        <v>0.27990557317827536</v>
      </c>
      <c r="I30" s="188">
        <v>0.18258900556723986</v>
      </c>
      <c r="J30" s="188">
        <v>7.8050777815167631</v>
      </c>
      <c r="K30" s="188">
        <v>11.202967639737722</v>
      </c>
      <c r="L30" s="189">
        <v>0.1947054</v>
      </c>
      <c r="M30" s="189"/>
      <c r="N30" s="189"/>
      <c r="O30" s="189"/>
      <c r="S30" s="187"/>
      <c r="U30" s="187"/>
      <c r="W30" s="187"/>
    </row>
    <row r="31" spans="1:23">
      <c r="A31" s="182" t="s">
        <v>188</v>
      </c>
      <c r="B31" s="182">
        <v>2010</v>
      </c>
      <c r="C31" s="182">
        <v>3503</v>
      </c>
      <c r="D31" s="182">
        <v>664</v>
      </c>
      <c r="E31" s="182">
        <v>44032</v>
      </c>
      <c r="F31" s="182">
        <v>27039</v>
      </c>
      <c r="G31" s="182">
        <v>75238</v>
      </c>
      <c r="H31" s="188">
        <v>0.97605979571493118</v>
      </c>
      <c r="I31" s="188">
        <v>0.18501390361253625</v>
      </c>
      <c r="J31" s="188">
        <v>12.268873801004812</v>
      </c>
      <c r="K31" s="188">
        <v>7.5340224996677208</v>
      </c>
      <c r="L31" s="189">
        <v>0.20963970000000001</v>
      </c>
      <c r="M31" s="189"/>
      <c r="N31" s="189"/>
      <c r="O31" s="189"/>
      <c r="T31" s="187"/>
      <c r="U31" s="187"/>
      <c r="W31" s="187"/>
    </row>
    <row r="32" spans="1:23">
      <c r="A32" s="182" t="s">
        <v>31</v>
      </c>
      <c r="B32" s="182">
        <v>2010</v>
      </c>
      <c r="C32" s="182">
        <v>210</v>
      </c>
      <c r="D32" s="182">
        <v>3002</v>
      </c>
      <c r="E32" s="182">
        <v>21393</v>
      </c>
      <c r="F32" s="182">
        <v>5032</v>
      </c>
      <c r="G32" s="182">
        <v>29637</v>
      </c>
      <c r="H32" s="188">
        <v>0.16258522117623242</v>
      </c>
      <c r="I32" s="188">
        <v>2.3241944474811889</v>
      </c>
      <c r="J32" s="188">
        <v>16.562788745824477</v>
      </c>
      <c r="K32" s="188">
        <v>3.8958515855181024</v>
      </c>
      <c r="L32" s="189">
        <v>0.2294542</v>
      </c>
      <c r="M32" s="189"/>
      <c r="N32" s="189"/>
      <c r="O32" s="189"/>
      <c r="S32" s="187"/>
      <c r="T32" s="187"/>
      <c r="U32" s="187"/>
      <c r="W32" s="187"/>
    </row>
    <row r="33" spans="1:23">
      <c r="A33" s="182" t="s">
        <v>40</v>
      </c>
      <c r="B33" s="182">
        <v>2010</v>
      </c>
      <c r="C33" s="182">
        <v>2974</v>
      </c>
      <c r="D33" s="182">
        <v>340</v>
      </c>
      <c r="E33" s="182">
        <v>2596</v>
      </c>
      <c r="F33" s="182">
        <v>372288</v>
      </c>
      <c r="G33" s="182">
        <v>378198</v>
      </c>
      <c r="H33" s="188">
        <v>0.2127292532482985</v>
      </c>
      <c r="I33" s="188">
        <v>2.4320089476940646E-2</v>
      </c>
      <c r="J33" s="188">
        <v>0.18569103612393506</v>
      </c>
      <c r="K33" s="188">
        <v>26.629639621150826</v>
      </c>
      <c r="L33" s="189">
        <v>0.27052379999999998</v>
      </c>
      <c r="M33" s="189"/>
      <c r="N33" s="189"/>
      <c r="O33" s="189"/>
      <c r="S33" s="187"/>
      <c r="T33" s="187"/>
      <c r="U33" s="187"/>
      <c r="W33" s="187"/>
    </row>
    <row r="34" spans="1:23">
      <c r="A34" s="182" t="s">
        <v>27</v>
      </c>
      <c r="B34" s="182">
        <v>2010</v>
      </c>
      <c r="C34" s="182">
        <v>1547</v>
      </c>
      <c r="D34" s="182">
        <v>6886</v>
      </c>
      <c r="E34" s="182">
        <v>178017</v>
      </c>
      <c r="F34" s="182">
        <v>228852</v>
      </c>
      <c r="G34" s="182">
        <v>415302</v>
      </c>
      <c r="H34" s="188">
        <v>0.13062558497189997</v>
      </c>
      <c r="I34" s="188">
        <v>0.58144006342372534</v>
      </c>
      <c r="J34" s="188">
        <v>15.031399327694064</v>
      </c>
      <c r="K34" s="188">
        <v>19.32380502391031</v>
      </c>
      <c r="L34" s="189">
        <v>0.3506727</v>
      </c>
      <c r="M34" s="189"/>
      <c r="N34" s="189"/>
      <c r="O34" s="189"/>
      <c r="S34" s="187"/>
      <c r="T34" s="187"/>
      <c r="U34" s="187"/>
      <c r="W34" s="187"/>
    </row>
    <row r="35" spans="1:23">
      <c r="A35" s="182" t="s">
        <v>34</v>
      </c>
      <c r="B35" s="182">
        <v>2010</v>
      </c>
      <c r="C35" s="182">
        <v>4219</v>
      </c>
      <c r="D35" s="182">
        <v>3145</v>
      </c>
      <c r="E35" s="182">
        <v>29018</v>
      </c>
      <c r="F35" s="182">
        <v>317814</v>
      </c>
      <c r="G35" s="182">
        <v>354196</v>
      </c>
      <c r="H35" s="188">
        <v>0.56948686066471665</v>
      </c>
      <c r="I35" s="188">
        <v>0.42451675202430295</v>
      </c>
      <c r="J35" s="188">
        <v>3.9168925628747928</v>
      </c>
      <c r="K35" s="188">
        <v>42.899003824436186</v>
      </c>
      <c r="L35" s="189">
        <v>0.478099</v>
      </c>
      <c r="M35" s="189"/>
      <c r="N35" s="189"/>
      <c r="O35" s="189"/>
      <c r="S35" s="187"/>
      <c r="T35" s="187"/>
      <c r="U35" s="187"/>
      <c r="W35" s="187"/>
    </row>
    <row r="36" spans="1:23">
      <c r="A36" s="182" t="s">
        <v>43</v>
      </c>
      <c r="B36" s="182">
        <v>2010</v>
      </c>
      <c r="C36" s="182">
        <v>272</v>
      </c>
      <c r="D36" s="182">
        <v>713</v>
      </c>
      <c r="E36" s="182">
        <v>13290</v>
      </c>
      <c r="F36" s="182">
        <v>54809</v>
      </c>
      <c r="G36" s="182">
        <v>69084</v>
      </c>
      <c r="H36" s="188">
        <v>0.20401582768803198</v>
      </c>
      <c r="I36" s="188">
        <v>0.53479148949105437</v>
      </c>
      <c r="J36" s="188">
        <v>9.9682733454924435</v>
      </c>
      <c r="K36" s="188">
        <v>41.10993933732847</v>
      </c>
      <c r="L36" s="189">
        <v>0.51817020000000003</v>
      </c>
      <c r="M36" s="189"/>
      <c r="N36" s="189"/>
      <c r="O36" s="189"/>
      <c r="S36" s="187"/>
      <c r="T36" s="187"/>
      <c r="U36" s="187"/>
      <c r="W36" s="187"/>
    </row>
    <row r="37" spans="1:23">
      <c r="A37" s="182" t="s">
        <v>32</v>
      </c>
      <c r="B37" s="182">
        <v>2010</v>
      </c>
      <c r="C37" s="182">
        <v>652952</v>
      </c>
      <c r="D37" s="182">
        <v>151160</v>
      </c>
      <c r="E37" s="182">
        <v>736148</v>
      </c>
      <c r="F37" s="182">
        <v>518977</v>
      </c>
      <c r="G37" s="182">
        <v>2059237</v>
      </c>
      <c r="H37" s="188">
        <v>17.91484249496294</v>
      </c>
      <c r="I37" s="188">
        <v>4.1473302655303881</v>
      </c>
      <c r="J37" s="188">
        <v>20.19746546910336</v>
      </c>
      <c r="K37" s="188">
        <v>14.239011770403309</v>
      </c>
      <c r="L37" s="189">
        <v>0.56498649999999995</v>
      </c>
      <c r="M37" s="189"/>
      <c r="N37" s="189"/>
      <c r="O37" s="189"/>
      <c r="S37" s="187"/>
      <c r="T37" s="187"/>
      <c r="U37" s="187"/>
      <c r="W37" s="187"/>
    </row>
    <row r="38" spans="1:23">
      <c r="A38" s="182" t="s">
        <v>36</v>
      </c>
      <c r="B38" s="182">
        <v>2010</v>
      </c>
      <c r="C38" s="182">
        <v>205932</v>
      </c>
      <c r="D38" s="182">
        <v>1300</v>
      </c>
      <c r="E38" s="182">
        <v>29035</v>
      </c>
      <c r="F38" s="182">
        <v>138725</v>
      </c>
      <c r="G38" s="182">
        <v>374992</v>
      </c>
      <c r="H38" s="188">
        <v>32.749334240303789</v>
      </c>
      <c r="I38" s="188">
        <v>0.20673879976106155</v>
      </c>
      <c r="J38" s="188">
        <v>4.6174315777403256</v>
      </c>
      <c r="K38" s="188">
        <v>22.06141538219482</v>
      </c>
      <c r="L38" s="189">
        <v>0.59634920000000002</v>
      </c>
      <c r="M38" s="189"/>
      <c r="N38" s="189"/>
      <c r="O38" s="189"/>
      <c r="S38" s="187"/>
      <c r="T38" s="187"/>
      <c r="U38" s="187"/>
      <c r="W38" s="187"/>
    </row>
    <row r="39" spans="1:23">
      <c r="A39" s="182" t="s">
        <v>48</v>
      </c>
      <c r="B39" s="182">
        <v>2010</v>
      </c>
      <c r="C39" s="182">
        <v>437</v>
      </c>
      <c r="D39" s="182">
        <v>0</v>
      </c>
      <c r="E39" s="182">
        <v>67927</v>
      </c>
      <c r="F39" s="182">
        <v>44139</v>
      </c>
      <c r="G39" s="182">
        <v>112503</v>
      </c>
      <c r="H39" s="188">
        <v>0.26647805765179594</v>
      </c>
      <c r="I39" s="188">
        <v>0</v>
      </c>
      <c r="J39" s="188">
        <v>41.42117854030559</v>
      </c>
      <c r="K39" s="188">
        <v>26.915503402042614</v>
      </c>
      <c r="L39" s="189">
        <v>0.68603159999999996</v>
      </c>
      <c r="M39" s="189"/>
      <c r="N39" s="189"/>
      <c r="O39" s="189"/>
      <c r="S39" s="187"/>
      <c r="T39" s="187"/>
      <c r="U39" s="187"/>
      <c r="W39" s="187"/>
    </row>
    <row r="40" spans="1:23">
      <c r="A40" s="182" t="s">
        <v>46</v>
      </c>
      <c r="B40" s="182">
        <v>2011</v>
      </c>
      <c r="C40" s="182">
        <v>2292</v>
      </c>
      <c r="D40" s="182">
        <v>2433</v>
      </c>
      <c r="E40" s="182">
        <v>267264</v>
      </c>
      <c r="F40" s="182">
        <v>386181</v>
      </c>
      <c r="G40" s="182">
        <v>658170</v>
      </c>
      <c r="H40" s="188">
        <v>0.29072865764164274</v>
      </c>
      <c r="I40" s="188">
        <v>0.30861379757509461</v>
      </c>
      <c r="J40" s="188">
        <v>33.901092476411868</v>
      </c>
      <c r="K40" s="188">
        <v>48.985115068371385</v>
      </c>
      <c r="L40" s="189">
        <v>0.83485549999999997</v>
      </c>
      <c r="M40" s="189"/>
      <c r="N40" s="189"/>
      <c r="O40" s="189"/>
      <c r="S40" s="187"/>
      <c r="T40" s="187"/>
      <c r="U40" s="187"/>
      <c r="W40" s="187"/>
    </row>
    <row r="41" spans="1:23">
      <c r="A41" s="182" t="s">
        <v>50</v>
      </c>
      <c r="B41" s="182">
        <v>2010</v>
      </c>
      <c r="C41" s="182">
        <v>28</v>
      </c>
      <c r="D41" s="182">
        <v>335</v>
      </c>
      <c r="E41" s="182">
        <v>60395</v>
      </c>
      <c r="F41" s="182">
        <v>114126</v>
      </c>
      <c r="G41" s="182">
        <v>174884</v>
      </c>
      <c r="H41" s="188">
        <v>1.3835359666979257E-2</v>
      </c>
      <c r="I41" s="188">
        <v>0.16553019601564467</v>
      </c>
      <c r="J41" s="188">
        <v>29.842376681686144</v>
      </c>
      <c r="K41" s="188">
        <v>56.39193776263123</v>
      </c>
      <c r="L41" s="189">
        <v>0.86413680000000004</v>
      </c>
      <c r="M41" s="189"/>
      <c r="N41" s="189"/>
      <c r="O41" s="189"/>
      <c r="T41" s="187"/>
      <c r="U41" s="187"/>
      <c r="W41" s="187"/>
    </row>
    <row r="42" spans="1:23">
      <c r="A42" s="182" t="s">
        <v>42</v>
      </c>
      <c r="B42" s="182">
        <v>2010</v>
      </c>
      <c r="C42" s="182">
        <v>0</v>
      </c>
      <c r="D42" s="182">
        <v>1504</v>
      </c>
      <c r="E42" s="182">
        <v>28495</v>
      </c>
      <c r="F42" s="182">
        <v>889795</v>
      </c>
      <c r="G42" s="182">
        <v>919794</v>
      </c>
      <c r="H42" s="188">
        <v>0</v>
      </c>
      <c r="I42" s="188">
        <v>0.14300546496280689</v>
      </c>
      <c r="J42" s="188">
        <v>2.7094020772042438</v>
      </c>
      <c r="K42" s="188">
        <v>84.604752457832959</v>
      </c>
      <c r="L42" s="189">
        <v>0.8745716</v>
      </c>
      <c r="M42" s="189"/>
      <c r="N42" s="189"/>
      <c r="O42" s="189"/>
      <c r="S42" s="187"/>
      <c r="T42" s="187"/>
      <c r="U42" s="187"/>
      <c r="W42" s="187"/>
    </row>
    <row r="43" spans="1:23">
      <c r="A43" s="182" t="s">
        <v>44</v>
      </c>
      <c r="B43" s="182">
        <v>2011</v>
      </c>
      <c r="C43" s="182">
        <v>0</v>
      </c>
      <c r="D43" s="182">
        <v>1324</v>
      </c>
      <c r="E43" s="182">
        <v>3480772</v>
      </c>
      <c r="F43" s="182">
        <v>2633023</v>
      </c>
      <c r="G43" s="182">
        <v>6115119</v>
      </c>
      <c r="H43" s="188">
        <v>0</v>
      </c>
      <c r="I43" s="188">
        <v>1.9062468449101314E-2</v>
      </c>
      <c r="J43" s="188">
        <v>50.114884009452631</v>
      </c>
      <c r="K43" s="188">
        <v>37.909303522098256</v>
      </c>
      <c r="L43" s="189">
        <v>0.88043249999999995</v>
      </c>
      <c r="M43" s="189"/>
      <c r="N43" s="189"/>
      <c r="O43" s="189"/>
      <c r="S43" s="187"/>
      <c r="T43" s="187"/>
      <c r="U43" s="187"/>
      <c r="W43" s="187"/>
    </row>
    <row r="44" spans="1:23">
      <c r="A44" s="190" t="s">
        <v>26</v>
      </c>
      <c r="B44" s="190">
        <v>2009</v>
      </c>
      <c r="C44" s="190">
        <v>191432</v>
      </c>
      <c r="D44" s="190">
        <v>0</v>
      </c>
      <c r="E44" s="190">
        <v>7038</v>
      </c>
      <c r="F44" s="190">
        <v>68726</v>
      </c>
      <c r="G44" s="190">
        <v>267196</v>
      </c>
      <c r="H44" s="191">
        <v>69.182454140331444</v>
      </c>
      <c r="I44" s="191">
        <v>0</v>
      </c>
      <c r="J44" s="191">
        <v>2.5434938371831919</v>
      </c>
      <c r="K44" s="191">
        <v>24.837192022485365</v>
      </c>
      <c r="L44" s="192">
        <v>0.96563140000000003</v>
      </c>
      <c r="M44" s="189"/>
      <c r="N44" s="189"/>
      <c r="O44" s="189"/>
    </row>
    <row r="45" spans="1:23">
      <c r="C45" s="187"/>
      <c r="D45" s="187"/>
      <c r="E45" s="187"/>
      <c r="F45" s="187"/>
      <c r="G45" s="187"/>
      <c r="L45" s="189"/>
      <c r="M45" s="189"/>
      <c r="N45" s="189"/>
      <c r="O45" s="193"/>
    </row>
    <row r="46" spans="1:23">
      <c r="A46" s="194"/>
      <c r="C46" s="189"/>
      <c r="D46" s="189"/>
      <c r="E46" s="189"/>
      <c r="F46" s="189"/>
      <c r="G46" s="187"/>
    </row>
    <row r="47" spans="1:23">
      <c r="A47" s="194"/>
      <c r="C47" s="189"/>
      <c r="D47" s="189"/>
      <c r="E47" s="189"/>
      <c r="F47" s="189"/>
    </row>
    <row r="48" spans="1:23">
      <c r="A48" s="194"/>
    </row>
    <row r="49" spans="1:13">
      <c r="A49" s="194"/>
    </row>
    <row r="50" spans="1:13">
      <c r="A50" s="194"/>
    </row>
    <row r="53" spans="1:13">
      <c r="L53" s="187"/>
      <c r="M53" s="187"/>
    </row>
    <row r="54" spans="1:13">
      <c r="L54" s="187"/>
      <c r="M54" s="187"/>
    </row>
    <row r="56" spans="1:13">
      <c r="L56" s="187"/>
      <c r="M56" s="187"/>
    </row>
    <row r="57" spans="1:13">
      <c r="L57" s="187"/>
      <c r="M57" s="187"/>
    </row>
    <row r="58" spans="1:13">
      <c r="L58" s="187"/>
      <c r="M58" s="187"/>
    </row>
    <row r="59" spans="1:13">
      <c r="L59" s="187"/>
      <c r="M59" s="187"/>
    </row>
    <row r="60" spans="1:13">
      <c r="L60" s="187"/>
      <c r="M60" s="187"/>
    </row>
    <row r="61" spans="1:13">
      <c r="L61" s="187"/>
      <c r="M61" s="187"/>
    </row>
    <row r="62" spans="1:13">
      <c r="L62" s="187"/>
      <c r="M62" s="187"/>
    </row>
    <row r="63" spans="1:13">
      <c r="L63" s="187"/>
      <c r="M63" s="187"/>
    </row>
    <row r="64" spans="1:13">
      <c r="L64" s="187"/>
      <c r="M64" s="187"/>
    </row>
    <row r="65" spans="5:15">
      <c r="L65" s="187"/>
      <c r="M65" s="187"/>
    </row>
    <row r="66" spans="5:15">
      <c r="L66" s="187"/>
      <c r="M66" s="187"/>
    </row>
    <row r="67" spans="5:15">
      <c r="L67" s="187"/>
      <c r="M67" s="187"/>
    </row>
    <row r="68" spans="5:15">
      <c r="L68" s="187"/>
      <c r="M68" s="187"/>
    </row>
    <row r="69" spans="5:15">
      <c r="L69" s="187"/>
      <c r="M69" s="187"/>
    </row>
    <row r="76" spans="5:15">
      <c r="E76" s="195"/>
      <c r="F76" s="189"/>
      <c r="G76" s="189"/>
      <c r="H76" s="189"/>
    </row>
    <row r="77" spans="5:15">
      <c r="E77" s="195"/>
      <c r="F77" s="189"/>
      <c r="G77" s="189"/>
      <c r="H77" s="189"/>
    </row>
    <row r="79" spans="5:15">
      <c r="O79" s="187"/>
    </row>
    <row r="80" spans="5:15">
      <c r="O80" s="187"/>
    </row>
    <row r="82" spans="15:15">
      <c r="O82" s="187"/>
    </row>
    <row r="83" spans="15:15">
      <c r="O83" s="187"/>
    </row>
    <row r="84" spans="15:15">
      <c r="O84" s="187"/>
    </row>
    <row r="85" spans="15:15">
      <c r="O85" s="187"/>
    </row>
    <row r="86" spans="15:15">
      <c r="O86" s="187"/>
    </row>
    <row r="87" spans="15:15">
      <c r="O87" s="187"/>
    </row>
    <row r="88" spans="15:15">
      <c r="O88" s="187"/>
    </row>
    <row r="89" spans="15:15">
      <c r="O89" s="187"/>
    </row>
    <row r="90" spans="15:15">
      <c r="O90" s="187"/>
    </row>
    <row r="91" spans="15:15">
      <c r="O91" s="187"/>
    </row>
    <row r="92" spans="15:15">
      <c r="O92" s="187"/>
    </row>
    <row r="93" spans="15:15">
      <c r="O93" s="187"/>
    </row>
    <row r="94" spans="15:15">
      <c r="O94" s="187"/>
    </row>
    <row r="95" spans="15:15">
      <c r="O95" s="187"/>
    </row>
    <row r="96" spans="15:15">
      <c r="O96" s="187"/>
    </row>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3"/>
  <sheetViews>
    <sheetView workbookViewId="0"/>
  </sheetViews>
  <sheetFormatPr defaultRowHeight="12.75"/>
  <cols>
    <col min="1" max="1" width="9" style="99"/>
    <col min="2" max="16384" width="9" style="7"/>
  </cols>
  <sheetData>
    <row r="1" spans="1:3">
      <c r="A1" s="7"/>
      <c r="C1" s="7" t="str">
        <f>Indice!C18</f>
        <v>Pensión media total en Perú según sistema: ONP y SPP 2010-50</v>
      </c>
    </row>
    <row r="2" spans="1:3">
      <c r="A2" s="7"/>
    </row>
    <row r="3" spans="1:3">
      <c r="A3" s="7"/>
    </row>
    <row r="4" spans="1:3">
      <c r="A4" s="7"/>
    </row>
    <row r="5" spans="1:3">
      <c r="A5" s="7"/>
    </row>
    <row r="6" spans="1:3">
      <c r="A6" s="7"/>
    </row>
    <row r="7" spans="1:3">
      <c r="A7" s="7"/>
    </row>
    <row r="8" spans="1:3">
      <c r="A8" s="7"/>
    </row>
    <row r="9" spans="1:3">
      <c r="A9" s="7"/>
    </row>
    <row r="10" spans="1:3">
      <c r="A10" s="7"/>
    </row>
    <row r="11" spans="1:3">
      <c r="A11" s="7"/>
    </row>
    <row r="12" spans="1:3">
      <c r="A12" s="7"/>
    </row>
    <row r="13" spans="1:3">
      <c r="A13" s="7"/>
    </row>
    <row r="14" spans="1:3">
      <c r="A14" s="7"/>
    </row>
    <row r="15" spans="1:3">
      <c r="A15" s="7"/>
    </row>
    <row r="16" spans="1:3">
      <c r="A16" s="7"/>
    </row>
    <row r="17" spans="1:45">
      <c r="A17" s="7"/>
    </row>
    <row r="18" spans="1:45">
      <c r="A18" s="7"/>
    </row>
    <row r="19" spans="1:45">
      <c r="A19" s="160"/>
    </row>
    <row r="20" spans="1:45">
      <c r="A20" s="160"/>
    </row>
    <row r="21" spans="1:45">
      <c r="A21" s="160" t="s">
        <v>356</v>
      </c>
    </row>
    <row r="22" spans="1:45">
      <c r="A22" s="160"/>
    </row>
    <row r="23" spans="1:45">
      <c r="A23" s="152" t="s">
        <v>456</v>
      </c>
    </row>
    <row r="24" spans="1:45">
      <c r="A24" s="152"/>
    </row>
    <row r="25" spans="1:45">
      <c r="A25" s="7"/>
    </row>
    <row r="26" spans="1:45">
      <c r="A26" s="7"/>
      <c r="F26" s="7">
        <v>2011</v>
      </c>
      <c r="G26" s="7">
        <v>2012</v>
      </c>
      <c r="H26" s="7">
        <v>2013</v>
      </c>
      <c r="I26" s="7">
        <v>2014</v>
      </c>
      <c r="J26" s="7">
        <v>2015</v>
      </c>
      <c r="K26" s="7">
        <v>2016</v>
      </c>
      <c r="L26" s="7">
        <v>2017</v>
      </c>
      <c r="M26" s="7">
        <v>2018</v>
      </c>
      <c r="N26" s="7">
        <v>2019</v>
      </c>
      <c r="O26" s="7">
        <v>2020</v>
      </c>
      <c r="P26" s="7">
        <v>2021</v>
      </c>
      <c r="Q26" s="7">
        <v>2022</v>
      </c>
      <c r="R26" s="7">
        <v>2023</v>
      </c>
      <c r="S26" s="7">
        <v>2024</v>
      </c>
      <c r="T26" s="7">
        <v>2025</v>
      </c>
      <c r="U26" s="7">
        <v>2026</v>
      </c>
      <c r="V26" s="7">
        <v>2027</v>
      </c>
      <c r="W26" s="7">
        <v>2028</v>
      </c>
      <c r="X26" s="7">
        <v>2029</v>
      </c>
      <c r="Y26" s="7">
        <v>2030</v>
      </c>
      <c r="Z26" s="7">
        <v>2031</v>
      </c>
      <c r="AA26" s="7">
        <v>2032</v>
      </c>
      <c r="AB26" s="7">
        <v>2033</v>
      </c>
      <c r="AC26" s="7">
        <v>2034</v>
      </c>
      <c r="AD26" s="7">
        <v>2035</v>
      </c>
      <c r="AE26" s="7">
        <v>2036</v>
      </c>
      <c r="AF26" s="7">
        <v>2037</v>
      </c>
      <c r="AG26" s="7">
        <v>2038</v>
      </c>
      <c r="AH26" s="7">
        <v>2039</v>
      </c>
      <c r="AI26" s="7">
        <v>2040</v>
      </c>
      <c r="AJ26" s="7">
        <v>2041</v>
      </c>
      <c r="AK26" s="7">
        <v>2042</v>
      </c>
      <c r="AL26" s="7">
        <v>2043</v>
      </c>
      <c r="AM26" s="7">
        <v>2044</v>
      </c>
      <c r="AN26" s="7">
        <v>2045</v>
      </c>
      <c r="AO26" s="7">
        <v>2046</v>
      </c>
      <c r="AP26" s="7">
        <v>2047</v>
      </c>
      <c r="AQ26" s="7">
        <v>2048</v>
      </c>
      <c r="AR26" s="7">
        <v>2049</v>
      </c>
    </row>
    <row r="27" spans="1:45">
      <c r="A27" s="7" t="s">
        <v>385</v>
      </c>
      <c r="B27" s="7" t="s">
        <v>386</v>
      </c>
      <c r="D27" s="7">
        <v>45</v>
      </c>
      <c r="F27" s="7">
        <v>305.22329999999999</v>
      </c>
      <c r="G27" s="7">
        <v>375.80619999999999</v>
      </c>
      <c r="H27" s="7">
        <v>375.80619999999999</v>
      </c>
      <c r="I27" s="7">
        <v>375.80619999999999</v>
      </c>
      <c r="J27" s="7">
        <v>395.55119999999999</v>
      </c>
      <c r="K27" s="7">
        <v>422.09480000000002</v>
      </c>
      <c r="L27" s="7">
        <v>449.74509999999998</v>
      </c>
      <c r="M27" s="7">
        <v>481.25259999999997</v>
      </c>
      <c r="N27" s="7">
        <v>510.66199999999998</v>
      </c>
      <c r="O27" s="7">
        <v>537.70910000000003</v>
      </c>
      <c r="P27" s="7">
        <v>575.37959999999998</v>
      </c>
      <c r="Q27" s="7">
        <v>608.21960000000001</v>
      </c>
      <c r="R27" s="7">
        <v>646.12909999999999</v>
      </c>
      <c r="S27" s="7">
        <v>688.12180000000001</v>
      </c>
      <c r="T27" s="7">
        <v>728.62940000000003</v>
      </c>
      <c r="U27" s="7">
        <v>771.35149999999999</v>
      </c>
      <c r="V27" s="7">
        <v>815.6943</v>
      </c>
      <c r="W27" s="7">
        <v>851.18</v>
      </c>
      <c r="X27" s="7">
        <v>892.09749999999997</v>
      </c>
      <c r="Y27" s="7">
        <v>931.34270000000004</v>
      </c>
      <c r="Z27" s="7">
        <v>972.24429999999995</v>
      </c>
      <c r="AA27" s="7">
        <v>1015.4411</v>
      </c>
      <c r="AB27" s="7">
        <v>1063.0835999999999</v>
      </c>
      <c r="AC27" s="7">
        <v>1113.8687</v>
      </c>
      <c r="AD27" s="7">
        <v>1158.9184</v>
      </c>
      <c r="AE27" s="7">
        <v>1211.9775999999999</v>
      </c>
      <c r="AF27" s="7">
        <v>1273.2511999999999</v>
      </c>
      <c r="AG27" s="7">
        <v>1307.8798999999999</v>
      </c>
      <c r="AH27" s="7">
        <v>1358.3010999999999</v>
      </c>
      <c r="AI27" s="7">
        <v>1413.337</v>
      </c>
      <c r="AJ27" s="7">
        <v>1465.1483000000001</v>
      </c>
      <c r="AK27" s="7">
        <v>1514.845</v>
      </c>
      <c r="AL27" s="7">
        <v>1573.9684999999999</v>
      </c>
      <c r="AM27" s="7">
        <v>1623.7924</v>
      </c>
      <c r="AN27" s="7">
        <v>1675.5672999999999</v>
      </c>
      <c r="AO27" s="7">
        <v>1728.1635000000001</v>
      </c>
      <c r="AP27" s="7">
        <v>1793.2750000000001</v>
      </c>
      <c r="AQ27" s="7">
        <v>1839.4381000000001</v>
      </c>
      <c r="AR27" s="7">
        <v>1902.1237000000001</v>
      </c>
      <c r="AS27" s="7">
        <v>0</v>
      </c>
    </row>
    <row r="28" spans="1:45">
      <c r="A28" s="7" t="s">
        <v>385</v>
      </c>
      <c r="B28" s="7" t="s">
        <v>387</v>
      </c>
      <c r="D28" s="7">
        <v>54</v>
      </c>
      <c r="F28" s="7">
        <v>652.8546</v>
      </c>
      <c r="G28" s="7">
        <v>675.86569999999995</v>
      </c>
      <c r="H28" s="7">
        <v>708.84180000000003</v>
      </c>
      <c r="I28" s="7">
        <v>743.77340000000004</v>
      </c>
      <c r="J28" s="7">
        <v>764.25</v>
      </c>
      <c r="K28" s="7">
        <v>798.59270000000004</v>
      </c>
      <c r="L28" s="7">
        <v>829.4248</v>
      </c>
      <c r="M28" s="7">
        <v>871.05780000000004</v>
      </c>
      <c r="N28" s="7">
        <v>895.79100000000005</v>
      </c>
      <c r="O28" s="7">
        <v>918.48860000000002</v>
      </c>
      <c r="P28" s="7">
        <v>965.24239999999998</v>
      </c>
      <c r="Q28" s="7">
        <v>1002.9927</v>
      </c>
      <c r="R28" s="7">
        <v>1039.6889000000001</v>
      </c>
      <c r="S28" s="7">
        <v>1082.9547</v>
      </c>
      <c r="T28" s="7">
        <v>1144.3458000000001</v>
      </c>
      <c r="U28" s="7">
        <v>1205.2136</v>
      </c>
      <c r="V28" s="7">
        <v>1263.6265000000001</v>
      </c>
      <c r="W28" s="7">
        <v>1318.1416999999999</v>
      </c>
      <c r="X28" s="7">
        <v>1387.4277</v>
      </c>
      <c r="Y28" s="7">
        <v>1451.5255999999999</v>
      </c>
      <c r="Z28" s="7">
        <v>1503.5663</v>
      </c>
      <c r="AA28" s="7">
        <v>1578.4512</v>
      </c>
      <c r="AB28" s="7">
        <v>1649.4793999999999</v>
      </c>
      <c r="AC28" s="7">
        <v>1669.7885000000001</v>
      </c>
      <c r="AD28" s="7">
        <v>1671.2609</v>
      </c>
      <c r="AE28" s="7">
        <v>1658.7724000000001</v>
      </c>
      <c r="AF28" s="7">
        <v>1670.0571</v>
      </c>
      <c r="AG28" s="7">
        <v>1598.1722</v>
      </c>
      <c r="AH28" s="7">
        <v>1570.0690999999999</v>
      </c>
      <c r="AI28" s="7">
        <v>1574.5563999999999</v>
      </c>
      <c r="AJ28" s="7">
        <v>1531.2388000000001</v>
      </c>
      <c r="AK28" s="7">
        <v>1532.7936</v>
      </c>
      <c r="AL28" s="7">
        <v>1506.7814000000001</v>
      </c>
      <c r="AM28" s="7">
        <v>1563.0740000000001</v>
      </c>
      <c r="AN28" s="7">
        <v>1542.5299</v>
      </c>
      <c r="AO28" s="7">
        <v>1614.4444000000001</v>
      </c>
      <c r="AP28" s="7">
        <v>1721.2338</v>
      </c>
      <c r="AQ28" s="7">
        <v>1797.3906999999999</v>
      </c>
      <c r="AR28" s="7">
        <v>1907.2556999999999</v>
      </c>
      <c r="AS28" s="7">
        <v>0</v>
      </c>
    </row>
    <row r="29" spans="1:45">
      <c r="A29" s="7"/>
    </row>
    <row r="30" spans="1:45">
      <c r="A30" s="7"/>
    </row>
    <row r="31" spans="1:45" ht="11.25" customHeight="1">
      <c r="A31" s="7" t="s">
        <v>388</v>
      </c>
      <c r="B31" s="7" t="s">
        <v>389</v>
      </c>
      <c r="D31" s="7">
        <v>45</v>
      </c>
      <c r="F31" s="7">
        <v>468.91140000000001</v>
      </c>
      <c r="G31" s="7">
        <v>492.08510000000001</v>
      </c>
      <c r="H31" s="7">
        <v>508.25909999999999</v>
      </c>
      <c r="I31" s="7">
        <v>530.85059999999999</v>
      </c>
      <c r="J31" s="7">
        <v>544.26589999999999</v>
      </c>
      <c r="K31" s="7">
        <v>566.2364</v>
      </c>
      <c r="L31" s="7">
        <v>584.30470000000003</v>
      </c>
      <c r="M31" s="7">
        <v>599.00909999999999</v>
      </c>
      <c r="N31" s="7">
        <v>603.0421</v>
      </c>
      <c r="O31" s="7">
        <v>610.67319999999995</v>
      </c>
      <c r="P31" s="7">
        <v>617.61090000000002</v>
      </c>
      <c r="Q31" s="7">
        <v>632.22950000000003</v>
      </c>
      <c r="R31" s="7">
        <v>647.12940000000003</v>
      </c>
      <c r="S31" s="7">
        <v>662.27869999999996</v>
      </c>
      <c r="T31" s="7">
        <v>678.95010000000002</v>
      </c>
      <c r="U31" s="7">
        <v>696.24940000000004</v>
      </c>
      <c r="V31" s="7">
        <v>710.92589999999996</v>
      </c>
      <c r="W31" s="7">
        <v>740.26059999999995</v>
      </c>
      <c r="X31" s="7">
        <v>760.28279999999995</v>
      </c>
      <c r="Y31" s="7">
        <v>760.03579999999999</v>
      </c>
      <c r="Z31" s="7">
        <v>772.65959999999995</v>
      </c>
      <c r="AA31" s="7">
        <v>782.64189999999996</v>
      </c>
      <c r="AB31" s="7">
        <v>806.79549999999995</v>
      </c>
      <c r="AC31" s="7">
        <v>826.81769999999995</v>
      </c>
      <c r="AD31" s="7">
        <v>846.33410000000003</v>
      </c>
      <c r="AE31" s="7">
        <v>861.12490000000003</v>
      </c>
      <c r="AF31" s="7">
        <v>876.50279999999998</v>
      </c>
      <c r="AG31" s="7">
        <v>876.18320000000006</v>
      </c>
      <c r="AH31" s="7">
        <v>878.52949999999998</v>
      </c>
      <c r="AI31" s="7">
        <v>906.50250000000005</v>
      </c>
      <c r="AJ31" s="7">
        <v>923.18299999999999</v>
      </c>
      <c r="AK31" s="7">
        <v>939.35979999999995</v>
      </c>
      <c r="AL31" s="7">
        <v>960.23649999999998</v>
      </c>
      <c r="AM31" s="7">
        <v>977.27419999999995</v>
      </c>
      <c r="AN31" s="7">
        <v>1000.2875</v>
      </c>
      <c r="AO31" s="7">
        <v>1002.0185</v>
      </c>
      <c r="AP31" s="7">
        <v>1045.1066000000001</v>
      </c>
      <c r="AQ31" s="7">
        <v>1063.7237</v>
      </c>
      <c r="AR31" s="7">
        <v>1096.5815</v>
      </c>
    </row>
    <row r="32" spans="1:45">
      <c r="A32" s="7"/>
    </row>
    <row r="33" spans="1:1">
      <c r="A33" s="149"/>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Indice</vt:lpstr>
      <vt:lpstr>2.1</vt:lpstr>
      <vt:lpstr>2.2</vt:lpstr>
      <vt:lpstr>2.2.1</vt:lpstr>
      <vt:lpstr>2.3</vt:lpstr>
      <vt:lpstr>2.4</vt:lpstr>
      <vt:lpstr>2.5</vt:lpstr>
      <vt:lpstr>2.6</vt:lpstr>
      <vt:lpstr>B2.6.1</vt:lpstr>
      <vt:lpstr>2.7</vt:lpstr>
      <vt:lpstr>2.8</vt:lpstr>
      <vt:lpstr>2.9</vt:lpstr>
      <vt:lpstr>2.10</vt:lpstr>
      <vt:lpstr>2.11</vt:lpstr>
      <vt:lpstr>2.12</vt:lpstr>
      <vt:lpstr>2.13</vt:lpstr>
      <vt:lpstr>2.14</vt:lpstr>
      <vt:lpstr>R2.4</vt:lpstr>
      <vt:lpstr>C2.1</vt:lpstr>
      <vt:lpstr>C2.1.1</vt:lpstr>
      <vt:lpstr>C2.2</vt:lpstr>
      <vt:lpstr>C2.3</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Inter-American Development Bank</dc:creator>
  <cp:lastModifiedBy>mloliveri</cp:lastModifiedBy>
  <dcterms:created xsi:type="dcterms:W3CDTF">2013-02-13T19:32:32Z</dcterms:created>
  <dcterms:modified xsi:type="dcterms:W3CDTF">2015-12-16T23:05:44Z</dcterms:modified>
</cp:coreProperties>
</file>