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330" windowWidth="15600" windowHeight="11640"/>
  </bookViews>
  <sheets>
    <sheet name="Indice" sheetId="12" r:id="rId1"/>
    <sheet name="4.1" sheetId="7" r:id="rId2"/>
    <sheet name="4.2" sheetId="2" r:id="rId3"/>
    <sheet name="4.3 " sheetId="17" r:id="rId4"/>
    <sheet name="4.4" sheetId="6" r:id="rId5"/>
    <sheet name="4.5" sheetId="4" r:id="rId6"/>
    <sheet name="4.6" sheetId="11" r:id="rId7"/>
    <sheet name="D4.1" sheetId="9" r:id="rId8"/>
    <sheet name="B.4.3.1" sheetId="20" r:id="rId9"/>
    <sheet name="B.4.4.1" sheetId="16" r:id="rId10"/>
  </sheets>
  <externalReferences>
    <externalReference r:id="rId11"/>
  </externalReferences>
  <definedNames>
    <definedName name="_Fill" hidden="1">#REF!</definedName>
    <definedName name="_xlnm._FilterDatabase" hidden="1">[1]AFPCHI_penprom!#REF!</definedName>
    <definedName name="_Key1" hidden="1">#REF!</definedName>
    <definedName name="_Key2" hidden="1">#REF!</definedName>
    <definedName name="_Key2A" hidden="1">#REF!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Sort" hidden="1">#REF!</definedName>
    <definedName name="aaqqs" hidden="1">{"CAJA_SET96",#N/A,FALSE,"CAJA3";"ING_CORR_SET96",#N/A,FALSE,"CAJA3";"SUNAT_AD_SET96",#N/A,FALSE,"ADUANAS"}</definedName>
    <definedName name="CGHJCGHJ" hidden="1">{"CAJA_SET96",#N/A,FALSE,"CAJA3";"ING_CORR_SET96",#N/A,FALSE,"CAJA3";"SUNAT_AD_SET96",#N/A,FALSE,"ADUANAS"}</definedName>
    <definedName name="Cuadro" hidden="1">{"CAJA_SET96",#N/A,FALSE,"CAJA3";"ING_CORR_SET96",#N/A,FALSE,"CAJA3";"SUNAT_AD_SET96",#N/A,FALSE,"ADUANAS"}</definedName>
    <definedName name="ddsssaa" hidden="1">{"CAJA_SET96",#N/A,FALSE,"CAJA3";"ING_CORR_SET96",#N/A,FALSE,"CAJA3";"SUNAT_AD_SET96",#N/A,FALSE,"ADUANAS"}</definedName>
    <definedName name="derffggf" hidden="1">{"SUNAT_AD_AGO96",#N/A,FALSE,"ADUANAS";"CAJA_AGO96",#N/A,FALSE,"CAJA3";"ING_CORR_AGO96",#N/A,FALSE,"CAJA3"}</definedName>
    <definedName name="dewss" hidden="1">{"CAJA_SET96",#N/A,FALSE,"CAJA3";"ING_CORR_SET96",#N/A,FALSE,"CAJA3";"SUNAT_AD_SET96",#N/A,FALSE,"ADUANAS"}</definedName>
    <definedName name="dewwwwwww" hidden="1">{"CAJA_SET96",#N/A,FALSE,"CAJA3";"ING_CORR_SET96",#N/A,FALSE,"CAJA3";"SUNAT_AD_SET96",#N/A,FALSE,"ADUANAS"}</definedName>
    <definedName name="dfgdhfgujykuyolilkjlkl" hidden="1">{"CAJA_SET96",#N/A,FALSE,"CAJA3";"ING_CORR_SET96",#N/A,FALSE,"CAJA3";"SUNAT_AD_SET96",#N/A,FALSE,"ADUANAS"}</definedName>
    <definedName name="edswqa" hidden="1">{"CAJA_SET96",#N/A,FALSE,"CAJA3";"ING_CORR_SET96",#N/A,FALSE,"CAJA3";"SUNAT_AD_SET96",#N/A,FALSE,"ADUANAS"}</definedName>
    <definedName name="f" hidden="1">{"SUNAT_AD_AGO96",#N/A,FALSE,"ADUANAS";"CAJA_AGO96",#N/A,FALSE,"CAJA3";"ING_CORR_AGO96",#N/A,FALSE,"CAJA3"}</definedName>
    <definedName name="fdgfhzg" hidden="1">{"CAJA_SET96",#N/A,FALSE,"CAJA3";"ING_CORR_SET96",#N/A,FALSE,"CAJA3";"SUNAT_AD_SET96",#N/A,FALSE,"ADUANAS"}</definedName>
    <definedName name="fdsfhjkklljkhhg" hidden="1">{"SUNAT_AD_AGO96",#N/A,FALSE,"ADUANAS";"CAJA_AGO96",#N/A,FALSE,"CAJA3";"ING_CORR_AGO96",#N/A,FALSE,"CAJA3"}</definedName>
    <definedName name="FFF" hidden="1">{"CAJA_SET96",#N/A,FALSE,"CAJA3";"ING_CORR_SET96",#N/A,FALSE,"CAJA3";"SUNAT_AD_SET96",#N/A,FALSE,"ADUANAS"}</definedName>
    <definedName name="fgsfefwe4" hidden="1">{"CAJA_SET96",#N/A,FALSE,"CAJA3";"ING_CORR_SET96",#N/A,FALSE,"CAJA3";"SUNAT_AD_SET96",#N/A,FALSE,"ADUANAS"}</definedName>
    <definedName name="frdd" hidden="1">{"CAJA_SET96",#N/A,FALSE,"CAJA3";"ING_CORR_SET96",#N/A,FALSE,"CAJA3";"SUNAT_AD_SET96",#N/A,FALSE,"ADUANAS"}</definedName>
    <definedName name="fresne" hidden="1">{"CAJA_SET96",#N/A,FALSE,"CAJA3";"ING_CORR_SET96",#N/A,FALSE,"CAJA3";"SUNAT_AD_SET96",#N/A,FALSE,"ADUANAS"}</definedName>
    <definedName name="frewaq" hidden="1">{"SUNAT_AD_AGO96",#N/A,FALSE,"ADUANAS";"CAJA_AGO96",#N/A,FALSE,"CAJA3";"ING_CORR_AGO96",#N/A,FALSE,"CAJA3"}</definedName>
    <definedName name="fsdffd" hidden="1">{"CAJA_SET96",#N/A,FALSE,"CAJA3";"ING_CORR_SET96",#N/A,FALSE,"CAJA3";"SUNAT_AD_SET96",#N/A,FALSE,"ADUANAS"}</definedName>
    <definedName name="GEEDFF" hidden="1">{"CAJA_SET96",#N/A,FALSE,"CAJA3";"ING_CORR_SET96",#N/A,FALSE,"CAJA3";"SUNAT_AD_SET96",#N/A,FALSE,"ADUANAS"}</definedName>
    <definedName name="GJGJHVJHKVHJKLHJIHKJBIIIII" hidden="1">{"CAJA_SET96",#N/A,FALSE,"CAJA3";"ING_CORR_SET96",#N/A,FALSE,"CAJA3";"SUNAT_AD_SET96",#N/A,FALSE,"ADUANAS"}</definedName>
    <definedName name="GTRESW" hidden="1">{"SUNAT_AD_AGO96",#N/A,FALSE,"ADUANAS";"CAJA_AGO96",#N/A,FALSE,"CAJA3";"ING_CORR_AGO96",#N/A,FALSE,"CAJA3"}</definedName>
    <definedName name="gtrrrrrrr" hidden="1">{"CAJA_SET96",#N/A,FALSE,"CAJA3";"ING_CORR_SET96",#N/A,FALSE,"CAJA3";"SUNAT_AD_SET96",#N/A,FALSE,"ADUANAS"}</definedName>
    <definedName name="HHH" hidden="1">{"SUNAT_AD_AGO96",#N/A,FALSE,"ADUANAS";"CAJA_AGO96",#N/A,FALSE,"CAJA3";"ING_CORR_AGO96",#N/A,FALSE,"CAJA3"}</definedName>
    <definedName name="hjk" hidden="1">#REF!</definedName>
    <definedName name="HTML_CodePage" hidden="1">1252</definedName>
    <definedName name="HTML_Control" hidden="1">{"'CUODE'!$B$11:$O$98"}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"G:\PRODES\WWW\WEB1\ADUANAS\INFORMAE\mescuo.htm"</definedName>
    <definedName name="HTML_PathTemplate" hidden="1">"G:\PRODES\WWW\WEB1\MESCUO.HTM"</definedName>
    <definedName name="HTML_Title" hidden="1">""</definedName>
    <definedName name="HTML1_1" hidden="1">"[CUODE.XLS]CUODE!$B$8:$K$98"</definedName>
    <definedName name="HTML1_11" hidden="1">1</definedName>
    <definedName name="HTML1_12" hidden="1">"G:\WORKSE\LUCY\WEB1\FUENTE\Cuoset.htm"</definedName>
    <definedName name="HTML1_2" hidden="1">-4146</definedName>
    <definedName name="HTML1_3" hidden="1">"G:\WORKSE\LUCY\WEB1\cuoago.htm"</definedName>
    <definedName name="HTML2_1" hidden="1">"[CUODE.XLS]CUODE!$B$9:$K$100"</definedName>
    <definedName name="HTML2_11" hidden="1">1</definedName>
    <definedName name="HTML2_12" hidden="1">"G:\PRODES\WWW\WEB1\FUENTE\Cuoset.htm"</definedName>
    <definedName name="HTML2_2" hidden="1">-4146</definedName>
    <definedName name="HTML2_3" hidden="1">"G:\PRODES\WWW\WEB1\CUOAGO.HTM"</definedName>
    <definedName name="HTML3_1" hidden="1">"[CUODE.XLS]CUODE!$G$13:$I$99"</definedName>
    <definedName name="HTML3_11" hidden="1">1</definedName>
    <definedName name="HTML3_12" hidden="1">"G:\WORKSE\LUCY\WEB\MyHTML.htm"</definedName>
    <definedName name="HTML3_2" hidden="1">-4146</definedName>
    <definedName name="HTML3_3" hidden="1">"G:\WORKSE\LUCY\WEB1\CUOAGO.HTM"</definedName>
    <definedName name="HTML4_1" hidden="1">"[CUODE.XLS]CUODE!$B$10:$K$100"</definedName>
    <definedName name="HTML4_11" hidden="1">1</definedName>
    <definedName name="HTML4_12" hidden="1">"G:\PRODES\WWW\WEB1\FUENTE\Cuoset.htm"</definedName>
    <definedName name="HTML4_2" hidden="1">-4146</definedName>
    <definedName name="HTML4_3" hidden="1">"G:\PRODES\WWW\WEB1\CUOAGO.HTM"</definedName>
    <definedName name="HTML5_1" hidden="1">"[CUODE.XLS]CUODE!$B$10:$I$100"</definedName>
    <definedName name="HTML5_11" hidden="1">1</definedName>
    <definedName name="HTML5_12" hidden="1">"G:\PRODES\WWW\WEB1\FUENTE\Cuoset.htm"</definedName>
    <definedName name="HTML5_2" hidden="1">-4146</definedName>
    <definedName name="HTML5_3" hidden="1">"G:\PRODES\WWW\WEB1\CUOAGO.HTM"</definedName>
    <definedName name="HTML6_1" hidden="1">"[CUODE.XLS]CUODE!$B$10:$H$100"</definedName>
    <definedName name="HTML6_11" hidden="1">1</definedName>
    <definedName name="HTML6_12" hidden="1">"G:\PRODES\WWW\WEB1\FUENTE\JULIO\Cuoset.htm"</definedName>
    <definedName name="HTML6_2" hidden="1">-4146</definedName>
    <definedName name="HTML6_3" hidden="1">"G:\PRODES\WWW\WEB1\CUOAGO.HTM"</definedName>
    <definedName name="HTML7_1" hidden="1">"[MESCUO.XLS]CUODE!$B$11:$M$100"</definedName>
    <definedName name="HTML7_11" hidden="1">1</definedName>
    <definedName name="HTML7_12" hidden="1">"G:\PRODES\WWW\WEB1\FUENTE\JULIO\MESCUO.htm"</definedName>
    <definedName name="HTML7_2" hidden="1">-4146</definedName>
    <definedName name="HTML7_3" hidden="1">"G:\PRODES\WWW\WEB1\MESCUO.HTM"</definedName>
    <definedName name="HTML8_1" hidden="1">"[MESCUO.XLS]CUODE!$B$11:$K$99"</definedName>
    <definedName name="HTML8_11" hidden="1">1</definedName>
    <definedName name="HTML8_12" hidden="1">"G:\PRODES\WWW\WEB1\FUENTE\AGO\MESCUO.htm"</definedName>
    <definedName name="HTML8_2" hidden="1">-4146</definedName>
    <definedName name="HTML8_3" hidden="1">"G:\PRODES\WWW\WEB1\MESCUO.HTM"</definedName>
    <definedName name="HTML9_1" hidden="1">"[MESCUO.XLS]CUODE!$B$11:$J$99"</definedName>
    <definedName name="HTML9_11" hidden="1">1</definedName>
    <definedName name="HTML9_12" hidden="1">"G:\PRODES\WWW\WEB1\FUENTE\JULIO\Mescuo.htm"</definedName>
    <definedName name="HTML9_2" hidden="1">-4146</definedName>
    <definedName name="HTML9_3" hidden="1">"G:\PRODES\WWW\WEB1\MESCUO.HTM"</definedName>
    <definedName name="HTMLCount" hidden="1">9</definedName>
    <definedName name="htrfb" hidden="1">{"CAJA_SET96",#N/A,FALSE,"CAJA3";"ING_CORR_SET96",#N/A,FALSE,"CAJA3";"SUNAT_AD_SET96",#N/A,FALSE,"ADUANAS"}</definedName>
    <definedName name="hyui" hidden="1">{"SUNAT_AD_AGO96",#N/A,FALSE,"ADUANAS";"CAJA_AGO96",#N/A,FALSE,"CAJA3";"ING_CORR_AGO96",#N/A,FALSE,"CAJA3"}</definedName>
    <definedName name="jhgttfd" hidden="1">{"CAJA_SET96",#N/A,FALSE,"CAJA3";"ING_CORR_SET96",#N/A,FALSE,"CAJA3";"SUNAT_AD_SET96",#N/A,FALSE,"ADUANAS"}</definedName>
    <definedName name="jiuig" hidden="1">{"CAJA_SET96",#N/A,FALSE,"CAJA3";"ING_CORR_SET96",#N/A,FALSE,"CAJA3";"SUNAT_AD_SET96",#N/A,FALSE,"ADUANAS"}</definedName>
    <definedName name="jjjjjjjjjjjjjjjjjjjjjjjjjjjjjjjjjjjjjjjjjjjjjjjjjjjjjjjj" hidden="1">{"CAJA_SET96",#N/A,FALSE,"CAJA3";"ING_CORR_SET96",#N/A,FALSE,"CAJA3";"SUNAT_AD_SET96",#N/A,FALSE,"ADUANAS"}</definedName>
    <definedName name="juyfres" hidden="1">{"SUNAT_AD_AGO96",#N/A,FALSE,"ADUANAS";"CAJA_AGO96",#N/A,FALSE,"CAJA3";"ING_CORR_AGO96",#N/A,FALSE,"CAJA3"}</definedName>
    <definedName name="KSJSYYEHNFJDKD5822" hidden="1">{"SUNAT_AD_AGO96",#N/A,FALSE,"ADUANAS";"CAJA_AGO96",#N/A,FALSE,"CAJA3";"ING_CORR_AGO96",#N/A,FALSE,"CAJA3"}</definedName>
    <definedName name="m" hidden="1">{"CAJA_SET96",#N/A,FALSE,"CAJA3";"ING_CORR_SET96",#N/A,FALSE,"CAJA3";"SUNAT_AD_SET96",#N/A,FALSE,"ADUANAS"}</definedName>
    <definedName name="NADA" hidden="1">{"CAJA_SET96",#N/A,FALSE,"CAJA3";"ING_CORR_SET96",#N/A,FALSE,"CAJA3";"SUNAT_AD_SET96",#N/A,FALSE,"ADUANAS"}</definedName>
    <definedName name="pbi" hidden="1">{"CAJA_SET96",#N/A,FALSE,"CAJA3";"ING_CORR_SET96",#N/A,FALSE,"CAJA3";"SUNAT_AD_SET96",#N/A,FALSE,"ADUANAS"}</definedName>
    <definedName name="POIU" hidden="1">{"CAJA_SET96",#N/A,FALSE,"CAJA3";"ING_CORR_SET96",#N/A,FALSE,"CAJA3";"SUNAT_AD_SET96",#N/A,FALSE,"ADUANAS"}</definedName>
    <definedName name="q" hidden="1">{"CAJA_SET96",#N/A,FALSE,"CAJA3";"ING_CORR_SET96",#N/A,FALSE,"CAJA3";"SUNAT_AD_SET96",#N/A,FALSE,"ADUANAS"}</definedName>
    <definedName name="qwq" hidden="1">{"CAJA_SET96",#N/A,FALSE,"CAJA3";"ING_CORR_SET96",#N/A,FALSE,"CAJA3";"SUNAT_AD_SET96",#N/A,FALSE,"ADUANAS"}</definedName>
    <definedName name="safdxhftjyjhg" hidden="1">{"CAJA_SET96",#N/A,FALSE,"CAJA3";"ING_CORR_SET96",#N/A,FALSE,"CAJA3";"SUNAT_AD_SET96",#N/A,FALSE,"ADUANAS"}</definedName>
    <definedName name="SAGDGZRE" hidden="1">{"CAJA_SET96",#N/A,FALSE,"CAJA3";"ING_CORR_SET96",#N/A,FALSE,"CAJA3";"SUNAT_AD_SET96",#N/A,FALSE,"ADUANAS"}</definedName>
    <definedName name="sajfhsidjgdgzsoñerkohtfg" hidden="1">{"CAJA_SET96",#N/A,FALSE,"CAJA3";"ING_CORR_SET96",#N/A,FALSE,"CAJA3";"SUNAT_AD_SET96",#N/A,FALSE,"ADUANAS"}</definedName>
    <definedName name="SFRWIOEONDTXRSWWA" hidden="1">{"CAJA_SET96",#N/A,FALSE,"CAJA3";"ING_CORR_SET96",#N/A,FALSE,"CAJA3";"SUNAT_AD_SET96",#N/A,FALSE,"ADUANAS"}</definedName>
    <definedName name="sgffhg" hidden="1">{"CAJA_SET96",#N/A,FALSE,"CAJA3";"ING_CORR_SET96",#N/A,FALSE,"CAJA3";"SUNAT_AD_SET96",#N/A,FALSE,"ADUANAS"}</definedName>
    <definedName name="ssdd" hidden="1">{"CAJA_SET96",#N/A,FALSE,"CAJA3";"ING_CORR_SET96",#N/A,FALSE,"CAJA3";"SUNAT_AD_SET96",#N/A,FALSE,"ADUANAS"}</definedName>
    <definedName name="swqghykii" hidden="1">{"SUNAT_AD_AGO96",#N/A,FALSE,"ADUANAS";"CAJA_AGO96",#N/A,FALSE,"CAJA3";"ING_CORR_AGO96",#N/A,FALSE,"CAJA3"}</definedName>
    <definedName name="szdfghutrff" hidden="1">{"CAJA_SET96",#N/A,FALSE,"CAJA3";"ING_CORR_SET96",#N/A,FALSE,"CAJA3";"SUNAT_AD_SET96",#N/A,FALSE,"ADUANAS"}</definedName>
    <definedName name="TTT" hidden="1">{"CAJA_SET96",#N/A,FALSE,"CAJA3";"ING_CORR_SET96",#N/A,FALSE,"CAJA3";"SUNAT_AD_SET96",#N/A,FALSE,"ADUANAS"}</definedName>
    <definedName name="vddtytjji" hidden="1">{"CAJA_SET96",#N/A,FALSE,"CAJA3";"ING_CORR_SET96",#N/A,FALSE,"CAJA3";"SUNAT_AD_SET96",#N/A,FALSE,"ADUANAS"}</definedName>
    <definedName name="wrn.CAJA_AGO96." hidden="1">{"SUNAT_AD_AGO96",#N/A,FALSE,"ADUANAS";"CAJA_AGO96",#N/A,FALSE,"CAJA3";"ING_CORR_AGO96",#N/A,FALSE,"CAJA3"}</definedName>
    <definedName name="wrn.CAJA_SET96." hidden="1">{"CAJA_SET96",#N/A,FALSE,"CAJA3";"ING_CORR_SET96",#N/A,FALSE,"CAJA3";"SUNAT_AD_SET96",#N/A,FALSE,"ADUANAS"}</definedName>
    <definedName name="WTESD" hidden="1">{"CAJA_SET96",#N/A,FALSE,"CAJA3";"ING_CORR_SET96",#N/A,FALSE,"CAJA3";"SUNAT_AD_SET96",#N/A,FALSE,"ADUANAS"}</definedName>
    <definedName name="YTJYTR" hidden="1">{"CAJA_SET96",#N/A,FALSE,"CAJA3";"ING_CORR_SET96",#N/A,FALSE,"CAJA3";"SUNAT_AD_SET96",#N/A,FALSE,"ADUANAS"}</definedName>
    <definedName name="yu" hidden="1">#REF!</definedName>
    <definedName name="zxs" hidden="1">{"CAJA_SET96",#N/A,FALSE,"CAJA3";"ING_CORR_SET96",#N/A,FALSE,"CAJA3";"SUNAT_AD_SET96",#N/A,FALSE,"ADUANAS"}</definedName>
  </definedNames>
  <calcPr calcId="145621"/>
</workbook>
</file>

<file path=xl/calcChain.xml><?xml version="1.0" encoding="utf-8"?>
<calcChain xmlns="http://schemas.openxmlformats.org/spreadsheetml/2006/main">
  <c r="D3" i="17" l="1"/>
  <c r="D4" i="17"/>
  <c r="D5" i="17"/>
  <c r="D6" i="17"/>
  <c r="D7" i="17"/>
  <c r="D8" i="17"/>
  <c r="D9" i="17"/>
  <c r="D10" i="17"/>
  <c r="D11" i="17"/>
  <c r="D12" i="17"/>
  <c r="D13" i="17"/>
  <c r="U34" i="7" l="1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33" i="7"/>
  <c r="E1" i="20"/>
  <c r="E2" i="20"/>
  <c r="E3" i="20"/>
  <c r="E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F22" i="20"/>
  <c r="E23" i="20"/>
  <c r="E24" i="20"/>
  <c r="E25" i="20"/>
  <c r="E26" i="20"/>
  <c r="E27" i="20"/>
  <c r="E28" i="20"/>
  <c r="F28" i="20"/>
  <c r="C31" i="4" l="1"/>
  <c r="D31" i="4"/>
  <c r="E31" i="4"/>
  <c r="F31" i="4"/>
  <c r="G31" i="4"/>
  <c r="H31" i="4"/>
  <c r="Z33" i="7"/>
  <c r="Z34" i="7"/>
  <c r="Z35" i="7"/>
  <c r="Z36" i="7"/>
  <c r="Z37" i="7"/>
  <c r="Z38" i="7"/>
  <c r="Z39" i="7"/>
  <c r="Z40" i="7"/>
  <c r="Z41" i="7"/>
  <c r="Z42" i="7"/>
  <c r="Z43" i="7"/>
  <c r="Z44" i="7"/>
  <c r="Z45" i="7"/>
  <c r="Z46" i="7"/>
  <c r="Z47" i="7"/>
  <c r="Z48" i="7"/>
  <c r="Z49" i="7"/>
  <c r="Z50" i="7"/>
  <c r="Z32" i="7"/>
  <c r="F62" i="17" l="1"/>
  <c r="G62" i="17" s="1"/>
  <c r="F61" i="17"/>
  <c r="G61" i="17" s="1"/>
  <c r="F60" i="17"/>
  <c r="G60" i="17" s="1"/>
  <c r="F59" i="17"/>
  <c r="G59" i="17" s="1"/>
  <c r="F58" i="17"/>
  <c r="G58" i="17" s="1"/>
  <c r="F57" i="17"/>
  <c r="G57" i="17" s="1"/>
  <c r="F56" i="17"/>
  <c r="G56" i="17" s="1"/>
  <c r="F55" i="17"/>
  <c r="G55" i="17" s="1"/>
  <c r="F54" i="17"/>
  <c r="G54" i="17" s="1"/>
  <c r="F53" i="17"/>
  <c r="G53" i="17" s="1"/>
  <c r="H71" i="6" l="1"/>
  <c r="G71" i="6"/>
  <c r="F71" i="6"/>
  <c r="H70" i="6"/>
  <c r="G70" i="6"/>
  <c r="F70" i="6"/>
  <c r="H69" i="6"/>
  <c r="G69" i="6"/>
  <c r="F69" i="6"/>
  <c r="H68" i="6"/>
  <c r="G68" i="6"/>
  <c r="F68" i="6"/>
  <c r="H67" i="6"/>
  <c r="G67" i="6"/>
  <c r="F67" i="6"/>
  <c r="H66" i="6"/>
  <c r="G66" i="6"/>
  <c r="F66" i="6"/>
  <c r="H65" i="6"/>
  <c r="G65" i="6"/>
  <c r="F65" i="6"/>
  <c r="H64" i="6"/>
  <c r="G64" i="6"/>
  <c r="F64" i="6"/>
  <c r="H63" i="6"/>
  <c r="G63" i="6"/>
  <c r="F63" i="6"/>
  <c r="H62" i="6"/>
  <c r="G62" i="6"/>
  <c r="F62" i="6"/>
  <c r="H61" i="6"/>
  <c r="G61" i="6"/>
  <c r="F61" i="6"/>
  <c r="H60" i="6"/>
  <c r="G60" i="6"/>
  <c r="F60" i="6"/>
  <c r="H59" i="6"/>
  <c r="G59" i="6"/>
  <c r="F59" i="6"/>
  <c r="H58" i="6"/>
  <c r="G58" i="6"/>
  <c r="F58" i="6"/>
  <c r="H57" i="6"/>
  <c r="G57" i="6"/>
  <c r="F57" i="6"/>
  <c r="H56" i="6"/>
  <c r="G56" i="6"/>
  <c r="F56" i="6"/>
  <c r="H55" i="6"/>
  <c r="G55" i="6"/>
  <c r="F55" i="6"/>
  <c r="H54" i="6"/>
  <c r="G54" i="6"/>
  <c r="F54" i="6"/>
  <c r="H53" i="6"/>
  <c r="G53" i="6"/>
  <c r="F53" i="6"/>
  <c r="H52" i="6"/>
  <c r="G52" i="6"/>
  <c r="F52" i="6"/>
  <c r="H51" i="6"/>
  <c r="G51" i="6"/>
  <c r="F51" i="6"/>
  <c r="H50" i="6"/>
  <c r="G50" i="6"/>
  <c r="F50" i="6"/>
  <c r="H49" i="6"/>
  <c r="G49" i="6"/>
  <c r="F49" i="6"/>
  <c r="H48" i="6"/>
  <c r="G48" i="6"/>
  <c r="F48" i="6"/>
  <c r="H47" i="6"/>
  <c r="G47" i="6"/>
  <c r="F47" i="6"/>
  <c r="H46" i="6"/>
  <c r="G46" i="6"/>
  <c r="F46" i="6"/>
  <c r="H45" i="6"/>
  <c r="G45" i="6"/>
  <c r="F45" i="6"/>
  <c r="H44" i="6"/>
  <c r="G44" i="6"/>
  <c r="F44" i="6"/>
  <c r="H43" i="6"/>
  <c r="G43" i="6"/>
  <c r="F43" i="6"/>
  <c r="H42" i="6"/>
  <c r="G42" i="6"/>
  <c r="F42" i="6"/>
  <c r="H41" i="6"/>
  <c r="G41" i="6"/>
  <c r="F41" i="6"/>
  <c r="H40" i="6"/>
  <c r="G40" i="6"/>
  <c r="F40" i="6"/>
  <c r="H39" i="6"/>
  <c r="G39" i="6"/>
  <c r="F39" i="6"/>
  <c r="H38" i="6"/>
  <c r="G38" i="6"/>
  <c r="F38" i="6"/>
  <c r="H37" i="6"/>
  <c r="G37" i="6"/>
  <c r="F37" i="6"/>
  <c r="H36" i="6"/>
  <c r="G36" i="6"/>
  <c r="F36" i="6"/>
  <c r="H35" i="6"/>
  <c r="G35" i="6"/>
  <c r="F35" i="6"/>
  <c r="H34" i="6"/>
  <c r="G34" i="6"/>
  <c r="F34" i="6"/>
  <c r="H33" i="6"/>
  <c r="G33" i="6"/>
  <c r="F33" i="6"/>
  <c r="H32" i="6"/>
  <c r="G32" i="6"/>
  <c r="F32" i="6"/>
  <c r="H31" i="6"/>
  <c r="G31" i="6"/>
  <c r="F31" i="6"/>
  <c r="H30" i="6"/>
  <c r="G30" i="6"/>
  <c r="F30" i="6"/>
  <c r="H29" i="6"/>
  <c r="G29" i="6"/>
  <c r="F29" i="6"/>
  <c r="H28" i="6"/>
  <c r="G28" i="6"/>
  <c r="H27" i="6"/>
  <c r="G27" i="6"/>
</calcChain>
</file>

<file path=xl/comments1.xml><?xml version="1.0" encoding="utf-8"?>
<comments xmlns="http://schemas.openxmlformats.org/spreadsheetml/2006/main">
  <authors>
    <author>Nath</author>
  </authors>
  <commentList>
    <comment ref="S34" authorId="0">
      <text>
        <r>
          <rPr>
            <b/>
            <sz val="8"/>
            <color indexed="81"/>
            <rFont val="Tahoma"/>
            <family val="2"/>
          </rPr>
          <t>Nath:</t>
        </r>
        <r>
          <rPr>
            <sz val="8"/>
            <color indexed="81"/>
            <rFont val="Tahoma"/>
            <family val="2"/>
          </rPr>
          <t xml:space="preserve">
Para estos casos, tenemos 510 y 545 respectivamente</t>
        </r>
      </text>
    </comment>
  </commentList>
</comments>
</file>

<file path=xl/sharedStrings.xml><?xml version="1.0" encoding="utf-8"?>
<sst xmlns="http://schemas.openxmlformats.org/spreadsheetml/2006/main" count="303" uniqueCount="153">
  <si>
    <t>Country</t>
  </si>
  <si>
    <t>Estimates Start After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</si>
  <si>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</si>
  <si>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</si>
  <si>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</si>
  <si>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</si>
  <si>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</si>
  <si>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</si>
  <si>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</si>
  <si>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</si>
  <si>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</si>
  <si>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</si>
  <si>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</si>
  <si>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</si>
  <si>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</si>
  <si>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</si>
  <si>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</si>
  <si>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</si>
  <si>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</si>
  <si>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Diferencia porcentual</t>
  </si>
  <si>
    <t>%</t>
  </si>
  <si>
    <t>3800 mil</t>
  </si>
  <si>
    <t>3600 mil</t>
  </si>
  <si>
    <t>2400 mil</t>
  </si>
  <si>
    <t>1800 mil</t>
  </si>
  <si>
    <t>1200 mil</t>
  </si>
  <si>
    <t>600 mil</t>
  </si>
  <si>
    <t>120 mil</t>
  </si>
  <si>
    <t>Lucro</t>
  </si>
  <si>
    <t>ANO</t>
  </si>
  <si>
    <t>MES</t>
  </si>
  <si>
    <t>DIA</t>
  </si>
  <si>
    <t>TOTAL</t>
  </si>
  <si>
    <t>Afiliados al MEI</t>
  </si>
  <si>
    <t>.</t>
  </si>
  <si>
    <t>Bolivia</t>
  </si>
  <si>
    <t>Chile</t>
  </si>
  <si>
    <t>Cont.</t>
  </si>
  <si>
    <t>Costa Rica</t>
  </si>
  <si>
    <t>Ecuador</t>
  </si>
  <si>
    <t>Total</t>
  </si>
  <si>
    <t>No cont.</t>
  </si>
  <si>
    <t>Cobertura Total</t>
  </si>
  <si>
    <t>Contributivo</t>
  </si>
  <si>
    <t>No Contributivo</t>
  </si>
  <si>
    <t>year</t>
  </si>
  <si>
    <t>Argentina</t>
  </si>
  <si>
    <t>Titulo</t>
  </si>
  <si>
    <t>Fuente</t>
  </si>
  <si>
    <t>Notas</t>
  </si>
  <si>
    <t>Salario mínimo (Base 1995=100)</t>
  </si>
  <si>
    <t>IPC (Base 1995=100)</t>
  </si>
  <si>
    <t>Estatal</t>
  </si>
  <si>
    <t>Trabajador</t>
  </si>
  <si>
    <t>CUADRO I-1</t>
  </si>
  <si>
    <t>SEGURO DE PENSIONES</t>
  </si>
  <si>
    <t>ASEGURADOS DIRECTOS</t>
  </si>
  <si>
    <t>POR CONDICIÓN DE ASEGURAMIENTO</t>
  </si>
  <si>
    <t>SEGÚN  AÑO</t>
  </si>
  <si>
    <t>2003- 2012</t>
  </si>
  <si>
    <t>( mes de junio )</t>
  </si>
  <si>
    <t>NO ASALARIADOS</t>
  </si>
  <si>
    <t>AÑO</t>
  </si>
  <si>
    <t>ASALARIADOS</t>
  </si>
  <si>
    <t>CUENTA</t>
  </si>
  <si>
    <t>CONVENIOS</t>
  </si>
  <si>
    <t>PROPIA</t>
  </si>
  <si>
    <t>ESPECIALES</t>
  </si>
  <si>
    <t>FUENTE: CCSS Estadística de Patronos, Trabajadores y Salarios</t>
  </si>
  <si>
    <t>Cobertura total</t>
  </si>
  <si>
    <t>Contributiva</t>
  </si>
  <si>
    <t>No contributiva</t>
  </si>
  <si>
    <t>Porcentaje de adultos mayores (65+) que reciben pensión:  Bolivia 1989-2007 y Argentina 1992-2010.</t>
  </si>
  <si>
    <t>El salto en Bolivia en 2001 refleja la introducción del programa Renta Dignidad y en Argentina, en 2006, el plan de moratoria previsional.</t>
  </si>
  <si>
    <t>PIB per cápita precios corrientes (Base 1995==100)</t>
  </si>
  <si>
    <t>Coste como porcentaje del PIB</t>
  </si>
  <si>
    <t>Coste como porcentaje del PIB (pensión ajustada por inflación)</t>
  </si>
  <si>
    <t xml:space="preserve">Elegibilidad: 70 años </t>
  </si>
  <si>
    <t>Beneficio: $500</t>
  </si>
  <si>
    <t>Focalización: ciudades &lt;2.500</t>
  </si>
  <si>
    <t>a ciudades de &lt;20.000</t>
  </si>
  <si>
    <t xml:space="preserve">se expande </t>
  </si>
  <si>
    <t>a ciudades de &lt;30.000</t>
  </si>
  <si>
    <t>El presidente saliente</t>
  </si>
  <si>
    <t>expande el programa</t>
  </si>
  <si>
    <t>a todo el país</t>
  </si>
  <si>
    <t>El presidente electo promete</t>
  </si>
  <si>
    <t>reducir la edad de elegibilidad</t>
  </si>
  <si>
    <t>de 70 a 65 años.</t>
  </si>
  <si>
    <r>
      <rPr>
        <b/>
        <sz val="10"/>
        <color theme="1"/>
        <rFont val="Times New Roman"/>
        <family val="1"/>
      </rPr>
      <t xml:space="preserve">2007: </t>
    </r>
    <r>
      <rPr>
        <sz val="10"/>
        <color theme="1"/>
        <rFont val="Times New Roman"/>
        <family val="1"/>
      </rPr>
      <t>origen "70 y más"</t>
    </r>
  </si>
  <si>
    <r>
      <rPr>
        <b/>
        <sz val="10"/>
        <color theme="1"/>
        <rFont val="Times New Roman"/>
        <family val="1"/>
      </rPr>
      <t xml:space="preserve">2008: </t>
    </r>
    <r>
      <rPr>
        <sz val="10"/>
        <color theme="1"/>
        <rFont val="Times New Roman"/>
        <family val="1"/>
      </rPr>
      <t xml:space="preserve">el programa </t>
    </r>
  </si>
  <si>
    <r>
      <rPr>
        <b/>
        <sz val="10"/>
        <color theme="1"/>
        <rFont val="Times New Roman"/>
        <family val="1"/>
      </rPr>
      <t xml:space="preserve">2009: </t>
    </r>
    <r>
      <rPr>
        <sz val="10"/>
        <color theme="1"/>
        <rFont val="Times New Roman"/>
        <family val="1"/>
      </rPr>
      <t xml:space="preserve">el programa </t>
    </r>
  </si>
  <si>
    <r>
      <rPr>
        <b/>
        <sz val="10"/>
        <color theme="1"/>
        <rFont val="Times New Roman"/>
        <family val="1"/>
      </rPr>
      <t>2012: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Año electoral.</t>
    </r>
  </si>
  <si>
    <r>
      <rPr>
        <b/>
        <sz val="10"/>
        <color theme="1"/>
        <rFont val="Times New Roman"/>
        <family val="1"/>
      </rPr>
      <t xml:space="preserve">2012: </t>
    </r>
    <r>
      <rPr>
        <sz val="10"/>
        <color theme="1"/>
        <rFont val="Times New Roman"/>
        <family val="1"/>
      </rPr>
      <t xml:space="preserve">camino </t>
    </r>
  </si>
  <si>
    <t xml:space="preserve">a elecciones 2013 la </t>
  </si>
  <si>
    <t>oposición sugiere</t>
  </si>
  <si>
    <t xml:space="preserve">subir el Bono de </t>
  </si>
  <si>
    <t>Desarrollo Humano</t>
  </si>
  <si>
    <t>de $35 a $50.</t>
  </si>
  <si>
    <t>incrementar el BDH a $50</t>
  </si>
  <si>
    <t>dado que había consenso</t>
  </si>
  <si>
    <t>en el país de hacerlo.</t>
  </si>
  <si>
    <t>el presidente promete</t>
  </si>
  <si>
    <t xml:space="preserve">Dos semanas después: </t>
  </si>
  <si>
    <t>Octubre 2012:</t>
  </si>
  <si>
    <t xml:space="preserve">La oposición sugiere </t>
  </si>
  <si>
    <t xml:space="preserve">incrementar el BDH a </t>
  </si>
  <si>
    <t xml:space="preserve">La oposición se </t>
  </si>
  <si>
    <t xml:space="preserve">retracta y ofrece </t>
  </si>
  <si>
    <t>subirlo a $60.</t>
  </si>
  <si>
    <t>sube a $50.</t>
  </si>
  <si>
    <r>
      <rPr>
        <b/>
        <sz val="10"/>
        <color theme="1"/>
        <rFont val="Times New Roman"/>
        <family val="1"/>
      </rPr>
      <t xml:space="preserve">Enero 2012: </t>
    </r>
    <r>
      <rPr>
        <sz val="10"/>
        <color theme="1"/>
        <rFont val="Times New Roman"/>
        <family val="1"/>
      </rPr>
      <t>el BDH</t>
    </r>
  </si>
  <si>
    <t>México</t>
  </si>
  <si>
    <t>Número de independientes asegurados</t>
  </si>
  <si>
    <t>Porcentaje del total asegurados</t>
  </si>
  <si>
    <t>Gráfico 4.1:</t>
  </si>
  <si>
    <t>Gráfico 4.2:</t>
  </si>
  <si>
    <t>Gráfico 4.3:</t>
  </si>
  <si>
    <t>Gráfico 4.4:</t>
  </si>
  <si>
    <t>Gráfico 4.5:</t>
  </si>
  <si>
    <t>Gráfico 4.6:</t>
  </si>
  <si>
    <t>Diagrama 4.1:</t>
  </si>
  <si>
    <t>Gráfico 4.3.1</t>
  </si>
  <si>
    <t>Lucro presumido</t>
  </si>
  <si>
    <t>SIMPLES Nacional</t>
  </si>
  <si>
    <t>Empleo total de trabajadores domésticos</t>
  </si>
  <si>
    <t>Porcentaje afiliado a la seguridad social</t>
  </si>
  <si>
    <t>Fuente: Banco de Previsión Social de Uruguay (2012).</t>
  </si>
  <si>
    <t>Cantidad de empresas activas en el régimen de Monotributo de Uruguay, 2003-2012.</t>
  </si>
  <si>
    <t>Banco de Previsión Social de Uruguay (2012).</t>
  </si>
  <si>
    <t>Gráfico 4.4.1</t>
  </si>
  <si>
    <t>Caja Costarrisense de Seguridad Social.</t>
  </si>
  <si>
    <t>Elaboración propia utilizando encuestas de hogares circa 2010.</t>
  </si>
  <si>
    <t>El salario mínimo y el coste de las pensiones rurales en Brasil, valor real y contrafactual, 1995-2011</t>
  </si>
  <si>
    <t>Elaboración propia utilizando datos de Previdencia Rural (2012) y FMI.</t>
  </si>
  <si>
    <t>La pendiente resbaladiza de las pensiones no contributivas: México 2007-12 y Ecuador 2012-13.</t>
  </si>
  <si>
    <t>Elaboración propia.</t>
  </si>
  <si>
    <t>Distribución del porcentaje de cotización según la escala  contributiva (a) y trabajadores no asalariados asegurados (en número y como porcentaje del total) (b)</t>
  </si>
  <si>
    <t>Cuentapropistas afiliados al programa del Microemprendedor Individual (MEI) en Brasil: 2009-13.</t>
  </si>
  <si>
    <t>SEBRAE (2013).</t>
  </si>
  <si>
    <t>Elaboración propia utilizando datos de la Superintendencia de Pensiones en Chile.</t>
  </si>
  <si>
    <t>Evolución de la cantidad de trabajadores  independientes que cotizan en Chile: 1986-2012</t>
  </si>
  <si>
    <t>Tasa de contribución de las empresas según el nivel de facturación: Régimen general (lucro presumido) y SIMPLES Nacional, Brasil</t>
  </si>
  <si>
    <t>Ministerio de Hacienda de Brasil.</t>
  </si>
  <si>
    <t>Cantidad de empresas activas en el régimen de monotributo en Uruguay, 2003-12</t>
  </si>
  <si>
    <t>Banco de Previsión Social de Uruguay (2012)</t>
  </si>
  <si>
    <t>Número de trabajadores domésticos y el porcentaje afiliado a la seguridad social en Ecuador, 2003-11</t>
  </si>
  <si>
    <t>ENEMDU (2003-11), INEC.</t>
  </si>
  <si>
    <t>Banco Inter-Americano de Desarrollo</t>
  </si>
  <si>
    <t>Unidad de Mercado Laboral y Seguridad Social</t>
  </si>
  <si>
    <t>Sector Social</t>
  </si>
  <si>
    <t>Fuente:</t>
  </si>
  <si>
    <t xml:space="preserve">Copyright © [2015] Banco Interamericano de Desarrollo. Esta obra se encuentra sujeta a una licencia Creative Commons IGO 3.0 Reconocimiento-NoComercial-CompartirIgual (CC BY-NC-SA 3.0 IGO) (http://creativecommons.org/licenses/by-nc-sa/3.0/igo/legalcode) y puede reproducirse para cualquier fin no comercial, sea como obra original o como cualquier obra derivada, siempre que se le otorgue el reconocimiento respectivo al BID y que las obras derivadas estén sujetas a una licencia que prevea los mismos términos y condiciones que la licencia applicable a la obra original.  El BID no es responsable de los errores contenidos en obras derivadas ni en omisiones respecto a las mismas y no garantiza que dichas obras derivadas no infrinjan derechos de terceros. 
Cualquier disputa relacionada con el uso de las obras del BID que no pueda resolverse amistosamente se someterá a arbitraje de conformidad con las reglas de la CNUDMI (UNCITRAL). El uso del nombre del BID para cualquier fin distinto al reconocimiento respectivo y el uso del logotipo del BID, no están autorizados por esta licencia CC-IGO y requieren de un acuerdo de licencia adicional.  
Note que el enlace URL incluye términos y condiciones adicionales de esta licencia.
Los resultados ofrecidos en esta/e conjunto de datos son los compilados por los autores y no necesariamente reflejan el punto de vista del Banco Interamericano de Desarrollo, de su Directorio Ejecutivo ni de los países que representa.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</si>
</sst>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-* #,##0.00_-;\-* #,##0.00_-;_-* \-??_-;_-@_-"/>
    <numFmt numFmtId="167" formatCode="[$-809]General"/>
    <numFmt numFmtId="168" formatCode="0.0%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0" tint="-0.499984740745262"/>
      <name val="Times New Roman"/>
      <family val="1"/>
    </font>
    <font>
      <u/>
      <sz val="10"/>
      <color theme="0" tint="-0.499984740745262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1" fillId="0" borderId="0"/>
    <xf numFmtId="166" fontId="21" fillId="0" borderId="0" applyFill="0" applyBorder="0" applyAlignment="0" applyProtection="0"/>
    <xf numFmtId="167" fontId="22" fillId="0" borderId="0" applyBorder="0" applyProtection="0"/>
    <xf numFmtId="0" fontId="1" fillId="0" borderId="0"/>
    <xf numFmtId="0" fontId="21" fillId="0" borderId="0"/>
    <xf numFmtId="0" fontId="1" fillId="0" borderId="0"/>
    <xf numFmtId="9" fontId="21" fillId="0" borderId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1" fillId="0" borderId="0"/>
    <xf numFmtId="0" fontId="35" fillId="0" borderId="0" applyNumberFormat="0" applyFill="0" applyBorder="0" applyAlignment="0" applyProtection="0"/>
  </cellStyleXfs>
  <cellXfs count="71">
    <xf numFmtId="0" fontId="0" fillId="0" borderId="0" xfId="0"/>
    <xf numFmtId="0" fontId="23" fillId="33" borderId="0" xfId="45" applyFont="1" applyFill="1" applyBorder="1"/>
    <xf numFmtId="0" fontId="24" fillId="33" borderId="0" xfId="0" applyFont="1" applyFill="1" applyBorder="1"/>
    <xf numFmtId="49" fontId="23" fillId="33" borderId="0" xfId="0" applyNumberFormat="1" applyFont="1" applyFill="1" applyBorder="1"/>
    <xf numFmtId="0" fontId="23" fillId="33" borderId="0" xfId="0" applyFont="1" applyFill="1" applyBorder="1"/>
    <xf numFmtId="1" fontId="23" fillId="33" borderId="0" xfId="0" applyNumberFormat="1" applyFont="1" applyFill="1" applyBorder="1"/>
    <xf numFmtId="2" fontId="23" fillId="33" borderId="0" xfId="0" applyNumberFormat="1" applyFont="1" applyFill="1" applyBorder="1"/>
    <xf numFmtId="3" fontId="23" fillId="33" borderId="0" xfId="0" applyNumberFormat="1" applyFont="1" applyFill="1" applyBorder="1"/>
    <xf numFmtId="10" fontId="23" fillId="33" borderId="0" xfId="2" applyNumberFormat="1" applyFont="1" applyFill="1" applyBorder="1"/>
    <xf numFmtId="168" fontId="23" fillId="33" borderId="0" xfId="2" applyNumberFormat="1" applyFont="1" applyFill="1" applyBorder="1"/>
    <xf numFmtId="0" fontId="24" fillId="33" borderId="0" xfId="0" applyFont="1" applyFill="1"/>
    <xf numFmtId="0" fontId="25" fillId="33" borderId="0" xfId="0" applyFont="1" applyFill="1"/>
    <xf numFmtId="0" fontId="26" fillId="33" borderId="0" xfId="0" applyFont="1" applyFill="1"/>
    <xf numFmtId="0" fontId="27" fillId="33" borderId="0" xfId="52" applyFill="1"/>
    <xf numFmtId="2" fontId="27" fillId="33" borderId="0" xfId="52" applyNumberFormat="1" applyFill="1"/>
    <xf numFmtId="0" fontId="21" fillId="33" borderId="0" xfId="52" applyFont="1" applyFill="1"/>
    <xf numFmtId="0" fontId="28" fillId="33" borderId="0" xfId="52" applyFont="1" applyFill="1" applyAlignment="1">
      <alignment horizontal="center"/>
    </xf>
    <xf numFmtId="0" fontId="28" fillId="33" borderId="0" xfId="52" applyFont="1" applyFill="1"/>
    <xf numFmtId="0" fontId="29" fillId="33" borderId="0" xfId="52" applyFont="1" applyFill="1"/>
    <xf numFmtId="0" fontId="28" fillId="33" borderId="10" xfId="52" applyFont="1" applyFill="1" applyBorder="1" applyAlignment="1">
      <alignment horizontal="center"/>
    </xf>
    <xf numFmtId="0" fontId="28" fillId="33" borderId="10" xfId="52" applyFont="1" applyFill="1" applyBorder="1"/>
    <xf numFmtId="0" fontId="29" fillId="33" borderId="10" xfId="52" applyFont="1" applyFill="1" applyBorder="1"/>
    <xf numFmtId="0" fontId="28" fillId="33" borderId="0" xfId="52" applyFont="1" applyFill="1" applyBorder="1"/>
    <xf numFmtId="0" fontId="29" fillId="33" borderId="0" xfId="52" applyFont="1" applyFill="1" applyBorder="1"/>
    <xf numFmtId="0" fontId="29" fillId="33" borderId="0" xfId="52" applyFont="1" applyFill="1" applyAlignment="1">
      <alignment horizontal="center"/>
    </xf>
    <xf numFmtId="0" fontId="21" fillId="33" borderId="0" xfId="52" applyFont="1" applyFill="1" applyAlignment="1">
      <alignment horizontal="center"/>
    </xf>
    <xf numFmtId="0" fontId="30" fillId="33" borderId="0" xfId="52" applyFont="1" applyFill="1"/>
    <xf numFmtId="3" fontId="21" fillId="33" borderId="0" xfId="52" applyNumberFormat="1" applyFont="1" applyFill="1" applyAlignment="1">
      <alignment horizontal="center"/>
    </xf>
    <xf numFmtId="3" fontId="30" fillId="33" borderId="0" xfId="52" applyNumberFormat="1" applyFont="1" applyFill="1" applyAlignment="1">
      <alignment horizontal="center"/>
    </xf>
    <xf numFmtId="3" fontId="21" fillId="33" borderId="0" xfId="52" applyNumberFormat="1" applyFont="1" applyFill="1"/>
    <xf numFmtId="9" fontId="21" fillId="33" borderId="0" xfId="53" applyFont="1" applyFill="1"/>
    <xf numFmtId="0" fontId="21" fillId="33" borderId="10" xfId="52" applyFont="1" applyFill="1" applyBorder="1" applyAlignment="1">
      <alignment horizontal="center"/>
    </xf>
    <xf numFmtId="0" fontId="30" fillId="33" borderId="10" xfId="52" applyFont="1" applyFill="1" applyBorder="1" applyAlignment="1">
      <alignment horizontal="center"/>
    </xf>
    <xf numFmtId="0" fontId="21" fillId="33" borderId="0" xfId="52" applyFont="1" applyFill="1" applyBorder="1" applyAlignment="1">
      <alignment horizontal="center"/>
    </xf>
    <xf numFmtId="0" fontId="30" fillId="33" borderId="0" xfId="52" applyFont="1" applyFill="1" applyBorder="1" applyAlignment="1">
      <alignment horizontal="center"/>
    </xf>
    <xf numFmtId="164" fontId="24" fillId="33" borderId="0" xfId="1" applyNumberFormat="1" applyFont="1" applyFill="1" applyBorder="1"/>
    <xf numFmtId="165" fontId="24" fillId="33" borderId="0" xfId="0" applyNumberFormat="1" applyFont="1" applyFill="1" applyBorder="1"/>
    <xf numFmtId="0" fontId="31" fillId="0" borderId="0" xfId="0" applyFont="1" applyAlignment="1">
      <alignment horizontal="left"/>
    </xf>
    <xf numFmtId="0" fontId="32" fillId="33" borderId="0" xfId="45" applyFont="1" applyFill="1" applyBorder="1"/>
    <xf numFmtId="0" fontId="26" fillId="33" borderId="0" xfId="0" applyFont="1" applyFill="1" applyBorder="1"/>
    <xf numFmtId="8" fontId="24" fillId="33" borderId="0" xfId="0" applyNumberFormat="1" applyFont="1" applyFill="1" applyBorder="1"/>
    <xf numFmtId="0" fontId="21" fillId="33" borderId="0" xfId="52" applyFont="1" applyFill="1" applyAlignment="1"/>
    <xf numFmtId="3" fontId="24" fillId="33" borderId="0" xfId="0" applyNumberFormat="1" applyFont="1" applyFill="1" applyBorder="1"/>
    <xf numFmtId="9" fontId="24" fillId="33" borderId="0" xfId="2" applyFont="1" applyFill="1" applyBorder="1"/>
    <xf numFmtId="0" fontId="0" fillId="33" borderId="0" xfId="0" applyFill="1"/>
    <xf numFmtId="0" fontId="21" fillId="33" borderId="0" xfId="52" applyFont="1" applyFill="1" applyAlignment="1">
      <alignment horizontal="left"/>
    </xf>
    <xf numFmtId="0" fontId="28" fillId="33" borderId="0" xfId="52" applyFont="1" applyFill="1" applyAlignment="1">
      <alignment horizontal="center"/>
    </xf>
    <xf numFmtId="0" fontId="29" fillId="33" borderId="11" xfId="52" applyFont="1" applyFill="1" applyBorder="1" applyAlignment="1">
      <alignment horizontal="center" vertical="center" wrapText="1"/>
    </xf>
    <xf numFmtId="0" fontId="27" fillId="33" borderId="10" xfId="52" applyFill="1" applyBorder="1" applyAlignment="1">
      <alignment horizontal="center" vertical="center" wrapText="1"/>
    </xf>
    <xf numFmtId="0" fontId="28" fillId="33" borderId="0" xfId="52" applyFont="1" applyFill="1" applyAlignment="1">
      <alignment horizontal="center" vertical="center"/>
    </xf>
    <xf numFmtId="0" fontId="33" fillId="33" borderId="0" xfId="54" applyFont="1" applyFill="1"/>
    <xf numFmtId="0" fontId="33" fillId="33" borderId="0" xfId="54" applyFont="1" applyFill="1"/>
    <xf numFmtId="0" fontId="34" fillId="33" borderId="0" xfId="54" applyFont="1" applyFill="1" applyAlignment="1">
      <alignment horizontal="center"/>
    </xf>
    <xf numFmtId="0" fontId="26" fillId="33" borderId="0" xfId="54" applyFont="1" applyFill="1" applyAlignment="1">
      <alignment horizontal="center"/>
    </xf>
    <xf numFmtId="0" fontId="24" fillId="0" borderId="0" xfId="0" applyFont="1"/>
    <xf numFmtId="0" fontId="36" fillId="33" borderId="0" xfId="0" applyFont="1" applyFill="1"/>
    <xf numFmtId="0" fontId="17" fillId="33" borderId="0" xfId="0" applyFont="1" applyFill="1"/>
    <xf numFmtId="1" fontId="36" fillId="33" borderId="0" xfId="0" applyNumberFormat="1" applyFont="1" applyFill="1"/>
    <xf numFmtId="2" fontId="21" fillId="33" borderId="0" xfId="52" applyNumberFormat="1" applyFont="1" applyFill="1"/>
    <xf numFmtId="0" fontId="23" fillId="0" borderId="0" xfId="45" applyFont="1" applyFill="1" applyBorder="1"/>
    <xf numFmtId="0" fontId="23" fillId="0" borderId="0" xfId="44" applyFont="1" applyFill="1" applyBorder="1"/>
    <xf numFmtId="9" fontId="23" fillId="0" borderId="0" xfId="45" applyNumberFormat="1" applyFont="1" applyFill="1" applyBorder="1"/>
    <xf numFmtId="9" fontId="24" fillId="0" borderId="0" xfId="2" applyFont="1" applyFill="1" applyBorder="1"/>
    <xf numFmtId="0" fontId="24" fillId="0" borderId="0" xfId="44" applyFont="1" applyFill="1" applyBorder="1"/>
    <xf numFmtId="43" fontId="23" fillId="0" borderId="0" xfId="1" applyFont="1" applyFill="1" applyBorder="1"/>
    <xf numFmtId="43" fontId="25" fillId="33" borderId="0" xfId="1" applyFont="1" applyFill="1"/>
    <xf numFmtId="10" fontId="25" fillId="33" borderId="0" xfId="2" applyNumberFormat="1" applyFont="1" applyFill="1"/>
    <xf numFmtId="0" fontId="33" fillId="33" borderId="0" xfId="0" applyFont="1" applyFill="1"/>
    <xf numFmtId="0" fontId="37" fillId="33" borderId="0" xfId="0" applyFont="1" applyFill="1"/>
    <xf numFmtId="0" fontId="38" fillId="33" borderId="0" xfId="55" applyFont="1" applyFill="1"/>
    <xf numFmtId="0" fontId="24" fillId="33" borderId="0" xfId="0" applyFont="1" applyFill="1" applyAlignment="1">
      <alignment horizontal="center" wrapText="1"/>
    </xf>
  </cellXfs>
  <cellStyles count="5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6"/>
    <cellStyle name="Excel Built-in Normal" xfId="47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55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/>
    <cellStyle name="Normal 2 2" xfId="45"/>
    <cellStyle name="Normal 3" xfId="48"/>
    <cellStyle name="Normal 4" xfId="49"/>
    <cellStyle name="Normal 4 2" xfId="54"/>
    <cellStyle name="Normal 5" xfId="50"/>
    <cellStyle name="Normal 6" xfId="52"/>
    <cellStyle name="Note" xfId="17" builtinId="10" customBuiltin="1"/>
    <cellStyle name="Output" xfId="12" builtinId="21" customBuiltin="1"/>
    <cellStyle name="Percent" xfId="2" builtinId="5"/>
    <cellStyle name="Percent 2" xfId="51"/>
    <cellStyle name="Percent 3" xfId="53"/>
    <cellStyle name="Title" xfId="3" builtinId="15" customBuiltin="1"/>
    <cellStyle name="Total" xfId="19" builtinId="25" customBuiltin="1"/>
    <cellStyle name="Warning Text" xfId="16" builtinId="11" customBuiltin="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'4.1'!$Y$31</c:f>
              <c:strCache>
                <c:ptCount val="1"/>
                <c:pt idx="0">
                  <c:v>Contributiva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'4.1'!$W$32:$W$50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'4.1'!$Y$32:$Y$50</c:f>
              <c:numCache>
                <c:formatCode>0%</c:formatCode>
                <c:ptCount val="19"/>
                <c:pt idx="0">
                  <c:v>0.36691319999999999</c:v>
                </c:pt>
                <c:pt idx="1">
                  <c:v>0.38065569999999999</c:v>
                </c:pt>
                <c:pt idx="2">
                  <c:v>#N/A</c:v>
                </c:pt>
                <c:pt idx="3">
                  <c:v>#N/A</c:v>
                </c:pt>
                <c:pt idx="4">
                  <c:v>0.34495910000000002</c:v>
                </c:pt>
                <c:pt idx="5">
                  <c:v>0.17719389999999999</c:v>
                </c:pt>
                <c:pt idx="6">
                  <c:v>0.1991945</c:v>
                </c:pt>
                <c:pt idx="7">
                  <c:v>#N/A</c:v>
                </c:pt>
                <c:pt idx="8">
                  <c:v>0.1773487</c:v>
                </c:pt>
                <c:pt idx="9">
                  <c:v>0.16971049999999999</c:v>
                </c:pt>
                <c:pt idx="10">
                  <c:v>0.19869200000000001</c:v>
                </c:pt>
                <c:pt idx="11">
                  <c:v>0.1470516</c:v>
                </c:pt>
                <c:pt idx="12">
                  <c:v>0.15049709999999999</c:v>
                </c:pt>
                <c:pt idx="13">
                  <c:v>#N/A</c:v>
                </c:pt>
                <c:pt idx="14">
                  <c:v>0.17987620000000001</c:v>
                </c:pt>
                <c:pt idx="15">
                  <c:v>0.1964148</c:v>
                </c:pt>
                <c:pt idx="16">
                  <c:v>0.17221040000000001</c:v>
                </c:pt>
                <c:pt idx="17">
                  <c:v>0.20583670000000001</c:v>
                </c:pt>
                <c:pt idx="18">
                  <c:v>0.21318570000000001</c:v>
                </c:pt>
              </c:numCache>
            </c:numRef>
          </c:val>
          <c:smooth val="1"/>
        </c:ser>
        <c:ser>
          <c:idx val="2"/>
          <c:order val="1"/>
          <c:tx>
            <c:strRef>
              <c:f>'4.1'!$Z$31</c:f>
              <c:strCache>
                <c:ptCount val="1"/>
                <c:pt idx="0">
                  <c:v>No contributiva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'4.1'!$W$32:$W$50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'4.1'!$Z$32:$Z$50</c:f>
              <c:numCache>
                <c:formatCode>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0.55203740000000001</c:v>
                </c:pt>
                <c:pt idx="11">
                  <c:v>0.57637570000000005</c:v>
                </c:pt>
                <c:pt idx="12">
                  <c:v>0.65642700000000009</c:v>
                </c:pt>
                <c:pt idx="13">
                  <c:v>#N/A</c:v>
                </c:pt>
                <c:pt idx="14">
                  <c:v>0.71790319999999996</c:v>
                </c:pt>
                <c:pt idx="15">
                  <c:v>0.70014069999999995</c:v>
                </c:pt>
                <c:pt idx="16">
                  <c:v>0.7397724</c:v>
                </c:pt>
                <c:pt idx="17">
                  <c:v>0.72433809999999998</c:v>
                </c:pt>
                <c:pt idx="18">
                  <c:v>0.75385950000000002</c:v>
                </c:pt>
              </c:numCache>
            </c:numRef>
          </c:val>
          <c:smooth val="1"/>
        </c:ser>
        <c:ser>
          <c:idx val="0"/>
          <c:order val="2"/>
          <c:tx>
            <c:v>Total</c:v>
          </c:tx>
          <c:spPr>
            <a:ln w="50800">
              <a:solidFill>
                <a:schemeClr val="tx1">
                  <a:lumMod val="65000"/>
                  <a:lumOff val="35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'4.1'!$W$32:$W$50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'4.1'!$X$32:$X$50</c:f>
              <c:numCache>
                <c:formatCode>0%</c:formatCode>
                <c:ptCount val="19"/>
                <c:pt idx="0">
                  <c:v>0.36691319999999999</c:v>
                </c:pt>
                <c:pt idx="1">
                  <c:v>0.38065569999999999</c:v>
                </c:pt>
                <c:pt idx="2">
                  <c:v>#N/A</c:v>
                </c:pt>
                <c:pt idx="3">
                  <c:v>#N/A</c:v>
                </c:pt>
                <c:pt idx="4">
                  <c:v>0.34495910000000002</c:v>
                </c:pt>
                <c:pt idx="5">
                  <c:v>0.17719389999999999</c:v>
                </c:pt>
                <c:pt idx="6">
                  <c:v>0.1991945</c:v>
                </c:pt>
                <c:pt idx="7">
                  <c:v>#N/A</c:v>
                </c:pt>
                <c:pt idx="8">
                  <c:v>0.1773487</c:v>
                </c:pt>
                <c:pt idx="9">
                  <c:v>0.16971049999999999</c:v>
                </c:pt>
                <c:pt idx="10">
                  <c:v>0.75072939999999999</c:v>
                </c:pt>
                <c:pt idx="11">
                  <c:v>0.7234273</c:v>
                </c:pt>
                <c:pt idx="12">
                  <c:v>0.80692410000000003</c:v>
                </c:pt>
                <c:pt idx="13">
                  <c:v>#N/A</c:v>
                </c:pt>
                <c:pt idx="14">
                  <c:v>0.89777940000000001</c:v>
                </c:pt>
                <c:pt idx="15">
                  <c:v>0.89655549999999995</c:v>
                </c:pt>
                <c:pt idx="16">
                  <c:v>0.91198279999999998</c:v>
                </c:pt>
                <c:pt idx="17">
                  <c:v>0.93017479999999997</c:v>
                </c:pt>
                <c:pt idx="18">
                  <c:v>0.96704520000000005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0232832"/>
        <c:axId val="489669760"/>
      </c:lineChart>
      <c:catAx>
        <c:axId val="34023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89669760"/>
        <c:crosses val="autoZero"/>
        <c:auto val="1"/>
        <c:lblAlgn val="ctr"/>
        <c:lblOffset val="100"/>
        <c:noMultiLvlLbl val="1"/>
      </c:catAx>
      <c:valAx>
        <c:axId val="489669760"/>
        <c:scaling>
          <c:orientation val="minMax"/>
          <c:max val="1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Porcentaje</a:t>
                </a:r>
                <a:r>
                  <a:rPr lang="en-US" b="0" baseline="0"/>
                  <a:t> </a:t>
                </a:r>
                <a:r>
                  <a:rPr lang="en-US" b="0"/>
                  <a:t>de adultos mayores que recibe pensión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340232832"/>
        <c:crosses val="autoZero"/>
        <c:crossBetween val="between"/>
        <c:majorUnit val="0.2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442039492117353E-2"/>
          <c:y val="7.72990051260352E-2"/>
          <c:w val="0.84132540653425059"/>
          <c:h val="0.6746015211965174"/>
        </c:manualLayout>
      </c:layout>
      <c:lineChart>
        <c:grouping val="standard"/>
        <c:varyColors val="0"/>
        <c:ser>
          <c:idx val="0"/>
          <c:order val="0"/>
          <c:tx>
            <c:strRef>
              <c:f>'4.6'!$B$27</c:f>
              <c:strCache>
                <c:ptCount val="1"/>
                <c:pt idx="0">
                  <c:v>Empleo total de trabajadores domésticos</c:v>
                </c:pt>
              </c:strCache>
            </c:strRef>
          </c:tx>
          <c:cat>
            <c:numRef>
              <c:f>'4.6'!$A$30:$A$38</c:f>
              <c:numCache>
                <c:formatCode>General</c:formatCode>
                <c:ptCount val="9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</c:numCache>
            </c:numRef>
          </c:cat>
          <c:val>
            <c:numRef>
              <c:f>'4.6'!$B$30:$B$38</c:f>
              <c:numCache>
                <c:formatCode>#,##0</c:formatCode>
                <c:ptCount val="9"/>
                <c:pt idx="0">
                  <c:v>229817.2</c:v>
                </c:pt>
                <c:pt idx="1">
                  <c:v>208441.1</c:v>
                </c:pt>
                <c:pt idx="2">
                  <c:v>263406.3</c:v>
                </c:pt>
                <c:pt idx="3">
                  <c:v>224375.5</c:v>
                </c:pt>
                <c:pt idx="4">
                  <c:v>217020.2</c:v>
                </c:pt>
                <c:pt idx="5">
                  <c:v>224755.6</c:v>
                </c:pt>
                <c:pt idx="6">
                  <c:v>229384.7</c:v>
                </c:pt>
                <c:pt idx="7">
                  <c:v>195821.8</c:v>
                </c:pt>
                <c:pt idx="8">
                  <c:v>155875.29999999999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470080"/>
        <c:axId val="493471616"/>
      </c:lineChart>
      <c:lineChart>
        <c:grouping val="standard"/>
        <c:varyColors val="0"/>
        <c:ser>
          <c:idx val="6"/>
          <c:order val="1"/>
          <c:tx>
            <c:strRef>
              <c:f>'4.6'!$C$27</c:f>
              <c:strCache>
                <c:ptCount val="1"/>
                <c:pt idx="0">
                  <c:v>Porcentaje afiliado a la seguridad social</c:v>
                </c:pt>
              </c:strCache>
            </c:strRef>
          </c:tx>
          <c:val>
            <c:numRef>
              <c:f>'4.6'!$C$30:$C$38</c:f>
              <c:numCache>
                <c:formatCode>0%</c:formatCode>
                <c:ptCount val="9"/>
                <c:pt idx="0">
                  <c:v>0.1057425</c:v>
                </c:pt>
                <c:pt idx="1">
                  <c:v>0.1323165</c:v>
                </c:pt>
                <c:pt idx="2">
                  <c:v>0.1328386</c:v>
                </c:pt>
                <c:pt idx="3">
                  <c:v>0.20962919999999999</c:v>
                </c:pt>
                <c:pt idx="4">
                  <c:v>0.22534109999999999</c:v>
                </c:pt>
                <c:pt idx="5">
                  <c:v>0.21160899999999999</c:v>
                </c:pt>
                <c:pt idx="6">
                  <c:v>0.2362668</c:v>
                </c:pt>
                <c:pt idx="7">
                  <c:v>0.3418292</c:v>
                </c:pt>
                <c:pt idx="8">
                  <c:v>0.43475429999999998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470656"/>
        <c:axId val="494469120"/>
      </c:lineChart>
      <c:catAx>
        <c:axId val="49347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93471616"/>
        <c:crosses val="autoZero"/>
        <c:auto val="1"/>
        <c:lblAlgn val="ctr"/>
        <c:lblOffset val="100"/>
        <c:noMultiLvlLbl val="0"/>
      </c:catAx>
      <c:valAx>
        <c:axId val="4934716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out"/>
        <c:minorTickMark val="none"/>
        <c:tickLblPos val="nextTo"/>
        <c:crossAx val="49347008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6677511662836472E-2"/>
                <c:y val="0.262717770034843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en-US" b="0"/>
                    <a:t>En miles de personas</a:t>
                  </a:r>
                </a:p>
              </c:rich>
            </c:tx>
          </c:dispUnitsLbl>
        </c:dispUnits>
      </c:valAx>
      <c:valAx>
        <c:axId val="4944691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494470656"/>
        <c:crosses val="max"/>
        <c:crossBetween val="between"/>
      </c:valAx>
      <c:catAx>
        <c:axId val="494470656"/>
        <c:scaling>
          <c:orientation val="minMax"/>
        </c:scaling>
        <c:delete val="1"/>
        <c:axPos val="b"/>
        <c:majorTickMark val="out"/>
        <c:minorTickMark val="none"/>
        <c:tickLblPos val="nextTo"/>
        <c:crossAx val="49446912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8901756583167842E-2"/>
          <c:y val="0.85972353566430715"/>
          <c:w val="0.87008786743484967"/>
          <c:h val="0.1402764643356928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Cotizantes</c:v>
          </c:tx>
          <c:marker>
            <c:symbol val="none"/>
          </c:marker>
          <c:cat>
            <c:numRef>
              <c:f>'B.4.3.1'!$A$1:$A$28</c:f>
              <c:numCache>
                <c:formatCode>General</c:formatCode>
                <c:ptCount val="28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</c:numCache>
            </c:numRef>
          </c:cat>
          <c:val>
            <c:numRef>
              <c:f>'B.4.3.1'!$D$1:$D$28</c:f>
              <c:numCache>
                <c:formatCode>General</c:formatCode>
                <c:ptCount val="28"/>
                <c:pt idx="0">
                  <c:v>48350</c:v>
                </c:pt>
                <c:pt idx="1">
                  <c:v>52611</c:v>
                </c:pt>
                <c:pt idx="2">
                  <c:v>50729</c:v>
                </c:pt>
                <c:pt idx="3">
                  <c:v>51186</c:v>
                </c:pt>
                <c:pt idx="4">
                  <c:v>47922</c:v>
                </c:pt>
                <c:pt idx="5">
                  <c:v>50840</c:v>
                </c:pt>
                <c:pt idx="6">
                  <c:v>51721</c:v>
                </c:pt>
                <c:pt idx="7">
                  <c:v>52657</c:v>
                </c:pt>
                <c:pt idx="8">
                  <c:v>55320</c:v>
                </c:pt>
                <c:pt idx="9">
                  <c:v>57077</c:v>
                </c:pt>
                <c:pt idx="10">
                  <c:v>51343</c:v>
                </c:pt>
                <c:pt idx="11">
                  <c:v>59923</c:v>
                </c:pt>
                <c:pt idx="12">
                  <c:v>59458</c:v>
                </c:pt>
                <c:pt idx="13">
                  <c:v>62999</c:v>
                </c:pt>
                <c:pt idx="14">
                  <c:v>61801</c:v>
                </c:pt>
                <c:pt idx="15">
                  <c:v>66731</c:v>
                </c:pt>
                <c:pt idx="16">
                  <c:v>69725</c:v>
                </c:pt>
                <c:pt idx="17">
                  <c:v>68186</c:v>
                </c:pt>
                <c:pt idx="18">
                  <c:v>59318</c:v>
                </c:pt>
                <c:pt idx="19">
                  <c:v>64422</c:v>
                </c:pt>
                <c:pt idx="20">
                  <c:v>57983</c:v>
                </c:pt>
                <c:pt idx="21">
                  <c:v>60317</c:v>
                </c:pt>
                <c:pt idx="22">
                  <c:v>65398</c:v>
                </c:pt>
                <c:pt idx="23">
                  <c:v>73964</c:v>
                </c:pt>
                <c:pt idx="24">
                  <c:v>91445</c:v>
                </c:pt>
                <c:pt idx="25">
                  <c:v>94323</c:v>
                </c:pt>
                <c:pt idx="26">
                  <c:v>107350</c:v>
                </c:pt>
                <c:pt idx="27">
                  <c:v>124799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160960"/>
        <c:axId val="501166848"/>
      </c:lineChart>
      <c:catAx>
        <c:axId val="50116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01166848"/>
        <c:crosses val="autoZero"/>
        <c:auto val="1"/>
        <c:lblAlgn val="ctr"/>
        <c:lblOffset val="100"/>
        <c:noMultiLvlLbl val="0"/>
      </c:catAx>
      <c:valAx>
        <c:axId val="50116684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Cantidad de trabajadores independientes que cotizan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011609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v>Jul. 2007: Flexibilización del régimen de Monotributo</c:v>
          </c:tx>
          <c:invertIfNegative val="0"/>
          <c:dLbls>
            <c:dLbl>
              <c:idx val="4"/>
              <c:layout>
                <c:manualLayout>
                  <c:x val="-0.11666666666666667"/>
                  <c:y val="0.11574074074074074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Jul. 2007: Flexibilización del régimen de monotributo</a:t>
                    </a:r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val>
            <c:numRef>
              <c:f>'B.4.4.1'!$D$6:$D$15</c:f>
              <c:numCache>
                <c:formatCode>General</c:formatCode>
                <c:ptCount val="10"/>
                <c:pt idx="4">
                  <c:v>26000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"/>
        <c:axId val="501332608"/>
        <c:axId val="501395840"/>
      </c:barChart>
      <c:lineChart>
        <c:grouping val="standard"/>
        <c:varyColors val="0"/>
        <c:ser>
          <c:idx val="1"/>
          <c:order val="0"/>
          <c:tx>
            <c:v>Monotributistas registrados</c:v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'B.4.4.1'!$B$6:$B$15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'B.4.4.1'!$C$6:$C$15</c:f>
              <c:numCache>
                <c:formatCode>0</c:formatCode>
                <c:ptCount val="10"/>
                <c:pt idx="0">
                  <c:v>1884.3387750000002</c:v>
                </c:pt>
                <c:pt idx="1">
                  <c:v>1983.5145000000002</c:v>
                </c:pt>
                <c:pt idx="2">
                  <c:v>2087.9100000000003</c:v>
                </c:pt>
                <c:pt idx="3">
                  <c:v>2197.8000000000002</c:v>
                </c:pt>
                <c:pt idx="4">
                  <c:v>3663</c:v>
                </c:pt>
                <c:pt idx="5">
                  <c:v>9326.5</c:v>
                </c:pt>
                <c:pt idx="6">
                  <c:v>14990</c:v>
                </c:pt>
                <c:pt idx="7">
                  <c:v>18745</c:v>
                </c:pt>
                <c:pt idx="8">
                  <c:v>22500</c:v>
                </c:pt>
                <c:pt idx="9">
                  <c:v>25000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32608"/>
        <c:axId val="501395840"/>
      </c:lineChart>
      <c:catAx>
        <c:axId val="50133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1395840"/>
        <c:crosses val="autoZero"/>
        <c:auto val="1"/>
        <c:lblAlgn val="ctr"/>
        <c:lblOffset val="100"/>
        <c:noMultiLvlLbl val="0"/>
      </c:catAx>
      <c:valAx>
        <c:axId val="501395840"/>
        <c:scaling>
          <c:orientation val="minMax"/>
          <c:max val="26000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501332608"/>
        <c:crosses val="autoZero"/>
        <c:crossBetween val="between"/>
        <c:majorUnit val="26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63029292683538"/>
          <c:y val="4.7973848159140263E-2"/>
          <c:w val="0.82488672528330953"/>
          <c:h val="0.73939240111828519"/>
        </c:manualLayout>
      </c:layout>
      <c:lineChart>
        <c:grouping val="standard"/>
        <c:varyColors val="0"/>
        <c:ser>
          <c:idx val="3"/>
          <c:order val="0"/>
          <c:tx>
            <c:v>cobertura total</c:v>
          </c:tx>
          <c:spPr>
            <a:ln w="508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'4.1'!$T$33:$T$53</c:f>
              <c:numCache>
                <c:formatCode>General</c:formatCode>
                <c:ptCount val="21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</c:numCache>
            </c:numRef>
          </c:cat>
          <c:val>
            <c:numRef>
              <c:f>'4.1'!$U$33:$U$53</c:f>
              <c:numCache>
                <c:formatCode>0%</c:formatCode>
                <c:ptCount val="21"/>
                <c:pt idx="0">
                  <c:v>0.79606470000000007</c:v>
                </c:pt>
                <c:pt idx="1">
                  <c:v>0.81862069999999998</c:v>
                </c:pt>
                <c:pt idx="2">
                  <c:v>0.81852480000000005</c:v>
                </c:pt>
                <c:pt idx="3">
                  <c:v>0.78638339999999995</c:v>
                </c:pt>
                <c:pt idx="4">
                  <c:v>0.7583936</c:v>
                </c:pt>
                <c:pt idx="5">
                  <c:v>0.74867950000000005</c:v>
                </c:pt>
                <c:pt idx="6">
                  <c:v>0.73414400000000002</c:v>
                </c:pt>
                <c:pt idx="7">
                  <c:v>0.73300120000000002</c:v>
                </c:pt>
                <c:pt idx="8">
                  <c:v>0.70710329999999999</c:v>
                </c:pt>
                <c:pt idx="9">
                  <c:v>0.71690359999999997</c:v>
                </c:pt>
                <c:pt idx="10">
                  <c:v>0.69331050000000005</c:v>
                </c:pt>
                <c:pt idx="11">
                  <c:v>0.68638489999999985</c:v>
                </c:pt>
                <c:pt idx="12">
                  <c:v>0.68124709999999988</c:v>
                </c:pt>
                <c:pt idx="13">
                  <c:v>0.68998130000000002</c:v>
                </c:pt>
                <c:pt idx="14">
                  <c:v>0.70716959999999995</c:v>
                </c:pt>
                <c:pt idx="15">
                  <c:v>0.84317390000000003</c:v>
                </c:pt>
                <c:pt idx="16">
                  <c:v>0.88661140000000005</c:v>
                </c:pt>
                <c:pt idx="17">
                  <c:v>0.90078720000000001</c:v>
                </c:pt>
                <c:pt idx="18">
                  <c:v>0.90426510000000004</c:v>
                </c:pt>
                <c:pt idx="19">
                  <c:v>0.9060127</c:v>
                </c:pt>
                <c:pt idx="20">
                  <c:v>0.91220000000000001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691392"/>
        <c:axId val="489697280"/>
      </c:lineChart>
      <c:catAx>
        <c:axId val="48969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9697280"/>
        <c:crosses val="autoZero"/>
        <c:auto val="1"/>
        <c:lblAlgn val="ctr"/>
        <c:lblOffset val="100"/>
        <c:noMultiLvlLbl val="1"/>
      </c:catAx>
      <c:valAx>
        <c:axId val="489697280"/>
        <c:scaling>
          <c:orientation val="minMax"/>
          <c:max val="1"/>
          <c:min val="0.5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Porcentaje de adultos mayores que</a:t>
                </a:r>
                <a:r>
                  <a:rPr lang="en-US" b="0" baseline="0"/>
                  <a:t> recibe </a:t>
                </a:r>
                <a:r>
                  <a:rPr lang="en-US" b="0"/>
                  <a:t>pensión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489691392"/>
        <c:crosses val="autoZero"/>
        <c:crossBetween val="between"/>
        <c:majorUnit val="0.1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57571387080636E-2"/>
          <c:y val="3.5480359509079573E-2"/>
          <c:w val="0.91333742575976029"/>
          <c:h val="0.65784389710228686"/>
        </c:manualLayout>
      </c:layout>
      <c:lineChart>
        <c:grouping val="standard"/>
        <c:varyColors val="0"/>
        <c:ser>
          <c:idx val="0"/>
          <c:order val="0"/>
          <c:tx>
            <c:strRef>
              <c:f>'4.2'!$B$34</c:f>
              <c:strCache>
                <c:ptCount val="1"/>
                <c:pt idx="0">
                  <c:v>Salario mínimo (Base 1995=100)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strRef>
              <c:f>'4.2'!$C$33:$T$33</c:f>
              <c:strCache>
                <c:ptCount val="1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</c:strCache>
            </c:strRef>
          </c:cat>
          <c:val>
            <c:numRef>
              <c:f>'4.2'!$C$34:$T$34</c:f>
              <c:numCache>
                <c:formatCode>0</c:formatCode>
                <c:ptCount val="18"/>
                <c:pt idx="0">
                  <c:v>100</c:v>
                </c:pt>
                <c:pt idx="1">
                  <c:v>112</c:v>
                </c:pt>
                <c:pt idx="2">
                  <c:v>120</c:v>
                </c:pt>
                <c:pt idx="3">
                  <c:v>130</c:v>
                </c:pt>
                <c:pt idx="4">
                  <c:v>136</c:v>
                </c:pt>
                <c:pt idx="5">
                  <c:v>151</c:v>
                </c:pt>
                <c:pt idx="6">
                  <c:v>180</c:v>
                </c:pt>
                <c:pt idx="7">
                  <c:v>200</c:v>
                </c:pt>
                <c:pt idx="8">
                  <c:v>240</c:v>
                </c:pt>
                <c:pt idx="9">
                  <c:v>260</c:v>
                </c:pt>
                <c:pt idx="10">
                  <c:v>300</c:v>
                </c:pt>
                <c:pt idx="11">
                  <c:v>350</c:v>
                </c:pt>
                <c:pt idx="12">
                  <c:v>380</c:v>
                </c:pt>
                <c:pt idx="13">
                  <c:v>415</c:v>
                </c:pt>
                <c:pt idx="14">
                  <c:v>465</c:v>
                </c:pt>
                <c:pt idx="15">
                  <c:v>510</c:v>
                </c:pt>
                <c:pt idx="16">
                  <c:v>545</c:v>
                </c:pt>
                <c:pt idx="17">
                  <c:v>622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'4.2'!$B$35</c:f>
              <c:strCache>
                <c:ptCount val="1"/>
                <c:pt idx="0">
                  <c:v>IPC (Base 1995=100)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strRef>
              <c:f>'4.2'!$C$33:$T$33</c:f>
              <c:strCache>
                <c:ptCount val="1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</c:strCache>
            </c:strRef>
          </c:cat>
          <c:val>
            <c:numRef>
              <c:f>'4.2'!$C$35:$T$35</c:f>
              <c:numCache>
                <c:formatCode>0</c:formatCode>
                <c:ptCount val="18"/>
                <c:pt idx="0">
                  <c:v>100</c:v>
                </c:pt>
                <c:pt idx="1">
                  <c:v>115.75743609672425</c:v>
                </c:pt>
                <c:pt idx="2">
                  <c:v>123.77400543370182</c:v>
                </c:pt>
                <c:pt idx="3">
                  <c:v>127.73303073496184</c:v>
                </c:pt>
                <c:pt idx="4">
                  <c:v>133.93825824699383</c:v>
                </c:pt>
                <c:pt idx="5">
                  <c:v>143.37381000863078</c:v>
                </c:pt>
                <c:pt idx="6">
                  <c:v>153.1774684870831</c:v>
                </c:pt>
                <c:pt idx="7">
                  <c:v>166.12130263143064</c:v>
                </c:pt>
                <c:pt idx="8">
                  <c:v>190.56659358076692</c:v>
                </c:pt>
                <c:pt idx="9">
                  <c:v>203.14232100829906</c:v>
                </c:pt>
                <c:pt idx="10">
                  <c:v>217.09281433740705</c:v>
                </c:pt>
                <c:pt idx="11">
                  <c:v>226.17528414618087</c:v>
                </c:pt>
                <c:pt idx="12">
                  <c:v>234.40134240970858</c:v>
                </c:pt>
                <c:pt idx="13">
                  <c:v>247.67572136099238</c:v>
                </c:pt>
                <c:pt idx="14">
                  <c:v>259.77816872404782</c:v>
                </c:pt>
                <c:pt idx="15">
                  <c:v>272.86661622142918</c:v>
                </c:pt>
                <c:pt idx="16">
                  <c:v>290.97458694232688</c:v>
                </c:pt>
                <c:pt idx="17">
                  <c:v>307.96750281975875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'4.2'!$B$36</c:f>
              <c:strCache>
                <c:ptCount val="1"/>
                <c:pt idx="0">
                  <c:v>PIB per cápita precios corrientes (Base 1995==100)</c:v>
                </c:pt>
              </c:strCache>
            </c:strRef>
          </c:tx>
          <c:spPr>
            <a:ln w="508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'4.2'!$C$33:$T$33</c:f>
              <c:strCache>
                <c:ptCount val="1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</c:strCache>
            </c:strRef>
          </c:cat>
          <c:val>
            <c:numRef>
              <c:f>'4.2'!$C$36:$T$36</c:f>
              <c:numCache>
                <c:formatCode>0</c:formatCode>
                <c:ptCount val="18"/>
                <c:pt idx="0">
                  <c:v>100</c:v>
                </c:pt>
                <c:pt idx="1">
                  <c:v>117.78765034945511</c:v>
                </c:pt>
                <c:pt idx="2">
                  <c:v>129.10548406546818</c:v>
                </c:pt>
                <c:pt idx="3">
                  <c:v>132.62016361190828</c:v>
                </c:pt>
                <c:pt idx="4">
                  <c:v>142.09156575074198</c:v>
                </c:pt>
                <c:pt idx="5">
                  <c:v>155.04461794993838</c:v>
                </c:pt>
                <c:pt idx="6">
                  <c:v>168.66440646216154</c:v>
                </c:pt>
                <c:pt idx="7">
                  <c:v>188.63288097722247</c:v>
                </c:pt>
                <c:pt idx="8">
                  <c:v>213.84050293077587</c:v>
                </c:pt>
                <c:pt idx="9">
                  <c:v>240.72778795205028</c:v>
                </c:pt>
                <c:pt idx="10">
                  <c:v>262.48201615405293</c:v>
                </c:pt>
                <c:pt idx="11">
                  <c:v>287.49564897874274</c:v>
                </c:pt>
                <c:pt idx="12">
                  <c:v>319.33265127932407</c:v>
                </c:pt>
                <c:pt idx="13">
                  <c:v>360.04956449260447</c:v>
                </c:pt>
                <c:pt idx="14">
                  <c:v>380.9008741668892</c:v>
                </c:pt>
                <c:pt idx="15">
                  <c:v>439.23553963695934</c:v>
                </c:pt>
                <c:pt idx="16">
                  <c:v>478.52360673882572</c:v>
                </c:pt>
                <c:pt idx="17">
                  <c:v>510.49801800568548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94176"/>
        <c:axId val="491395712"/>
      </c:lineChart>
      <c:catAx>
        <c:axId val="4913941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91395712"/>
        <c:crosses val="autoZero"/>
        <c:auto val="1"/>
        <c:lblAlgn val="ctr"/>
        <c:lblOffset val="100"/>
        <c:noMultiLvlLbl val="0"/>
      </c:catAx>
      <c:valAx>
        <c:axId val="49139571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1"/>
        <c:majorTickMark val="out"/>
        <c:minorTickMark val="none"/>
        <c:tickLblPos val="nextTo"/>
        <c:crossAx val="491394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66817215300474"/>
          <c:y val="0.82298193848849777"/>
          <c:w val="0.64172594427701457"/>
          <c:h val="0.1578438413260306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175754302599136E-2"/>
          <c:y val="5.1119110111236085E-2"/>
          <c:w val="0.90420795717766855"/>
          <c:h val="0.65650506034781186"/>
        </c:manualLayout>
      </c:layout>
      <c:lineChart>
        <c:grouping val="standard"/>
        <c:varyColors val="0"/>
        <c:ser>
          <c:idx val="0"/>
          <c:order val="0"/>
          <c:tx>
            <c:strRef>
              <c:f>'4.2'!$B$41</c:f>
              <c:strCache>
                <c:ptCount val="1"/>
                <c:pt idx="0">
                  <c:v>Coste como porcentaje del PIB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'4.2'!$E$40:$U$40</c:f>
              <c:numCache>
                <c:formatCode>General</c:formatCode>
                <c:ptCount val="1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</c:numCache>
            </c:numRef>
          </c:cat>
          <c:val>
            <c:numRef>
              <c:f>'4.2'!$E$41:$U$41</c:f>
              <c:numCache>
                <c:formatCode>0.0%</c:formatCode>
                <c:ptCount val="17"/>
                <c:pt idx="0">
                  <c:v>7.7604614768699669E-3</c:v>
                </c:pt>
                <c:pt idx="1">
                  <c:v>7.0986546638134715E-3</c:v>
                </c:pt>
                <c:pt idx="2">
                  <c:v>6.4041964708400284E-3</c:v>
                </c:pt>
                <c:pt idx="3">
                  <c:v>6.7907167243963906E-3</c:v>
                </c:pt>
                <c:pt idx="4">
                  <c:v>6.8823760582159624E-3</c:v>
                </c:pt>
                <c:pt idx="5">
                  <c:v>7.1194348714096528E-3</c:v>
                </c:pt>
                <c:pt idx="6">
                  <c:v>7.8498386981083381E-3</c:v>
                </c:pt>
                <c:pt idx="7">
                  <c:v>8.0057153797954018E-3</c:v>
                </c:pt>
                <c:pt idx="8">
                  <c:v>8.4798774668401623E-3</c:v>
                </c:pt>
                <c:pt idx="9">
                  <c:v>8.3516391023838298E-3</c:v>
                </c:pt>
                <c:pt idx="10">
                  <c:v>8.613861611120141E-3</c:v>
                </c:pt>
                <c:pt idx="11">
                  <c:v>9.1211304444343156E-3</c:v>
                </c:pt>
                <c:pt idx="12">
                  <c:v>9.0060988958962085E-3</c:v>
                </c:pt>
                <c:pt idx="13">
                  <c:v>8.886499856704845E-3</c:v>
                </c:pt>
                <c:pt idx="14">
                  <c:v>9.7565392630866669E-3</c:v>
                </c:pt>
                <c:pt idx="15">
                  <c:v>9.443943055925795E-3</c:v>
                </c:pt>
                <c:pt idx="16">
                  <c:v>9.3264244104471795E-3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'4.2'!$B$42</c:f>
              <c:strCache>
                <c:ptCount val="1"/>
                <c:pt idx="0">
                  <c:v>Coste como porcentaje del PIB (pensión ajustada por inflación)</c:v>
                </c:pt>
              </c:strCache>
            </c:strRef>
          </c:tx>
          <c:spPr>
            <a:ln w="50800"/>
          </c:spPr>
          <c:marker>
            <c:symbol val="none"/>
          </c:marker>
          <c:cat>
            <c:numRef>
              <c:f>'4.2'!$E$40:$U$40</c:f>
              <c:numCache>
                <c:formatCode>General</c:formatCode>
                <c:ptCount val="1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</c:numCache>
            </c:numRef>
          </c:cat>
          <c:val>
            <c:numRef>
              <c:f>'4.2'!$E$42:$U$42</c:f>
              <c:numCache>
                <c:formatCode>0.0%</c:formatCode>
                <c:ptCount val="17"/>
                <c:pt idx="0">
                  <c:v>7.7604614768699669E-3</c:v>
                </c:pt>
                <c:pt idx="1">
                  <c:v>7.435863010942941E-3</c:v>
                </c:pt>
                <c:pt idx="2">
                  <c:v>7.126223566160334E-3</c:v>
                </c:pt>
                <c:pt idx="3">
                  <c:v>7.1417915804286277E-3</c:v>
                </c:pt>
                <c:pt idx="4">
                  <c:v>7.1345615759275342E-3</c:v>
                </c:pt>
                <c:pt idx="5">
                  <c:v>7.2039371455071832E-3</c:v>
                </c:pt>
                <c:pt idx="6">
                  <c:v>7.2612980555179073E-3</c:v>
                </c:pt>
                <c:pt idx="7">
                  <c:v>7.1013005168395508E-3</c:v>
                </c:pt>
                <c:pt idx="8">
                  <c:v>7.3521207422486282E-3</c:v>
                </c:pt>
                <c:pt idx="9">
                  <c:v>7.0381824933984562E-3</c:v>
                </c:pt>
                <c:pt idx="10">
                  <c:v>6.9706822007354983E-3</c:v>
                </c:pt>
                <c:pt idx="11">
                  <c:v>6.7703149929331493E-3</c:v>
                </c:pt>
                <c:pt idx="12">
                  <c:v>6.4276480792753625E-3</c:v>
                </c:pt>
                <c:pt idx="13">
                  <c:v>6.3342509368195165E-3</c:v>
                </c:pt>
                <c:pt idx="14">
                  <c:v>6.4378267529311894E-3</c:v>
                </c:pt>
                <c:pt idx="15">
                  <c:v>5.9905260823458562E-3</c:v>
                </c:pt>
                <c:pt idx="16">
                  <c:v>5.9695873820190919E-3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404288"/>
        <c:axId val="491414272"/>
      </c:lineChart>
      <c:catAx>
        <c:axId val="49140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91414272"/>
        <c:crosses val="autoZero"/>
        <c:auto val="1"/>
        <c:lblAlgn val="ctr"/>
        <c:lblOffset val="100"/>
        <c:noMultiLvlLbl val="0"/>
      </c:catAx>
      <c:valAx>
        <c:axId val="49141427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.0%" sourceLinked="1"/>
        <c:majorTickMark val="out"/>
        <c:minorTickMark val="none"/>
        <c:tickLblPos val="nextTo"/>
        <c:crossAx val="491404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916538286446222E-2"/>
          <c:y val="0.84144176641306601"/>
          <c:w val="0.83456565393614079"/>
          <c:h val="8.17022049462515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85739282589675E-2"/>
          <c:y val="5.1400554097404488E-2"/>
          <c:w val="0.87635870516185477"/>
          <c:h val="0.837013706620005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'4.3 '!$B$1:$B$2</c:f>
              <c:strCache>
                <c:ptCount val="1"/>
                <c:pt idx="0">
                  <c:v>Estatal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</c:spPr>
          <c:invertIfNegative val="0"/>
          <c:cat>
            <c:numRef>
              <c:f>'4.3 '!$A$3:$A$14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'4.3 '!$B$3:$B$14</c:f>
              <c:numCache>
                <c:formatCode>0.00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6.25</c:v>
                </c:pt>
                <c:pt idx="3">
                  <c:v>6.25</c:v>
                </c:pt>
                <c:pt idx="4">
                  <c:v>6.5</c:v>
                </c:pt>
                <c:pt idx="5">
                  <c:v>6.5</c:v>
                </c:pt>
                <c:pt idx="6">
                  <c:v>6.75</c:v>
                </c:pt>
                <c:pt idx="7">
                  <c:v>6.75</c:v>
                </c:pt>
                <c:pt idx="8">
                  <c:v>7.25</c:v>
                </c:pt>
                <c:pt idx="9">
                  <c:v>7.25</c:v>
                </c:pt>
                <c:pt idx="10">
                  <c:v>7.75</c:v>
                </c:pt>
                <c:pt idx="11">
                  <c:v>7.75</c:v>
                </c:pt>
              </c:numCache>
            </c:numRef>
          </c:val>
        </c:ser>
        <c:ser>
          <c:idx val="1"/>
          <c:order val="1"/>
          <c:tx>
            <c:strRef>
              <c:f>'4.3 '!$C$1:$C$2</c:f>
              <c:strCache>
                <c:ptCount val="1"/>
                <c:pt idx="0">
                  <c:v>Trabajador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'4.3 '!$A$3:$A$14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'4.3 '!$C$3:$C$14</c:f>
              <c:numCache>
                <c:formatCode>0.00</c:formatCode>
                <c:ptCount val="12"/>
                <c:pt idx="0">
                  <c:v>1.75</c:v>
                </c:pt>
                <c:pt idx="1">
                  <c:v>1.75</c:v>
                </c:pt>
                <c:pt idx="2">
                  <c:v>1.5</c:v>
                </c:pt>
                <c:pt idx="3">
                  <c:v>1.5</c:v>
                </c:pt>
                <c:pt idx="4">
                  <c:v>1.25</c:v>
                </c:pt>
                <c:pt idx="5">
                  <c:v>1.25</c:v>
                </c:pt>
                <c:pt idx="6">
                  <c:v>1</c:v>
                </c:pt>
                <c:pt idx="7">
                  <c:v>1</c:v>
                </c:pt>
                <c:pt idx="8">
                  <c:v>0.5</c:v>
                </c:pt>
                <c:pt idx="9">
                  <c:v>0.5</c:v>
                </c:pt>
                <c:pt idx="10">
                  <c:v>0</c:v>
                </c:pt>
                <c:pt idx="11" formatCode="General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1542400"/>
        <c:axId val="491543936"/>
      </c:barChart>
      <c:catAx>
        <c:axId val="491542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1543936"/>
        <c:crosses val="autoZero"/>
        <c:auto val="1"/>
        <c:lblAlgn val="ctr"/>
        <c:lblOffset val="100"/>
        <c:noMultiLvlLbl val="0"/>
      </c:catAx>
      <c:valAx>
        <c:axId val="491543936"/>
        <c:scaling>
          <c:orientation val="minMax"/>
          <c:max val="7.75"/>
          <c:min val="5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91542400"/>
        <c:crosses val="autoZero"/>
        <c:crossBetween val="between"/>
        <c:majorUnit val="0.2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70516185476818E-2"/>
          <c:y val="3.3912219305920095E-2"/>
          <c:w val="0.81042563429571302"/>
          <c:h val="0.758161636045494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'4.3 '!$F$52</c:f>
              <c:strCache>
                <c:ptCount val="1"/>
                <c:pt idx="0">
                  <c:v>Número de independientes asegurados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'4.3 '!$A$53:$A$62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'4.3 '!$F$53:$F$62</c:f>
              <c:numCache>
                <c:formatCode>#,##0</c:formatCode>
                <c:ptCount val="10"/>
                <c:pt idx="0">
                  <c:v>103.60300000000001</c:v>
                </c:pt>
                <c:pt idx="1">
                  <c:v>112.78399999999999</c:v>
                </c:pt>
                <c:pt idx="2">
                  <c:v>128.07299999999998</c:v>
                </c:pt>
                <c:pt idx="3">
                  <c:v>153.86799999999999</c:v>
                </c:pt>
                <c:pt idx="4">
                  <c:v>185.12799999999999</c:v>
                </c:pt>
                <c:pt idx="5">
                  <c:v>217.32400000000001</c:v>
                </c:pt>
                <c:pt idx="6">
                  <c:v>241.11700000000002</c:v>
                </c:pt>
                <c:pt idx="7">
                  <c:v>298.59199999999998</c:v>
                </c:pt>
                <c:pt idx="8">
                  <c:v>318.38800000000003</c:v>
                </c:pt>
                <c:pt idx="9">
                  <c:v>336.02700000000004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585920"/>
        <c:axId val="491587456"/>
      </c:barChart>
      <c:lineChart>
        <c:grouping val="standard"/>
        <c:varyColors val="0"/>
        <c:ser>
          <c:idx val="1"/>
          <c:order val="1"/>
          <c:tx>
            <c:strRef>
              <c:f>'4.3 '!$G$52</c:f>
              <c:strCache>
                <c:ptCount val="1"/>
                <c:pt idx="0">
                  <c:v>Porcentaje del total asegurados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</c:spPr>
          </c:marke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'4.3 '!$A$53:$A$62</c:f>
              <c:numCache>
                <c:formatCode>General</c:formatCode>
                <c:ptCount val="10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</c:numCache>
            </c:numRef>
          </c:cat>
          <c:val>
            <c:numRef>
              <c:f>'4.3 '!$G$53:$G$62</c:f>
              <c:numCache>
                <c:formatCode>0%</c:formatCode>
                <c:ptCount val="10"/>
                <c:pt idx="0">
                  <c:v>0.126926507269885</c:v>
                </c:pt>
                <c:pt idx="1">
                  <c:v>0.13292240967831276</c:v>
                </c:pt>
                <c:pt idx="2">
                  <c:v>0.14178879754136653</c:v>
                </c:pt>
                <c:pt idx="3">
                  <c:v>0.15689225510949054</c:v>
                </c:pt>
                <c:pt idx="4">
                  <c:v>0.17051173414876761</c:v>
                </c:pt>
                <c:pt idx="5">
                  <c:v>0.18210231629011489</c:v>
                </c:pt>
                <c:pt idx="6">
                  <c:v>0.20228072000483227</c:v>
                </c:pt>
                <c:pt idx="7">
                  <c:v>0.23241036082947658</c:v>
                </c:pt>
                <c:pt idx="8">
                  <c:v>0.2389252760051149</c:v>
                </c:pt>
                <c:pt idx="9">
                  <c:v>0.24350470774174054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588992"/>
        <c:axId val="491594880"/>
      </c:lineChart>
      <c:catAx>
        <c:axId val="49158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91587456"/>
        <c:crosses val="autoZero"/>
        <c:auto val="1"/>
        <c:lblAlgn val="ctr"/>
        <c:lblOffset val="100"/>
        <c:noMultiLvlLbl val="0"/>
      </c:catAx>
      <c:valAx>
        <c:axId val="491587456"/>
        <c:scaling>
          <c:orientation val="minMax"/>
          <c:max val="45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crossAx val="491585920"/>
        <c:crosses val="autoZero"/>
        <c:crossBetween val="between"/>
        <c:majorUnit val="50"/>
      </c:valAx>
      <c:catAx>
        <c:axId val="491588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1594880"/>
        <c:crosses val="autoZero"/>
        <c:auto val="1"/>
        <c:lblAlgn val="ctr"/>
        <c:lblOffset val="100"/>
        <c:noMultiLvlLbl val="0"/>
      </c:catAx>
      <c:valAx>
        <c:axId val="49159488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crossAx val="491588992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"/>
          <c:y val="0.91628280839895015"/>
          <c:w val="1"/>
          <c:h val="8.371719160104984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'4.4'!$G$25</c:f>
              <c:strCache>
                <c:ptCount val="1"/>
                <c:pt idx="0">
                  <c:v>Afiliados al MEI</c:v>
                </c:pt>
              </c:strCache>
            </c:strRef>
          </c:tx>
          <c:marker>
            <c:symbol val="none"/>
          </c:marker>
          <c:cat>
            <c:numRef>
              <c:f>'4.4'!$E$26:$E$71</c:f>
              <c:numCache>
                <c:formatCode>[$-409]mmm\-yy;@</c:formatCode>
                <c:ptCount val="46"/>
                <c:pt idx="0">
                  <c:v>39995</c:v>
                </c:pt>
                <c:pt idx="1">
                  <c:v>40026</c:v>
                </c:pt>
                <c:pt idx="2">
                  <c:v>40057</c:v>
                </c:pt>
                <c:pt idx="3">
                  <c:v>40087</c:v>
                </c:pt>
                <c:pt idx="4">
                  <c:v>40118</c:v>
                </c:pt>
                <c:pt idx="5">
                  <c:v>40148</c:v>
                </c:pt>
                <c:pt idx="6">
                  <c:v>40179</c:v>
                </c:pt>
                <c:pt idx="7">
                  <c:v>40210</c:v>
                </c:pt>
                <c:pt idx="8">
                  <c:v>40238</c:v>
                </c:pt>
                <c:pt idx="9">
                  <c:v>40269</c:v>
                </c:pt>
                <c:pt idx="10">
                  <c:v>40299</c:v>
                </c:pt>
                <c:pt idx="11">
                  <c:v>40330</c:v>
                </c:pt>
                <c:pt idx="12">
                  <c:v>40360</c:v>
                </c:pt>
                <c:pt idx="13">
                  <c:v>40391</c:v>
                </c:pt>
                <c:pt idx="14">
                  <c:v>40422</c:v>
                </c:pt>
                <c:pt idx="15">
                  <c:v>40452</c:v>
                </c:pt>
                <c:pt idx="16">
                  <c:v>40483</c:v>
                </c:pt>
                <c:pt idx="17">
                  <c:v>40513</c:v>
                </c:pt>
                <c:pt idx="18">
                  <c:v>40544</c:v>
                </c:pt>
                <c:pt idx="19">
                  <c:v>40575</c:v>
                </c:pt>
                <c:pt idx="20">
                  <c:v>40603</c:v>
                </c:pt>
                <c:pt idx="21">
                  <c:v>40634</c:v>
                </c:pt>
                <c:pt idx="22">
                  <c:v>40664</c:v>
                </c:pt>
                <c:pt idx="23">
                  <c:v>40695</c:v>
                </c:pt>
                <c:pt idx="24">
                  <c:v>40725</c:v>
                </c:pt>
                <c:pt idx="25">
                  <c:v>40756</c:v>
                </c:pt>
                <c:pt idx="26">
                  <c:v>40787</c:v>
                </c:pt>
                <c:pt idx="27">
                  <c:v>40817</c:v>
                </c:pt>
                <c:pt idx="28">
                  <c:v>40848</c:v>
                </c:pt>
                <c:pt idx="29">
                  <c:v>40878</c:v>
                </c:pt>
                <c:pt idx="30">
                  <c:v>40909</c:v>
                </c:pt>
                <c:pt idx="31">
                  <c:v>40940</c:v>
                </c:pt>
                <c:pt idx="32">
                  <c:v>40969</c:v>
                </c:pt>
                <c:pt idx="33">
                  <c:v>41000</c:v>
                </c:pt>
                <c:pt idx="34">
                  <c:v>41030</c:v>
                </c:pt>
                <c:pt idx="35">
                  <c:v>41061</c:v>
                </c:pt>
                <c:pt idx="36">
                  <c:v>41091</c:v>
                </c:pt>
                <c:pt idx="37">
                  <c:v>41122</c:v>
                </c:pt>
                <c:pt idx="38">
                  <c:v>41153</c:v>
                </c:pt>
                <c:pt idx="39">
                  <c:v>41183</c:v>
                </c:pt>
                <c:pt idx="40">
                  <c:v>41214</c:v>
                </c:pt>
                <c:pt idx="41">
                  <c:v>41244</c:v>
                </c:pt>
                <c:pt idx="42">
                  <c:v>41274</c:v>
                </c:pt>
                <c:pt idx="43">
                  <c:v>41304</c:v>
                </c:pt>
                <c:pt idx="44">
                  <c:v>41332</c:v>
                </c:pt>
                <c:pt idx="45">
                  <c:v>41361</c:v>
                </c:pt>
              </c:numCache>
            </c:numRef>
          </c:cat>
          <c:val>
            <c:numRef>
              <c:f>'4.4'!$D$26:$D$71</c:f>
              <c:numCache>
                <c:formatCode>_(* #,##0_);_(* \(#,##0\);_(* "-"??_);_(@_)</c:formatCode>
                <c:ptCount val="46"/>
                <c:pt idx="0">
                  <c:v>25</c:v>
                </c:pt>
                <c:pt idx="1">
                  <c:v>1450</c:v>
                </c:pt>
                <c:pt idx="2">
                  <c:v>8438</c:v>
                </c:pt>
                <c:pt idx="3">
                  <c:v>15881</c:v>
                </c:pt>
                <c:pt idx="4">
                  <c:v>24965</c:v>
                </c:pt>
                <c:pt idx="5">
                  <c:v>36205</c:v>
                </c:pt>
                <c:pt idx="6">
                  <c:v>45348</c:v>
                </c:pt>
                <c:pt idx="7">
                  <c:v>57168</c:v>
                </c:pt>
                <c:pt idx="8">
                  <c:v>103597</c:v>
                </c:pt>
                <c:pt idx="9">
                  <c:v>166609</c:v>
                </c:pt>
                <c:pt idx="10">
                  <c:v>219142</c:v>
                </c:pt>
                <c:pt idx="11">
                  <c:v>283305</c:v>
                </c:pt>
                <c:pt idx="12">
                  <c:v>334979</c:v>
                </c:pt>
                <c:pt idx="13">
                  <c:v>398654</c:v>
                </c:pt>
                <c:pt idx="14">
                  <c:v>468128</c:v>
                </c:pt>
                <c:pt idx="15">
                  <c:v>535244</c:v>
                </c:pt>
                <c:pt idx="16">
                  <c:v>636376</c:v>
                </c:pt>
                <c:pt idx="17">
                  <c:v>720113</c:v>
                </c:pt>
                <c:pt idx="18">
                  <c:v>763077</c:v>
                </c:pt>
                <c:pt idx="19">
                  <c:v>825372</c:v>
                </c:pt>
                <c:pt idx="20">
                  <c:v>884534</c:v>
                </c:pt>
                <c:pt idx="21">
                  <c:v>941641</c:v>
                </c:pt>
                <c:pt idx="22">
                  <c:v>996390</c:v>
                </c:pt>
                <c:pt idx="23">
                  <c:v>1070693</c:v>
                </c:pt>
                <c:pt idx="24">
                  <c:v>1151587</c:v>
                </c:pt>
                <c:pt idx="25">
                  <c:v>1245066</c:v>
                </c:pt>
                <c:pt idx="26">
                  <c:v>1336531</c:v>
                </c:pt>
                <c:pt idx="27">
                  <c:v>1424647</c:v>
                </c:pt>
                <c:pt idx="28">
                  <c:v>1507005</c:v>
                </c:pt>
                <c:pt idx="29">
                  <c:v>1586033</c:v>
                </c:pt>
                <c:pt idx="30">
                  <c:v>1637523</c:v>
                </c:pt>
                <c:pt idx="31">
                  <c:v>1731224</c:v>
                </c:pt>
                <c:pt idx="32">
                  <c:v>1809348</c:v>
                </c:pt>
                <c:pt idx="33">
                  <c:v>1907015</c:v>
                </c:pt>
                <c:pt idx="34">
                  <c:v>1988164</c:v>
                </c:pt>
                <c:pt idx="35">
                  <c:v>2085121</c:v>
                </c:pt>
                <c:pt idx="36">
                  <c:v>2165973</c:v>
                </c:pt>
                <c:pt idx="37">
                  <c:v>2261568</c:v>
                </c:pt>
                <c:pt idx="38">
                  <c:v>2355063</c:v>
                </c:pt>
                <c:pt idx="39">
                  <c:v>2436073</c:v>
                </c:pt>
                <c:pt idx="40">
                  <c:v>2522649</c:v>
                </c:pt>
                <c:pt idx="41">
                  <c:v>2588761</c:v>
                </c:pt>
                <c:pt idx="42">
                  <c:v>2612360</c:v>
                </c:pt>
                <c:pt idx="43">
                  <c:v>2678603</c:v>
                </c:pt>
                <c:pt idx="44">
                  <c:v>2750555</c:v>
                </c:pt>
                <c:pt idx="45">
                  <c:v>2831265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044288"/>
        <c:axId val="492045824"/>
      </c:lineChart>
      <c:dateAx>
        <c:axId val="49204428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92045824"/>
        <c:crosses val="autoZero"/>
        <c:auto val="1"/>
        <c:lblOffset val="100"/>
        <c:baseTimeUnit val="months"/>
      </c:dateAx>
      <c:valAx>
        <c:axId val="49204582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US" sz="1000" b="0"/>
                  <a:t>Numero de registros al MEI por mes (acumulado)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4920442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'4.4'!$G$25</c:f>
              <c:strCache>
                <c:ptCount val="1"/>
                <c:pt idx="0">
                  <c:v>Afiliados al MEI</c:v>
                </c:pt>
              </c:strCache>
            </c:strRef>
          </c:tx>
          <c:invertIfNegative val="0"/>
          <c:cat>
            <c:numRef>
              <c:f>'4.4'!$E$26:$E$71</c:f>
              <c:numCache>
                <c:formatCode>[$-409]mmm\-yy;@</c:formatCode>
                <c:ptCount val="46"/>
                <c:pt idx="0">
                  <c:v>39995</c:v>
                </c:pt>
                <c:pt idx="1">
                  <c:v>40026</c:v>
                </c:pt>
                <c:pt idx="2">
                  <c:v>40057</c:v>
                </c:pt>
                <c:pt idx="3">
                  <c:v>40087</c:v>
                </c:pt>
                <c:pt idx="4">
                  <c:v>40118</c:v>
                </c:pt>
                <c:pt idx="5">
                  <c:v>40148</c:v>
                </c:pt>
                <c:pt idx="6">
                  <c:v>40179</c:v>
                </c:pt>
                <c:pt idx="7">
                  <c:v>40210</c:v>
                </c:pt>
                <c:pt idx="8">
                  <c:v>40238</c:v>
                </c:pt>
                <c:pt idx="9">
                  <c:v>40269</c:v>
                </c:pt>
                <c:pt idx="10">
                  <c:v>40299</c:v>
                </c:pt>
                <c:pt idx="11">
                  <c:v>40330</c:v>
                </c:pt>
                <c:pt idx="12">
                  <c:v>40360</c:v>
                </c:pt>
                <c:pt idx="13">
                  <c:v>40391</c:v>
                </c:pt>
                <c:pt idx="14">
                  <c:v>40422</c:v>
                </c:pt>
                <c:pt idx="15">
                  <c:v>40452</c:v>
                </c:pt>
                <c:pt idx="16">
                  <c:v>40483</c:v>
                </c:pt>
                <c:pt idx="17">
                  <c:v>40513</c:v>
                </c:pt>
                <c:pt idx="18">
                  <c:v>40544</c:v>
                </c:pt>
                <c:pt idx="19">
                  <c:v>40575</c:v>
                </c:pt>
                <c:pt idx="20">
                  <c:v>40603</c:v>
                </c:pt>
                <c:pt idx="21">
                  <c:v>40634</c:v>
                </c:pt>
                <c:pt idx="22">
                  <c:v>40664</c:v>
                </c:pt>
                <c:pt idx="23">
                  <c:v>40695</c:v>
                </c:pt>
                <c:pt idx="24">
                  <c:v>40725</c:v>
                </c:pt>
                <c:pt idx="25">
                  <c:v>40756</c:v>
                </c:pt>
                <c:pt idx="26">
                  <c:v>40787</c:v>
                </c:pt>
                <c:pt idx="27">
                  <c:v>40817</c:v>
                </c:pt>
                <c:pt idx="28">
                  <c:v>40848</c:v>
                </c:pt>
                <c:pt idx="29">
                  <c:v>40878</c:v>
                </c:pt>
                <c:pt idx="30">
                  <c:v>40909</c:v>
                </c:pt>
                <c:pt idx="31">
                  <c:v>40940</c:v>
                </c:pt>
                <c:pt idx="32">
                  <c:v>40969</c:v>
                </c:pt>
                <c:pt idx="33">
                  <c:v>41000</c:v>
                </c:pt>
                <c:pt idx="34">
                  <c:v>41030</c:v>
                </c:pt>
                <c:pt idx="35">
                  <c:v>41061</c:v>
                </c:pt>
                <c:pt idx="36">
                  <c:v>41091</c:v>
                </c:pt>
                <c:pt idx="37">
                  <c:v>41122</c:v>
                </c:pt>
                <c:pt idx="38">
                  <c:v>41153</c:v>
                </c:pt>
                <c:pt idx="39">
                  <c:v>41183</c:v>
                </c:pt>
                <c:pt idx="40">
                  <c:v>41214</c:v>
                </c:pt>
                <c:pt idx="41">
                  <c:v>41244</c:v>
                </c:pt>
                <c:pt idx="42">
                  <c:v>41274</c:v>
                </c:pt>
                <c:pt idx="43">
                  <c:v>41304</c:v>
                </c:pt>
                <c:pt idx="44">
                  <c:v>41332</c:v>
                </c:pt>
                <c:pt idx="45">
                  <c:v>41361</c:v>
                </c:pt>
              </c:numCache>
            </c:numRef>
          </c:cat>
          <c:val>
            <c:numRef>
              <c:f>'4.4'!$G$26:$G$71</c:f>
              <c:numCache>
                <c:formatCode>_(* #,##0_);_(* \(#,##0\);_(* "-"??_);_(@_)</c:formatCode>
                <c:ptCount val="46"/>
                <c:pt idx="0">
                  <c:v>0</c:v>
                </c:pt>
                <c:pt idx="1">
                  <c:v>1425</c:v>
                </c:pt>
                <c:pt idx="2">
                  <c:v>6988</c:v>
                </c:pt>
                <c:pt idx="3">
                  <c:v>7443</c:v>
                </c:pt>
                <c:pt idx="4">
                  <c:v>9084</c:v>
                </c:pt>
                <c:pt idx="5">
                  <c:v>11240</c:v>
                </c:pt>
                <c:pt idx="6">
                  <c:v>9143</c:v>
                </c:pt>
                <c:pt idx="7">
                  <c:v>11820</c:v>
                </c:pt>
                <c:pt idx="8">
                  <c:v>46429</c:v>
                </c:pt>
                <c:pt idx="9">
                  <c:v>63012</c:v>
                </c:pt>
                <c:pt idx="10">
                  <c:v>52533</c:v>
                </c:pt>
                <c:pt idx="11">
                  <c:v>64163</c:v>
                </c:pt>
                <c:pt idx="12">
                  <c:v>51674</c:v>
                </c:pt>
                <c:pt idx="13">
                  <c:v>63675</c:v>
                </c:pt>
                <c:pt idx="14">
                  <c:v>69474</c:v>
                </c:pt>
                <c:pt idx="15">
                  <c:v>67116</c:v>
                </c:pt>
                <c:pt idx="16">
                  <c:v>101132</c:v>
                </c:pt>
                <c:pt idx="17">
                  <c:v>83737</c:v>
                </c:pt>
                <c:pt idx="18">
                  <c:v>42964</c:v>
                </c:pt>
                <c:pt idx="19">
                  <c:v>62295</c:v>
                </c:pt>
                <c:pt idx="20">
                  <c:v>59162</c:v>
                </c:pt>
                <c:pt idx="21">
                  <c:v>57107</c:v>
                </c:pt>
                <c:pt idx="22">
                  <c:v>54749</c:v>
                </c:pt>
                <c:pt idx="23">
                  <c:v>74303</c:v>
                </c:pt>
                <c:pt idx="24">
                  <c:v>80894</c:v>
                </c:pt>
                <c:pt idx="25">
                  <c:v>93479</c:v>
                </c:pt>
                <c:pt idx="26">
                  <c:v>91465</c:v>
                </c:pt>
                <c:pt idx="27">
                  <c:v>88116</c:v>
                </c:pt>
                <c:pt idx="28">
                  <c:v>82358</c:v>
                </c:pt>
                <c:pt idx="29">
                  <c:v>79028</c:v>
                </c:pt>
                <c:pt idx="30">
                  <c:v>51490</c:v>
                </c:pt>
                <c:pt idx="31">
                  <c:v>93701</c:v>
                </c:pt>
                <c:pt idx="32">
                  <c:v>78124</c:v>
                </c:pt>
                <c:pt idx="33">
                  <c:v>97667</c:v>
                </c:pt>
                <c:pt idx="34">
                  <c:v>81149</c:v>
                </c:pt>
                <c:pt idx="35">
                  <c:v>96957</c:v>
                </c:pt>
                <c:pt idx="36">
                  <c:v>80852</c:v>
                </c:pt>
                <c:pt idx="37">
                  <c:v>95595</c:v>
                </c:pt>
                <c:pt idx="38">
                  <c:v>93495</c:v>
                </c:pt>
                <c:pt idx="39">
                  <c:v>81010</c:v>
                </c:pt>
                <c:pt idx="40">
                  <c:v>86576</c:v>
                </c:pt>
                <c:pt idx="41">
                  <c:v>66112</c:v>
                </c:pt>
                <c:pt idx="42">
                  <c:v>23599</c:v>
                </c:pt>
                <c:pt idx="43">
                  <c:v>66243</c:v>
                </c:pt>
                <c:pt idx="44">
                  <c:v>71952</c:v>
                </c:pt>
                <c:pt idx="45">
                  <c:v>80710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072960"/>
        <c:axId val="492074496"/>
      </c:barChart>
      <c:dateAx>
        <c:axId val="49207296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92074496"/>
        <c:crosses val="autoZero"/>
        <c:auto val="1"/>
        <c:lblOffset val="100"/>
        <c:baseTimeUnit val="months"/>
      </c:dateAx>
      <c:valAx>
        <c:axId val="49207449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Numero de registros al MEI por mes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4920729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40235832246948"/>
          <c:y val="4.0372257063483276E-2"/>
          <c:w val="0.86034017794177575"/>
          <c:h val="0.78903949574270649"/>
        </c:manualLayout>
      </c:layout>
      <c:areaChart>
        <c:grouping val="stacked"/>
        <c:varyColors val="0"/>
        <c:ser>
          <c:idx val="2"/>
          <c:order val="2"/>
          <c:spPr>
            <a:noFill/>
            <a:ln>
              <a:noFill/>
            </a:ln>
          </c:spPr>
          <c:val>
            <c:numRef>
              <c:f>'4.5'!$C$30:$H$30</c:f>
              <c:numCache>
                <c:formatCode>General</c:formatCode>
                <c:ptCount val="6"/>
                <c:pt idx="0">
                  <c:v>4</c:v>
                </c:pt>
                <c:pt idx="1">
                  <c:v>7.53</c:v>
                </c:pt>
                <c:pt idx="2">
                  <c:v>9.0299999999999994</c:v>
                </c:pt>
                <c:pt idx="3">
                  <c:v>10.48</c:v>
                </c:pt>
                <c:pt idx="4">
                  <c:v>12.42</c:v>
                </c:pt>
                <c:pt idx="5">
                  <c:v>12.42</c:v>
                </c:pt>
              </c:numCache>
            </c:numRef>
          </c:val>
        </c:ser>
        <c:ser>
          <c:idx val="3"/>
          <c:order val="3"/>
          <c:tx>
            <c:v>Diferencia porcentual</c:v>
          </c:tx>
          <c:spPr>
            <a:noFill/>
            <a:ln w="31750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dash"/>
            </a:ln>
          </c:spPr>
          <c:dLbls>
            <c:dLbl>
              <c:idx val="0"/>
              <c:layout>
                <c:manualLayout>
                  <c:x val="8.8888888888888865E-2"/>
                  <c:y val="-6.01851851851851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layout>
                <c:manualLayout>
                  <c:x val="5.00000000000001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'4.5'!$C$31:$H$31</c:f>
              <c:numCache>
                <c:formatCode>General</c:formatCode>
                <c:ptCount val="6"/>
                <c:pt idx="0">
                  <c:v>15.670000000000002</c:v>
                </c:pt>
                <c:pt idx="1">
                  <c:v>12.14</c:v>
                </c:pt>
                <c:pt idx="2">
                  <c:v>11.840000000000002</c:v>
                </c:pt>
                <c:pt idx="3">
                  <c:v>11.059999999999999</c:v>
                </c:pt>
                <c:pt idx="4">
                  <c:v>9.4500000000000011</c:v>
                </c:pt>
                <c:pt idx="5">
                  <c:v>9.7799999999999994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3432192"/>
        <c:axId val="493438080"/>
      </c:areaChart>
      <c:lineChart>
        <c:grouping val="standard"/>
        <c:varyColors val="0"/>
        <c:ser>
          <c:idx val="0"/>
          <c:order val="0"/>
          <c:tx>
            <c:strRef>
              <c:f>'4.5'!$B$33</c:f>
              <c:strCache>
                <c:ptCount val="1"/>
                <c:pt idx="0">
                  <c:v>Lucro presumido</c:v>
                </c:pt>
              </c:strCache>
            </c:strRef>
          </c:tx>
          <c:spPr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pPr>
              <a:noFill/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dLbls>
            <c:numFmt formatCode="#,##0.0" sourceLinked="0"/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'4.5'!$C$28:$I$28</c:f>
              <c:strCache>
                <c:ptCount val="7"/>
                <c:pt idx="0">
                  <c:v>120 mil</c:v>
                </c:pt>
                <c:pt idx="1">
                  <c:v>600 mil</c:v>
                </c:pt>
                <c:pt idx="2">
                  <c:v>1200 mil</c:v>
                </c:pt>
                <c:pt idx="3">
                  <c:v>1800 mil</c:v>
                </c:pt>
                <c:pt idx="4">
                  <c:v>2400 mil</c:v>
                </c:pt>
                <c:pt idx="5">
                  <c:v>3600 mil</c:v>
                </c:pt>
                <c:pt idx="6">
                  <c:v>3800 mil</c:v>
                </c:pt>
              </c:strCache>
            </c:strRef>
          </c:cat>
          <c:val>
            <c:numRef>
              <c:f>'4.5'!$C$29:$I$29</c:f>
              <c:numCache>
                <c:formatCode>General</c:formatCode>
                <c:ptCount val="7"/>
                <c:pt idx="0">
                  <c:v>19.670000000000002</c:v>
                </c:pt>
                <c:pt idx="1">
                  <c:v>19.670000000000002</c:v>
                </c:pt>
                <c:pt idx="2">
                  <c:v>20.87</c:v>
                </c:pt>
                <c:pt idx="3">
                  <c:v>21.54</c:v>
                </c:pt>
                <c:pt idx="4">
                  <c:v>21.87</c:v>
                </c:pt>
                <c:pt idx="5">
                  <c:v>22.2</c:v>
                </c:pt>
                <c:pt idx="6">
                  <c:v>22.24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'4.5'!$B$34</c:f>
              <c:strCache>
                <c:ptCount val="1"/>
                <c:pt idx="0">
                  <c:v>SIMPLES Nacional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dLbls>
            <c:numFmt formatCode="#,##0.0" sourceLinked="0"/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'4.5'!$C$28:$I$28</c:f>
              <c:strCache>
                <c:ptCount val="7"/>
                <c:pt idx="0">
                  <c:v>120 mil</c:v>
                </c:pt>
                <c:pt idx="1">
                  <c:v>600 mil</c:v>
                </c:pt>
                <c:pt idx="2">
                  <c:v>1200 mil</c:v>
                </c:pt>
                <c:pt idx="3">
                  <c:v>1800 mil</c:v>
                </c:pt>
                <c:pt idx="4">
                  <c:v>2400 mil</c:v>
                </c:pt>
                <c:pt idx="5">
                  <c:v>3600 mil</c:v>
                </c:pt>
                <c:pt idx="6">
                  <c:v>3800 mil</c:v>
                </c:pt>
              </c:strCache>
            </c:strRef>
          </c:cat>
          <c:val>
            <c:numRef>
              <c:f>'4.5'!$C$30:$I$30</c:f>
              <c:numCache>
                <c:formatCode>General</c:formatCode>
                <c:ptCount val="7"/>
                <c:pt idx="0">
                  <c:v>4</c:v>
                </c:pt>
                <c:pt idx="1">
                  <c:v>7.53</c:v>
                </c:pt>
                <c:pt idx="2">
                  <c:v>9.0299999999999994</c:v>
                </c:pt>
                <c:pt idx="3">
                  <c:v>10.48</c:v>
                </c:pt>
                <c:pt idx="4">
                  <c:v>12.42</c:v>
                </c:pt>
                <c:pt idx="5">
                  <c:v>12.42</c:v>
                </c:pt>
                <c:pt idx="6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432192"/>
        <c:axId val="493438080"/>
      </c:lineChart>
      <c:catAx>
        <c:axId val="493432192"/>
        <c:scaling>
          <c:orientation val="minMax"/>
        </c:scaling>
        <c:delete val="0"/>
        <c:axPos val="b"/>
        <c:majorTickMark val="out"/>
        <c:minorTickMark val="none"/>
        <c:tickLblPos val="nextTo"/>
        <c:crossAx val="493438080"/>
        <c:crosses val="autoZero"/>
        <c:auto val="1"/>
        <c:lblAlgn val="ctr"/>
        <c:lblOffset val="100"/>
        <c:noMultiLvlLbl val="0"/>
      </c:catAx>
      <c:valAx>
        <c:axId val="49343808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Tasa impositiva</a:t>
                </a:r>
              </a:p>
            </c:rich>
          </c:tx>
          <c:layout>
            <c:manualLayout>
              <c:xMode val="edge"/>
              <c:yMode val="edge"/>
              <c:x val="1.432225294677535E-2"/>
              <c:y val="0.3071505133807878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49343219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960783</xdr:colOff>
      <xdr:row>5</xdr:row>
      <xdr:rowOff>1703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77109" cy="86309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1</xdr:row>
      <xdr:rowOff>98651</xdr:rowOff>
    </xdr:from>
    <xdr:to>
      <xdr:col>12</xdr:col>
      <xdr:colOff>244929</xdr:colOff>
      <xdr:row>23</xdr:row>
      <xdr:rowOff>68037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0.00152</cdr:y>
    </cdr:from>
    <cdr:to>
      <cdr:x>0.99808</cdr:x>
      <cdr:y>0.1563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763"/>
          <a:ext cx="4952999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US" sz="1100" b="1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13607</xdr:colOff>
      <xdr:row>8</xdr:row>
      <xdr:rowOff>136071</xdr:rowOff>
    </xdr:from>
    <xdr:to>
      <xdr:col>33</xdr:col>
      <xdr:colOff>590040</xdr:colOff>
      <xdr:row>29</xdr:row>
      <xdr:rowOff>54428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7857" y="1442357"/>
          <a:ext cx="9761255" cy="3347357"/>
        </a:xfrm>
        <a:prstGeom prst="rect">
          <a:avLst/>
        </a:prstGeom>
      </xdr:spPr>
    </xdr:pic>
    <xdr:clientData/>
  </xdr:twoCellAnchor>
  <xdr:twoCellAnchor editAs="oneCell">
    <xdr:from>
      <xdr:col>21</xdr:col>
      <xdr:colOff>176893</xdr:colOff>
      <xdr:row>31</xdr:row>
      <xdr:rowOff>81642</xdr:rowOff>
    </xdr:from>
    <xdr:to>
      <xdr:col>36</xdr:col>
      <xdr:colOff>285749</xdr:colOff>
      <xdr:row>55</xdr:row>
      <xdr:rowOff>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2214" y="5143499"/>
          <a:ext cx="9293678" cy="3837215"/>
        </a:xfrm>
        <a:prstGeom prst="rect">
          <a:avLst/>
        </a:prstGeom>
        <a:noFill/>
      </xdr:spPr>
    </xdr:pic>
    <xdr:clientData/>
  </xdr:twoCellAnchor>
  <xdr:twoCellAnchor>
    <xdr:from>
      <xdr:col>2</xdr:col>
      <xdr:colOff>40821</xdr:colOff>
      <xdr:row>5</xdr:row>
      <xdr:rowOff>68035</xdr:rowOff>
    </xdr:from>
    <xdr:to>
      <xdr:col>15</xdr:col>
      <xdr:colOff>54428</xdr:colOff>
      <xdr:row>16</xdr:row>
      <xdr:rowOff>149679</xdr:rowOff>
    </xdr:to>
    <xdr:cxnSp macro="">
      <xdr:nvCxnSpPr>
        <xdr:cNvPr id="5" name="Straight Connector 4"/>
        <xdr:cNvCxnSpPr/>
      </xdr:nvCxnSpPr>
      <xdr:spPr>
        <a:xfrm>
          <a:off x="1265464" y="884464"/>
          <a:ext cx="8300357" cy="1877786"/>
        </a:xfrm>
        <a:prstGeom prst="line">
          <a:avLst/>
        </a:prstGeom>
        <a:ln w="349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40821</xdr:colOff>
      <xdr:row>4</xdr:row>
      <xdr:rowOff>95250</xdr:rowOff>
    </xdr:from>
    <xdr:to>
      <xdr:col>2</xdr:col>
      <xdr:colOff>40821</xdr:colOff>
      <xdr:row>6</xdr:row>
      <xdr:rowOff>13607</xdr:rowOff>
    </xdr:to>
    <xdr:cxnSp macro="">
      <xdr:nvCxnSpPr>
        <xdr:cNvPr id="7" name="Straight Connector 6"/>
        <xdr:cNvCxnSpPr/>
      </xdr:nvCxnSpPr>
      <xdr:spPr>
        <a:xfrm>
          <a:off x="1265464" y="748393"/>
          <a:ext cx="0" cy="244928"/>
        </a:xfrm>
        <a:prstGeom prst="line">
          <a:avLst/>
        </a:prstGeom>
        <a:ln w="349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176893</xdr:colOff>
      <xdr:row>7</xdr:row>
      <xdr:rowOff>81643</xdr:rowOff>
    </xdr:from>
    <xdr:to>
      <xdr:col>5</xdr:col>
      <xdr:colOff>176893</xdr:colOff>
      <xdr:row>9</xdr:row>
      <xdr:rowOff>0</xdr:rowOff>
    </xdr:to>
    <xdr:cxnSp macro="">
      <xdr:nvCxnSpPr>
        <xdr:cNvPr id="11" name="Straight Connector 10"/>
        <xdr:cNvCxnSpPr/>
      </xdr:nvCxnSpPr>
      <xdr:spPr>
        <a:xfrm>
          <a:off x="3238500" y="1224643"/>
          <a:ext cx="0" cy="244928"/>
        </a:xfrm>
        <a:prstGeom prst="line">
          <a:avLst/>
        </a:prstGeom>
        <a:ln w="349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329294</xdr:colOff>
      <xdr:row>9</xdr:row>
      <xdr:rowOff>70758</xdr:rowOff>
    </xdr:from>
    <xdr:to>
      <xdr:col>7</xdr:col>
      <xdr:colOff>329294</xdr:colOff>
      <xdr:row>10</xdr:row>
      <xdr:rowOff>152400</xdr:rowOff>
    </xdr:to>
    <xdr:cxnSp macro="">
      <xdr:nvCxnSpPr>
        <xdr:cNvPr id="12" name="Straight Connector 11"/>
        <xdr:cNvCxnSpPr/>
      </xdr:nvCxnSpPr>
      <xdr:spPr>
        <a:xfrm>
          <a:off x="4738008" y="1540329"/>
          <a:ext cx="0" cy="244928"/>
        </a:xfrm>
        <a:prstGeom prst="line">
          <a:avLst/>
        </a:prstGeom>
        <a:ln w="349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19051</xdr:colOff>
      <xdr:row>12</xdr:row>
      <xdr:rowOff>73478</xdr:rowOff>
    </xdr:from>
    <xdr:to>
      <xdr:col>11</xdr:col>
      <xdr:colOff>19051</xdr:colOff>
      <xdr:row>13</xdr:row>
      <xdr:rowOff>155121</xdr:rowOff>
    </xdr:to>
    <xdr:cxnSp macro="">
      <xdr:nvCxnSpPr>
        <xdr:cNvPr id="13" name="Straight Connector 12"/>
        <xdr:cNvCxnSpPr/>
      </xdr:nvCxnSpPr>
      <xdr:spPr>
        <a:xfrm>
          <a:off x="6877051" y="2032907"/>
          <a:ext cx="0" cy="244928"/>
        </a:xfrm>
        <a:prstGeom prst="line">
          <a:avLst/>
        </a:prstGeom>
        <a:ln w="349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48987</xdr:colOff>
      <xdr:row>14</xdr:row>
      <xdr:rowOff>76200</xdr:rowOff>
    </xdr:from>
    <xdr:to>
      <xdr:col>13</xdr:col>
      <xdr:colOff>48987</xdr:colOff>
      <xdr:row>15</xdr:row>
      <xdr:rowOff>157842</xdr:rowOff>
    </xdr:to>
    <xdr:cxnSp macro="">
      <xdr:nvCxnSpPr>
        <xdr:cNvPr id="14" name="Straight Connector 13"/>
        <xdr:cNvCxnSpPr/>
      </xdr:nvCxnSpPr>
      <xdr:spPr>
        <a:xfrm>
          <a:off x="8335737" y="2362200"/>
          <a:ext cx="0" cy="244928"/>
        </a:xfrm>
        <a:prstGeom prst="line">
          <a:avLst/>
        </a:prstGeom>
        <a:ln w="349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40821</xdr:colOff>
      <xdr:row>23</xdr:row>
      <xdr:rowOff>68035</xdr:rowOff>
    </xdr:from>
    <xdr:to>
      <xdr:col>15</xdr:col>
      <xdr:colOff>54428</xdr:colOff>
      <xdr:row>34</xdr:row>
      <xdr:rowOff>149679</xdr:rowOff>
    </xdr:to>
    <xdr:cxnSp macro="">
      <xdr:nvCxnSpPr>
        <xdr:cNvPr id="15" name="Straight Connector 14"/>
        <xdr:cNvCxnSpPr/>
      </xdr:nvCxnSpPr>
      <xdr:spPr>
        <a:xfrm>
          <a:off x="1265464" y="884464"/>
          <a:ext cx="8300357" cy="1877786"/>
        </a:xfrm>
        <a:prstGeom prst="line">
          <a:avLst/>
        </a:prstGeom>
        <a:ln w="349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40821</xdr:colOff>
      <xdr:row>22</xdr:row>
      <xdr:rowOff>95250</xdr:rowOff>
    </xdr:from>
    <xdr:to>
      <xdr:col>2</xdr:col>
      <xdr:colOff>40821</xdr:colOff>
      <xdr:row>24</xdr:row>
      <xdr:rowOff>13607</xdr:rowOff>
    </xdr:to>
    <xdr:cxnSp macro="">
      <xdr:nvCxnSpPr>
        <xdr:cNvPr id="16" name="Straight Connector 15"/>
        <xdr:cNvCxnSpPr/>
      </xdr:nvCxnSpPr>
      <xdr:spPr>
        <a:xfrm>
          <a:off x="1265464" y="748393"/>
          <a:ext cx="0" cy="244928"/>
        </a:xfrm>
        <a:prstGeom prst="line">
          <a:avLst/>
        </a:prstGeom>
        <a:ln w="349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176893</xdr:colOff>
      <xdr:row>25</xdr:row>
      <xdr:rowOff>81643</xdr:rowOff>
    </xdr:from>
    <xdr:to>
      <xdr:col>5</xdr:col>
      <xdr:colOff>176893</xdr:colOff>
      <xdr:row>27</xdr:row>
      <xdr:rowOff>0</xdr:rowOff>
    </xdr:to>
    <xdr:cxnSp macro="">
      <xdr:nvCxnSpPr>
        <xdr:cNvPr id="17" name="Straight Connector 16"/>
        <xdr:cNvCxnSpPr/>
      </xdr:nvCxnSpPr>
      <xdr:spPr>
        <a:xfrm>
          <a:off x="3238500" y="1224643"/>
          <a:ext cx="0" cy="244928"/>
        </a:xfrm>
        <a:prstGeom prst="line">
          <a:avLst/>
        </a:prstGeom>
        <a:ln w="349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383722</xdr:colOff>
      <xdr:row>28</xdr:row>
      <xdr:rowOff>57151</xdr:rowOff>
    </xdr:from>
    <xdr:to>
      <xdr:col>8</xdr:col>
      <xdr:colOff>383722</xdr:colOff>
      <xdr:row>29</xdr:row>
      <xdr:rowOff>138793</xdr:rowOff>
    </xdr:to>
    <xdr:cxnSp macro="">
      <xdr:nvCxnSpPr>
        <xdr:cNvPr id="18" name="Straight Connector 17"/>
        <xdr:cNvCxnSpPr/>
      </xdr:nvCxnSpPr>
      <xdr:spPr>
        <a:xfrm>
          <a:off x="5404758" y="4629151"/>
          <a:ext cx="0" cy="244928"/>
        </a:xfrm>
        <a:prstGeom prst="line">
          <a:avLst/>
        </a:prstGeom>
        <a:ln w="349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19051</xdr:colOff>
      <xdr:row>30</xdr:row>
      <xdr:rowOff>73478</xdr:rowOff>
    </xdr:from>
    <xdr:to>
      <xdr:col>11</xdr:col>
      <xdr:colOff>19051</xdr:colOff>
      <xdr:row>31</xdr:row>
      <xdr:rowOff>155121</xdr:rowOff>
    </xdr:to>
    <xdr:cxnSp macro="">
      <xdr:nvCxnSpPr>
        <xdr:cNvPr id="19" name="Straight Connector 18"/>
        <xdr:cNvCxnSpPr/>
      </xdr:nvCxnSpPr>
      <xdr:spPr>
        <a:xfrm>
          <a:off x="6877051" y="2032907"/>
          <a:ext cx="0" cy="244928"/>
        </a:xfrm>
        <a:prstGeom prst="line">
          <a:avLst/>
        </a:prstGeom>
        <a:ln w="349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307523</xdr:colOff>
      <xdr:row>33</xdr:row>
      <xdr:rowOff>48985</xdr:rowOff>
    </xdr:from>
    <xdr:to>
      <xdr:col>14</xdr:col>
      <xdr:colOff>307523</xdr:colOff>
      <xdr:row>34</xdr:row>
      <xdr:rowOff>130628</xdr:rowOff>
    </xdr:to>
    <xdr:cxnSp macro="">
      <xdr:nvCxnSpPr>
        <xdr:cNvPr id="20" name="Straight Connector 19"/>
        <xdr:cNvCxnSpPr/>
      </xdr:nvCxnSpPr>
      <xdr:spPr>
        <a:xfrm>
          <a:off x="9206594" y="5437414"/>
          <a:ext cx="0" cy="244928"/>
        </a:xfrm>
        <a:prstGeom prst="line">
          <a:avLst/>
        </a:prstGeom>
        <a:ln w="349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230066</xdr:colOff>
      <xdr:row>0</xdr:row>
      <xdr:rowOff>0</xdr:rowOff>
    </xdr:from>
    <xdr:to>
      <xdr:col>13</xdr:col>
      <xdr:colOff>534865</xdr:colOff>
      <xdr:row>14</xdr:row>
      <xdr:rowOff>46892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5</xdr:row>
      <xdr:rowOff>14287</xdr:rowOff>
    </xdr:from>
    <xdr:to>
      <xdr:col>11</xdr:col>
      <xdr:colOff>409575</xdr:colOff>
      <xdr:row>19</xdr:row>
      <xdr:rowOff>90487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45</xdr:row>
      <xdr:rowOff>0</xdr:rowOff>
    </xdr:from>
    <xdr:to>
      <xdr:col>10</xdr:col>
      <xdr:colOff>85017</xdr:colOff>
      <xdr:row>66</xdr:row>
      <xdr:rowOff>151881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8572500"/>
          <a:ext cx="5666667" cy="415238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20</xdr:col>
      <xdr:colOff>608839</xdr:colOff>
      <xdr:row>68</xdr:row>
      <xdr:rowOff>104215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05600" y="8572500"/>
          <a:ext cx="6095239" cy="4485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660400</xdr:colOff>
      <xdr:row>7</xdr:row>
      <xdr:rowOff>54428</xdr:rowOff>
    </xdr:from>
    <xdr:to>
      <xdr:col>18</xdr:col>
      <xdr:colOff>585108</xdr:colOff>
      <xdr:row>25</xdr:row>
      <xdr:rowOff>40821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713016</xdr:colOff>
      <xdr:row>7</xdr:row>
      <xdr:rowOff>39461</xdr:rowOff>
    </xdr:from>
    <xdr:to>
      <xdr:col>23</xdr:col>
      <xdr:colOff>615043</xdr:colOff>
      <xdr:row>25</xdr:row>
      <xdr:rowOff>39461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65636</xdr:colOff>
      <xdr:row>4</xdr:row>
      <xdr:rowOff>80843</xdr:rowOff>
    </xdr:from>
    <xdr:to>
      <xdr:col>5</xdr:col>
      <xdr:colOff>217716</xdr:colOff>
      <xdr:row>28</xdr:row>
      <xdr:rowOff>40821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204788</xdr:colOff>
      <xdr:row>4</xdr:row>
      <xdr:rowOff>-1</xdr:rowOff>
    </xdr:from>
    <xdr:to>
      <xdr:col>11</xdr:col>
      <xdr:colOff>190502</xdr:colOff>
      <xdr:row>28</xdr:row>
      <xdr:rowOff>54430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28576</xdr:colOff>
      <xdr:row>34</xdr:row>
      <xdr:rowOff>152400</xdr:rowOff>
    </xdr:from>
    <xdr:to>
      <xdr:col>16</xdr:col>
      <xdr:colOff>219076</xdr:colOff>
      <xdr:row>51</xdr:row>
      <xdr:rowOff>133350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228598</xdr:colOff>
      <xdr:row>35</xdr:row>
      <xdr:rowOff>19050</xdr:rowOff>
    </xdr:from>
    <xdr:to>
      <xdr:col>23</xdr:col>
      <xdr:colOff>238125</xdr:colOff>
      <xdr:row>53</xdr:row>
      <xdr:rowOff>57150</xdr:rowOff>
    </xdr:to>
    <xdr:graphicFrame macro="">
      <xdr:nvGraphicFramePr>
        <xdr:cNvPr id="1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0.2167</cdr:x>
      <cdr:y>0.88194</cdr:y>
    </cdr:from>
    <cdr:to>
      <cdr:x>0.27087</cdr:x>
      <cdr:y>0.99132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86631" y="2419350"/>
          <a:ext cx="246618" cy="3000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itchFamily="18" charset="0"/>
              <a:cs typeface="Times New Roman" pitchFamily="18" charset="0"/>
            </a:rPr>
            <a:t>2</a:t>
          </a:r>
        </a:p>
      </cdr:txBody>
    </cdr:sp>
  </cdr:relSizeAnchor>
  <cdr:relSizeAnchor xmlns:cdr="http://schemas.openxmlformats.org/drawingml/2006/chartDrawing">
    <cdr:from>
      <cdr:x>0.36309</cdr:x>
      <cdr:y>0.8831</cdr:y>
    </cdr:from>
    <cdr:to>
      <cdr:x>0.41726</cdr:x>
      <cdr:y>0.97338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653130" y="2422525"/>
          <a:ext cx="246618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itchFamily="18" charset="0"/>
              <a:cs typeface="Times New Roman" pitchFamily="18" charset="0"/>
            </a:rPr>
            <a:t>4</a:t>
          </a:r>
        </a:p>
      </cdr:txBody>
    </cdr:sp>
  </cdr:relSizeAnchor>
  <cdr:relSizeAnchor xmlns:cdr="http://schemas.openxmlformats.org/drawingml/2006/chartDrawing">
    <cdr:from>
      <cdr:x>0.50888</cdr:x>
      <cdr:y>0.88657</cdr:y>
    </cdr:from>
    <cdr:to>
      <cdr:x>0.56305</cdr:x>
      <cdr:y>0.97685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316903" y="2432050"/>
          <a:ext cx="246618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itchFamily="18" charset="0"/>
              <a:cs typeface="Times New Roman" pitchFamily="18" charset="0"/>
            </a:rPr>
            <a:t>6</a:t>
          </a:r>
        </a:p>
      </cdr:txBody>
    </cdr:sp>
  </cdr:relSizeAnchor>
  <cdr:relSizeAnchor xmlns:cdr="http://schemas.openxmlformats.org/drawingml/2006/chartDrawing">
    <cdr:from>
      <cdr:x>0.65465</cdr:x>
      <cdr:y>0.8831</cdr:y>
    </cdr:from>
    <cdr:to>
      <cdr:x>0.70882</cdr:x>
      <cdr:y>0.97338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980597" y="2422525"/>
          <a:ext cx="246619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itchFamily="18" charset="0"/>
              <a:cs typeface="Times New Roman" pitchFamily="18" charset="0"/>
            </a:rPr>
            <a:t>8</a:t>
          </a:r>
        </a:p>
      </cdr:txBody>
    </cdr:sp>
  </cdr:relSizeAnchor>
  <cdr:relSizeAnchor xmlns:cdr="http://schemas.openxmlformats.org/drawingml/2006/chartDrawing">
    <cdr:from>
      <cdr:x>0.7879</cdr:x>
      <cdr:y>0.8831</cdr:y>
    </cdr:from>
    <cdr:to>
      <cdr:x>0.8747</cdr:x>
      <cdr:y>0.97338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587260" y="2422525"/>
          <a:ext cx="395221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itchFamily="18" charset="0"/>
              <a:cs typeface="Times New Roman" pitchFamily="18" charset="0"/>
            </a:rPr>
            <a:t>10</a:t>
          </a:r>
        </a:p>
      </cdr:txBody>
    </cdr:sp>
  </cdr:relSizeAnchor>
  <cdr:relSizeAnchor xmlns:cdr="http://schemas.openxmlformats.org/drawingml/2006/chartDrawing">
    <cdr:from>
      <cdr:x>0.16736</cdr:x>
      <cdr:y>0.14063</cdr:y>
    </cdr:from>
    <cdr:to>
      <cdr:x>0.4749</cdr:x>
      <cdr:y>0.23438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762000" y="385763"/>
          <a:ext cx="14001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>
              <a:latin typeface="Times New Roman" pitchFamily="18" charset="0"/>
              <a:cs typeface="Times New Roman" pitchFamily="18" charset="0"/>
            </a:rPr>
            <a:t>Aporte</a:t>
          </a:r>
          <a:r>
            <a:rPr lang="en-US" sz="1400"/>
            <a:t> </a:t>
          </a:r>
          <a:r>
            <a:rPr lang="en-US" sz="1000">
              <a:latin typeface="Times New Roman" pitchFamily="18" charset="0"/>
              <a:cs typeface="Times New Roman" pitchFamily="18" charset="0"/>
            </a:rPr>
            <a:t>estatal</a:t>
          </a:r>
        </a:p>
      </cdr:txBody>
    </cdr:sp>
  </cdr:relSizeAnchor>
  <cdr:relSizeAnchor xmlns:cdr="http://schemas.openxmlformats.org/drawingml/2006/chartDrawing">
    <cdr:from>
      <cdr:x>0.49442</cdr:x>
      <cdr:y>0.54282</cdr:y>
    </cdr:from>
    <cdr:to>
      <cdr:x>0.8682</cdr:x>
      <cdr:y>0.63657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2251075" y="1489075"/>
          <a:ext cx="17018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Times New Roman" pitchFamily="18" charset="0"/>
              <a:cs typeface="Times New Roman" pitchFamily="18" charset="0"/>
            </a:rPr>
            <a:t>Aporte</a:t>
          </a:r>
          <a:r>
            <a:rPr lang="en-US" sz="1000"/>
            <a:t> </a:t>
          </a:r>
          <a:r>
            <a:rPr lang="en-US" sz="1000">
              <a:latin typeface="Times New Roman" pitchFamily="18" charset="0"/>
              <a:cs typeface="Times New Roman" pitchFamily="18" charset="0"/>
            </a:rPr>
            <a:t>trabajador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1</xdr:row>
      <xdr:rowOff>138110</xdr:rowOff>
    </xdr:from>
    <xdr:to>
      <xdr:col>8</xdr:col>
      <xdr:colOff>453118</xdr:colOff>
      <xdr:row>21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571500</xdr:colOff>
      <xdr:row>1</xdr:row>
      <xdr:rowOff>122464</xdr:rowOff>
    </xdr:from>
    <xdr:to>
      <xdr:col>17</xdr:col>
      <xdr:colOff>359228</xdr:colOff>
      <xdr:row>21</xdr:row>
      <xdr:rowOff>106817</xdr:rowOff>
    </xdr:to>
    <xdr:graphicFrame macro="[0]!grafico_formato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0.53791</cdr:x>
      <cdr:y>0.05689</cdr:y>
    </cdr:from>
    <cdr:to>
      <cdr:x>0.53971</cdr:x>
      <cdr:y>0.86599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 flipV="1">
          <a:off x="2838449" y="214314"/>
          <a:ext cx="9525" cy="30480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0.38087</cdr:x>
      <cdr:y>0.067</cdr:y>
    </cdr:from>
    <cdr:to>
      <cdr:x>0.51625</cdr:x>
      <cdr:y>0.067</cdr:y>
    </cdr:to>
    <cdr:cxnSp macro="">
      <cdr:nvCxnSpPr>
        <cdr:cNvPr id="5" name="Straight Arrow Connector 4"/>
        <cdr:cNvCxnSpPr/>
      </cdr:nvCxnSpPr>
      <cdr:spPr>
        <a:xfrm xmlns:a="http://schemas.openxmlformats.org/drawingml/2006/main" flipH="1">
          <a:off x="2009774" y="252414"/>
          <a:ext cx="714375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0.21841</cdr:x>
      <cdr:y>0.04425</cdr:y>
    </cdr:from>
    <cdr:to>
      <cdr:x>0.35921</cdr:x>
      <cdr:y>0.16814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152524" y="166689"/>
          <a:ext cx="742949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/>
            <a:t>11% SM</a:t>
          </a:r>
        </a:p>
      </cdr:txBody>
    </cdr:sp>
  </cdr:relSizeAnchor>
  <cdr:relSizeAnchor xmlns:cdr="http://schemas.openxmlformats.org/drawingml/2006/chartDrawing">
    <cdr:from>
      <cdr:x>0.72623</cdr:x>
      <cdr:y>0.03877</cdr:y>
    </cdr:from>
    <cdr:to>
      <cdr:x>0.86703</cdr:x>
      <cdr:y>0.16266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32225" y="146050"/>
          <a:ext cx="742949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5% SM</a:t>
          </a:r>
        </a:p>
      </cdr:txBody>
    </cdr:sp>
  </cdr:relSizeAnchor>
  <cdr:relSizeAnchor xmlns:cdr="http://schemas.openxmlformats.org/drawingml/2006/chartDrawing">
    <cdr:from>
      <cdr:x>0.55114</cdr:x>
      <cdr:y>0.06953</cdr:y>
    </cdr:from>
    <cdr:to>
      <cdr:x>0.70217</cdr:x>
      <cdr:y>0.07038</cdr:y>
    </cdr:to>
    <cdr:cxnSp macro="">
      <cdr:nvCxnSpPr>
        <cdr:cNvPr id="8" name="Straight Arrow Connector 7"/>
        <cdr:cNvCxnSpPr/>
      </cdr:nvCxnSpPr>
      <cdr:spPr>
        <a:xfrm xmlns:a="http://schemas.openxmlformats.org/drawingml/2006/main" flipV="1">
          <a:off x="2908300" y="261939"/>
          <a:ext cx="796924" cy="31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0.53791</cdr:x>
      <cdr:y>0.05689</cdr:y>
    </cdr:from>
    <cdr:to>
      <cdr:x>0.53971</cdr:x>
      <cdr:y>0.86599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 flipV="1">
          <a:off x="2838449" y="214314"/>
          <a:ext cx="9525" cy="30480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0.38087</cdr:x>
      <cdr:y>0.067</cdr:y>
    </cdr:from>
    <cdr:to>
      <cdr:x>0.51625</cdr:x>
      <cdr:y>0.067</cdr:y>
    </cdr:to>
    <cdr:cxnSp macro="">
      <cdr:nvCxnSpPr>
        <cdr:cNvPr id="5" name="Straight Arrow Connector 4"/>
        <cdr:cNvCxnSpPr/>
      </cdr:nvCxnSpPr>
      <cdr:spPr>
        <a:xfrm xmlns:a="http://schemas.openxmlformats.org/drawingml/2006/main" flipH="1">
          <a:off x="2009774" y="252414"/>
          <a:ext cx="714375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0.21841</cdr:x>
      <cdr:y>0.04425</cdr:y>
    </cdr:from>
    <cdr:to>
      <cdr:x>0.35921</cdr:x>
      <cdr:y>0.16814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152524" y="166689"/>
          <a:ext cx="742949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/>
            <a:t>11% SM</a:t>
          </a:r>
        </a:p>
      </cdr:txBody>
    </cdr:sp>
  </cdr:relSizeAnchor>
  <cdr:relSizeAnchor xmlns:cdr="http://schemas.openxmlformats.org/drawingml/2006/chartDrawing">
    <cdr:from>
      <cdr:x>0.72623</cdr:x>
      <cdr:y>0.03877</cdr:y>
    </cdr:from>
    <cdr:to>
      <cdr:x>0.86703</cdr:x>
      <cdr:y>0.16266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32225" y="146050"/>
          <a:ext cx="742949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/>
            <a:t>5% SM</a:t>
          </a:r>
        </a:p>
      </cdr:txBody>
    </cdr:sp>
  </cdr:relSizeAnchor>
  <cdr:relSizeAnchor xmlns:cdr="http://schemas.openxmlformats.org/drawingml/2006/chartDrawing">
    <cdr:from>
      <cdr:x>0.55114</cdr:x>
      <cdr:y>0.06953</cdr:y>
    </cdr:from>
    <cdr:to>
      <cdr:x>0.70217</cdr:x>
      <cdr:y>0.07038</cdr:y>
    </cdr:to>
    <cdr:cxnSp macro="">
      <cdr:nvCxnSpPr>
        <cdr:cNvPr id="8" name="Straight Arrow Connector 7"/>
        <cdr:cNvCxnSpPr/>
      </cdr:nvCxnSpPr>
      <cdr:spPr>
        <a:xfrm xmlns:a="http://schemas.openxmlformats.org/drawingml/2006/main" flipV="1">
          <a:off x="2908300" y="261939"/>
          <a:ext cx="796924" cy="31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122465</xdr:colOff>
      <xdr:row>3</xdr:row>
      <xdr:rowOff>118381</xdr:rowOff>
    </xdr:from>
    <xdr:to>
      <xdr:col>10</xdr:col>
      <xdr:colOff>380999</xdr:colOff>
      <xdr:row>24</xdr:row>
      <xdr:rowOff>149678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cion%20SP\Otros\Pedido%20D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_Consolidado"/>
      <sheetName val="Base_Consolidado_mill"/>
      <sheetName val="Base_PE"/>
      <sheetName val="Reforma_PE"/>
      <sheetName val="México"/>
      <sheetName val="AFPCHI_penprom"/>
      <sheetName val="Base_CHI"/>
      <sheetName val="CHI_muj(65)_reforma"/>
      <sheetName val="Población"/>
      <sheetName val="pob 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5"/>
  <sheetViews>
    <sheetView tabSelected="1" zoomScale="115" zoomScaleNormal="115" workbookViewId="0">
      <selection activeCell="A5" sqref="A5:P5"/>
    </sheetView>
  </sheetViews>
  <sheetFormatPr defaultRowHeight="12.75"/>
  <cols>
    <col min="1" max="1" width="9.140625" style="10"/>
    <col min="2" max="2" width="12" style="10" customWidth="1"/>
    <col min="3" max="3" width="67.5703125" style="10" customWidth="1"/>
    <col min="4" max="16384" width="9.140625" style="10"/>
  </cols>
  <sheetData>
    <row r="1" spans="1:71">
      <c r="A1" s="50"/>
      <c r="B1" s="50"/>
      <c r="C1" s="50"/>
      <c r="D1" s="50"/>
      <c r="E1" s="50"/>
      <c r="F1" s="50"/>
      <c r="G1" s="50"/>
      <c r="H1" s="50"/>
      <c r="I1" s="50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</row>
    <row r="2" spans="1:71">
      <c r="A2" s="50"/>
      <c r="B2" s="50"/>
      <c r="C2" s="50"/>
      <c r="D2" s="50"/>
      <c r="E2" s="50"/>
      <c r="F2" s="50"/>
      <c r="G2" s="50"/>
      <c r="H2" s="50"/>
      <c r="I2" s="50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</row>
    <row r="3" spans="1:71">
      <c r="A3" s="50"/>
      <c r="B3" s="50"/>
      <c r="C3" s="50"/>
      <c r="D3" s="50"/>
      <c r="E3" s="50"/>
      <c r="F3" s="50"/>
      <c r="G3" s="50"/>
      <c r="H3" s="50"/>
      <c r="I3" s="50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</row>
    <row r="4" spans="1:71">
      <c r="A4" s="50"/>
      <c r="B4" s="50"/>
      <c r="C4" s="50"/>
      <c r="D4" s="50"/>
      <c r="E4" s="50"/>
      <c r="F4" s="50"/>
      <c r="G4" s="50"/>
      <c r="H4" s="50"/>
      <c r="I4" s="50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</row>
    <row r="5" spans="1:71" ht="15.75">
      <c r="A5" s="52" t="s">
        <v>148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</row>
    <row r="6" spans="1:71">
      <c r="A6" s="53" t="s">
        <v>149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</row>
    <row r="7" spans="1:71">
      <c r="A7" s="53" t="s">
        <v>150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</row>
    <row r="9" spans="1:71">
      <c r="B9" s="68"/>
      <c r="C9" s="12" t="s">
        <v>47</v>
      </c>
      <c r="D9" s="12" t="s">
        <v>48</v>
      </c>
      <c r="E9" s="12" t="s">
        <v>49</v>
      </c>
    </row>
    <row r="10" spans="1:71">
      <c r="B10" s="69" t="s">
        <v>115</v>
      </c>
      <c r="C10" s="10" t="s">
        <v>72</v>
      </c>
      <c r="D10" s="37" t="s">
        <v>132</v>
      </c>
      <c r="E10" s="10" t="s">
        <v>73</v>
      </c>
    </row>
    <row r="11" spans="1:71">
      <c r="B11" s="69" t="s">
        <v>116</v>
      </c>
      <c r="C11" s="10" t="s">
        <v>133</v>
      </c>
      <c r="D11" s="10" t="s">
        <v>134</v>
      </c>
      <c r="E11" s="10" t="s">
        <v>34</v>
      </c>
    </row>
    <row r="12" spans="1:71">
      <c r="B12" s="69" t="s">
        <v>117</v>
      </c>
      <c r="C12" s="10" t="s">
        <v>137</v>
      </c>
      <c r="D12" s="10" t="s">
        <v>131</v>
      </c>
      <c r="E12" s="10" t="s">
        <v>34</v>
      </c>
    </row>
    <row r="13" spans="1:71">
      <c r="B13" s="69" t="s">
        <v>118</v>
      </c>
      <c r="C13" s="10" t="s">
        <v>138</v>
      </c>
      <c r="D13" s="54" t="s">
        <v>139</v>
      </c>
      <c r="E13" s="10" t="s">
        <v>34</v>
      </c>
    </row>
    <row r="14" spans="1:71">
      <c r="B14" s="69" t="s">
        <v>119</v>
      </c>
      <c r="C14" s="10" t="s">
        <v>142</v>
      </c>
      <c r="D14" s="10" t="s">
        <v>143</v>
      </c>
      <c r="E14" s="10" t="s">
        <v>34</v>
      </c>
    </row>
    <row r="15" spans="1:71">
      <c r="B15" s="69" t="s">
        <v>130</v>
      </c>
      <c r="C15" s="10" t="s">
        <v>128</v>
      </c>
      <c r="D15" s="10" t="s">
        <v>129</v>
      </c>
      <c r="E15" s="10" t="s">
        <v>34</v>
      </c>
    </row>
    <row r="16" spans="1:71">
      <c r="B16" s="68"/>
    </row>
    <row r="17" spans="1:17">
      <c r="B17" s="69" t="s">
        <v>120</v>
      </c>
      <c r="C17" s="10" t="s">
        <v>146</v>
      </c>
      <c r="D17" s="10" t="s">
        <v>147</v>
      </c>
      <c r="E17" s="10" t="s">
        <v>34</v>
      </c>
    </row>
    <row r="18" spans="1:17">
      <c r="B18" s="68"/>
    </row>
    <row r="19" spans="1:17">
      <c r="B19" s="69" t="s">
        <v>121</v>
      </c>
      <c r="C19" s="10" t="s">
        <v>135</v>
      </c>
      <c r="D19" s="10" t="s">
        <v>136</v>
      </c>
      <c r="E19" s="10" t="s">
        <v>34</v>
      </c>
    </row>
    <row r="20" spans="1:17">
      <c r="B20" s="69" t="s">
        <v>122</v>
      </c>
      <c r="C20" s="10" t="s">
        <v>141</v>
      </c>
      <c r="D20" s="10" t="s">
        <v>140</v>
      </c>
      <c r="E20" s="10" t="s">
        <v>34</v>
      </c>
    </row>
    <row r="21" spans="1:17">
      <c r="B21" s="68" t="s">
        <v>34</v>
      </c>
    </row>
    <row r="22" spans="1:17">
      <c r="B22" s="69" t="s">
        <v>130</v>
      </c>
      <c r="C22" s="10" t="s">
        <v>144</v>
      </c>
      <c r="D22" s="10" t="s">
        <v>145</v>
      </c>
    </row>
    <row r="23" spans="1:17">
      <c r="B23" s="68"/>
    </row>
    <row r="24" spans="1:17">
      <c r="B24" s="68"/>
    </row>
    <row r="25" spans="1:17" ht="114.75" customHeight="1">
      <c r="A25" s="70" t="s">
        <v>152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</row>
  </sheetData>
  <mergeCells count="9">
    <mergeCell ref="A7:P7"/>
    <mergeCell ref="Q7:S7"/>
    <mergeCell ref="A25:Q25"/>
    <mergeCell ref="A1:I1"/>
    <mergeCell ref="A2:I2"/>
    <mergeCell ref="A3:I3"/>
    <mergeCell ref="A4:I4"/>
    <mergeCell ref="A5:P5"/>
    <mergeCell ref="A6:P6"/>
  </mergeCells>
  <hyperlinks>
    <hyperlink ref="B10" location="'4.1'!A1" display="Gráfico 4.1:"/>
    <hyperlink ref="B11" location="'4.2'!A1" display="Gráfico 4.2:"/>
    <hyperlink ref="B12" location="'4.3 '!A1" display="Gráfico 4.3:"/>
    <hyperlink ref="B13" location="'4.4'!A1" display="Gráfico 4.4:"/>
    <hyperlink ref="B14" location="'4.5'!A1" display="Gráfico 4.5:"/>
    <hyperlink ref="B15" location="B.4.4.1!A1" display="Gráfico 4.4.1"/>
    <hyperlink ref="B17" location="'4.6'!A1" display="Gráfico 4.6:"/>
    <hyperlink ref="B19" location="D4.1!A1" display="Diagrama 4.1:"/>
    <hyperlink ref="B20" location="B.4.3.1!A1" display="Gráfico 4.3.1"/>
    <hyperlink ref="B22" location="B.4.4.1!A1" display="Gráfico 4.4.1"/>
  </hyperlink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5:D15"/>
  <sheetViews>
    <sheetView workbookViewId="0">
      <selection activeCell="D4" sqref="D4"/>
    </sheetView>
  </sheetViews>
  <sheetFormatPr defaultRowHeight="15"/>
  <cols>
    <col min="1" max="2" width="9.140625" style="44"/>
    <col min="3" max="3" width="10.5703125" style="44" bestFit="1" customWidth="1"/>
    <col min="4" max="16384" width="9.140625" style="44"/>
  </cols>
  <sheetData>
    <row r="5" spans="2:4">
      <c r="B5" s="44" t="s">
        <v>127</v>
      </c>
      <c r="C5" s="55"/>
    </row>
    <row r="6" spans="2:4">
      <c r="B6" s="44">
        <v>2003</v>
      </c>
      <c r="C6" s="57">
        <v>1884.3387750000002</v>
      </c>
    </row>
    <row r="7" spans="2:4">
      <c r="B7" s="44">
        <v>2004</v>
      </c>
      <c r="C7" s="57">
        <v>1983.5145000000002</v>
      </c>
    </row>
    <row r="8" spans="2:4">
      <c r="B8" s="44">
        <v>2005</v>
      </c>
      <c r="C8" s="57">
        <v>2087.9100000000003</v>
      </c>
    </row>
    <row r="9" spans="2:4">
      <c r="B9" s="44">
        <v>2006</v>
      </c>
      <c r="C9" s="57">
        <v>2197.8000000000002</v>
      </c>
    </row>
    <row r="10" spans="2:4">
      <c r="B10" s="44">
        <v>2007</v>
      </c>
      <c r="C10" s="57">
        <v>3663</v>
      </c>
      <c r="D10" s="56">
        <v>26000</v>
      </c>
    </row>
    <row r="11" spans="2:4">
      <c r="B11" s="44">
        <v>2008</v>
      </c>
      <c r="C11" s="57">
        <v>9326.5</v>
      </c>
    </row>
    <row r="12" spans="2:4">
      <c r="B12" s="44">
        <v>2009</v>
      </c>
      <c r="C12" s="57">
        <v>14990</v>
      </c>
    </row>
    <row r="13" spans="2:4">
      <c r="B13" s="44">
        <v>2010</v>
      </c>
      <c r="C13" s="57">
        <v>18745</v>
      </c>
    </row>
    <row r="14" spans="2:4">
      <c r="B14" s="44">
        <v>2011</v>
      </c>
      <c r="C14" s="57">
        <v>22500</v>
      </c>
    </row>
    <row r="15" spans="2:4">
      <c r="B15" s="44">
        <v>2012</v>
      </c>
      <c r="C15" s="57">
        <v>25000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AA61"/>
  <sheetViews>
    <sheetView showGridLines="0" zoomScale="70" zoomScaleNormal="70" workbookViewId="0">
      <selection activeCell="R37" sqref="R37"/>
    </sheetView>
  </sheetViews>
  <sheetFormatPr defaultColWidth="13.140625" defaultRowHeight="12.75"/>
  <cols>
    <col min="1" max="1" width="1.85546875" style="1" customWidth="1"/>
    <col min="2" max="14" width="13.140625" style="1" hidden="1" customWidth="1"/>
    <col min="15" max="15" width="13.140625" style="1" customWidth="1"/>
    <col min="16" max="16" width="17.85546875" style="1" customWidth="1"/>
    <col min="17" max="18" width="13.140625" style="1" customWidth="1"/>
    <col min="19" max="19" width="17.85546875" style="1" customWidth="1"/>
    <col min="20" max="16384" width="13.140625" style="1"/>
  </cols>
  <sheetData>
    <row r="5" spans="16:22">
      <c r="P5" s="1" t="s">
        <v>72</v>
      </c>
    </row>
    <row r="7" spans="16:22" s="38" customFormat="1">
      <c r="Q7" s="38" t="s">
        <v>35</v>
      </c>
      <c r="V7" s="38" t="s">
        <v>46</v>
      </c>
    </row>
    <row r="27" spans="3:26">
      <c r="O27" s="1" t="s">
        <v>132</v>
      </c>
    </row>
    <row r="30" spans="3:26" s="59" customFormat="1">
      <c r="T30" s="59" t="s">
        <v>46</v>
      </c>
      <c r="U30" s="59" t="s">
        <v>42</v>
      </c>
    </row>
    <row r="31" spans="3:26" s="59" customFormat="1">
      <c r="X31" s="59" t="s">
        <v>69</v>
      </c>
      <c r="Y31" s="59" t="s">
        <v>70</v>
      </c>
      <c r="Z31" s="59" t="s">
        <v>71</v>
      </c>
    </row>
    <row r="32" spans="3:26" s="59" customFormat="1">
      <c r="C32" s="59" t="s">
        <v>35</v>
      </c>
      <c r="F32" s="59" t="s">
        <v>36</v>
      </c>
      <c r="I32" s="59" t="s">
        <v>38</v>
      </c>
      <c r="L32" s="59" t="s">
        <v>39</v>
      </c>
      <c r="W32" s="60">
        <v>1991</v>
      </c>
      <c r="X32" s="61">
        <v>0.36691319999999999</v>
      </c>
      <c r="Y32" s="61">
        <v>0.36691319999999999</v>
      </c>
      <c r="Z32" s="61">
        <f>X32-Y32</f>
        <v>0</v>
      </c>
    </row>
    <row r="33" spans="2:26" s="59" customFormat="1">
      <c r="B33" s="59" t="s">
        <v>40</v>
      </c>
      <c r="C33" s="59" t="s">
        <v>37</v>
      </c>
      <c r="D33" s="59" t="s">
        <v>41</v>
      </c>
      <c r="E33" s="59" t="s">
        <v>40</v>
      </c>
      <c r="F33" s="59" t="s">
        <v>37</v>
      </c>
      <c r="G33" s="59" t="s">
        <v>41</v>
      </c>
      <c r="H33" s="59" t="s">
        <v>40</v>
      </c>
      <c r="I33" s="59" t="s">
        <v>37</v>
      </c>
      <c r="J33" s="59" t="s">
        <v>41</v>
      </c>
      <c r="K33" s="59" t="s">
        <v>40</v>
      </c>
      <c r="L33" s="59" t="s">
        <v>37</v>
      </c>
      <c r="M33" s="59" t="s">
        <v>41</v>
      </c>
      <c r="T33" s="60">
        <v>1992</v>
      </c>
      <c r="U33" s="62">
        <f>+V33/100</f>
        <v>0.79606470000000007</v>
      </c>
      <c r="V33" s="63">
        <v>79.606470000000002</v>
      </c>
      <c r="W33" s="60">
        <v>1992</v>
      </c>
      <c r="X33" s="61">
        <v>0.38065569999999999</v>
      </c>
      <c r="Y33" s="61">
        <v>0.38065569999999999</v>
      </c>
      <c r="Z33" s="61">
        <f t="shared" ref="Z33:Z50" si="0">X33-Y33</f>
        <v>0</v>
      </c>
    </row>
    <row r="34" spans="2:26" s="59" customFormat="1">
      <c r="B34" s="59" t="s">
        <v>34</v>
      </c>
      <c r="C34" s="59" t="s">
        <v>34</v>
      </c>
      <c r="D34" s="59" t="s">
        <v>34</v>
      </c>
      <c r="E34" s="59">
        <v>70.19</v>
      </c>
      <c r="F34" s="59">
        <v>70.19</v>
      </c>
      <c r="G34" s="59" t="s">
        <v>34</v>
      </c>
      <c r="H34" s="59">
        <v>43.16</v>
      </c>
      <c r="I34" s="59">
        <v>43.16</v>
      </c>
      <c r="J34" s="59" t="s">
        <v>34</v>
      </c>
      <c r="K34" s="59" t="s">
        <v>34</v>
      </c>
      <c r="L34" s="59" t="s">
        <v>34</v>
      </c>
      <c r="M34" s="59" t="s">
        <v>34</v>
      </c>
      <c r="T34" s="60">
        <v>1993</v>
      </c>
      <c r="U34" s="62">
        <f t="shared" ref="U34:U53" si="1">+V34/100</f>
        <v>0.81862069999999998</v>
      </c>
      <c r="V34" s="63">
        <v>81.862070000000003</v>
      </c>
      <c r="W34" s="60">
        <v>1993</v>
      </c>
      <c r="X34" s="61" t="e">
        <v>#N/A</v>
      </c>
      <c r="Y34" s="61" t="e">
        <v>#N/A</v>
      </c>
      <c r="Z34" s="61" t="e">
        <f t="shared" si="0"/>
        <v>#N/A</v>
      </c>
    </row>
    <row r="35" spans="2:26" s="59" customFormat="1">
      <c r="B35" s="59" t="s">
        <v>34</v>
      </c>
      <c r="C35" s="59" t="s">
        <v>34</v>
      </c>
      <c r="D35" s="59" t="s">
        <v>34</v>
      </c>
      <c r="E35" s="59" t="s">
        <v>34</v>
      </c>
      <c r="F35" s="59" t="s">
        <v>34</v>
      </c>
      <c r="G35" s="59" t="s">
        <v>34</v>
      </c>
      <c r="H35" s="59">
        <v>26.7</v>
      </c>
      <c r="I35" s="59">
        <v>26.7</v>
      </c>
      <c r="J35" s="59" t="s">
        <v>34</v>
      </c>
      <c r="K35" s="59">
        <v>19.54</v>
      </c>
      <c r="L35" s="59">
        <v>19.54</v>
      </c>
      <c r="M35" s="59" t="s">
        <v>34</v>
      </c>
      <c r="T35" s="60">
        <v>1994</v>
      </c>
      <c r="U35" s="62">
        <f t="shared" si="1"/>
        <v>0.81852480000000005</v>
      </c>
      <c r="V35" s="63">
        <v>81.85248</v>
      </c>
      <c r="W35" s="60">
        <v>1994</v>
      </c>
      <c r="X35" s="61" t="e">
        <v>#N/A</v>
      </c>
      <c r="Y35" s="61" t="e">
        <v>#N/A</v>
      </c>
      <c r="Z35" s="61" t="e">
        <f t="shared" si="0"/>
        <v>#N/A</v>
      </c>
    </row>
    <row r="36" spans="2:26" s="59" customFormat="1">
      <c r="B36" s="59">
        <v>33.46</v>
      </c>
      <c r="C36" s="59">
        <v>33.46</v>
      </c>
      <c r="D36" s="59" t="s">
        <v>34</v>
      </c>
      <c r="E36" s="59" t="s">
        <v>34</v>
      </c>
      <c r="F36" s="59" t="s">
        <v>34</v>
      </c>
      <c r="G36" s="59" t="s">
        <v>34</v>
      </c>
      <c r="H36" s="59">
        <v>28.4</v>
      </c>
      <c r="I36" s="59">
        <v>28.4</v>
      </c>
      <c r="J36" s="59" t="s">
        <v>34</v>
      </c>
      <c r="K36" s="59">
        <v>18.84</v>
      </c>
      <c r="L36" s="59">
        <v>18.84</v>
      </c>
      <c r="M36" s="59" t="s">
        <v>34</v>
      </c>
      <c r="T36" s="60">
        <v>1995</v>
      </c>
      <c r="U36" s="62">
        <f t="shared" si="1"/>
        <v>0.78638339999999995</v>
      </c>
      <c r="V36" s="63">
        <v>78.638339999999999</v>
      </c>
      <c r="W36" s="60">
        <v>1995</v>
      </c>
      <c r="X36" s="61">
        <v>0.34495910000000002</v>
      </c>
      <c r="Y36" s="61">
        <v>0.34495910000000002</v>
      </c>
      <c r="Z36" s="61">
        <f t="shared" si="0"/>
        <v>0</v>
      </c>
    </row>
    <row r="37" spans="2:26" s="59" customFormat="1">
      <c r="B37" s="59" t="s">
        <v>34</v>
      </c>
      <c r="C37" s="59" t="s">
        <v>34</v>
      </c>
      <c r="D37" s="59" t="s">
        <v>34</v>
      </c>
      <c r="E37" s="59">
        <v>77.19</v>
      </c>
      <c r="F37" s="59">
        <v>73.040000000000006</v>
      </c>
      <c r="G37" s="59">
        <v>6.78</v>
      </c>
      <c r="H37" s="59">
        <v>25.49</v>
      </c>
      <c r="I37" s="59">
        <v>25.49</v>
      </c>
      <c r="J37" s="59" t="s">
        <v>34</v>
      </c>
      <c r="K37" s="59">
        <v>18.600000000000001</v>
      </c>
      <c r="L37" s="59">
        <v>18.600000000000001</v>
      </c>
      <c r="M37" s="59" t="s">
        <v>34</v>
      </c>
      <c r="T37" s="60">
        <v>1996</v>
      </c>
      <c r="U37" s="62">
        <f t="shared" si="1"/>
        <v>0.7583936</v>
      </c>
      <c r="V37" s="63">
        <v>75.839359999999999</v>
      </c>
      <c r="W37" s="60">
        <v>1996</v>
      </c>
      <c r="X37" s="61">
        <v>0.17719389999999999</v>
      </c>
      <c r="Y37" s="61">
        <v>0.17719389999999999</v>
      </c>
      <c r="Z37" s="61">
        <f t="shared" si="0"/>
        <v>0</v>
      </c>
    </row>
    <row r="38" spans="2:26" s="59" customFormat="1">
      <c r="B38" s="59" t="s">
        <v>34</v>
      </c>
      <c r="C38" s="59" t="s">
        <v>34</v>
      </c>
      <c r="D38" s="59" t="s">
        <v>34</v>
      </c>
      <c r="E38" s="59" t="s">
        <v>34</v>
      </c>
      <c r="F38" s="59" t="s">
        <v>34</v>
      </c>
      <c r="G38" s="59" t="s">
        <v>34</v>
      </c>
      <c r="H38" s="59">
        <v>25.55</v>
      </c>
      <c r="I38" s="59">
        <v>25.55</v>
      </c>
      <c r="J38" s="59" t="s">
        <v>34</v>
      </c>
      <c r="K38" s="59">
        <v>19.829999999999998</v>
      </c>
      <c r="L38" s="59">
        <v>19.829999999999998</v>
      </c>
      <c r="M38" s="59" t="s">
        <v>34</v>
      </c>
      <c r="T38" s="60">
        <v>1997</v>
      </c>
      <c r="U38" s="62">
        <f t="shared" si="1"/>
        <v>0.74867950000000005</v>
      </c>
      <c r="V38" s="63">
        <v>74.867950000000008</v>
      </c>
      <c r="W38" s="60">
        <v>1997</v>
      </c>
      <c r="X38" s="61">
        <v>0.1991945</v>
      </c>
      <c r="Y38" s="61">
        <v>0.1991945</v>
      </c>
      <c r="Z38" s="61">
        <f t="shared" si="0"/>
        <v>0</v>
      </c>
    </row>
    <row r="39" spans="2:26" s="59" customFormat="1">
      <c r="B39" s="59">
        <v>38.08</v>
      </c>
      <c r="C39" s="59">
        <v>38.08</v>
      </c>
      <c r="D39" s="59" t="s">
        <v>34</v>
      </c>
      <c r="E39" s="59">
        <v>74.63</v>
      </c>
      <c r="F39" s="59">
        <v>66.5</v>
      </c>
      <c r="G39" s="59">
        <v>8.4700000000000006</v>
      </c>
      <c r="H39" s="59">
        <v>45.99</v>
      </c>
      <c r="I39" s="59">
        <v>28.11</v>
      </c>
      <c r="J39" s="59">
        <v>17.96</v>
      </c>
      <c r="K39" s="59">
        <v>18.649999999999999</v>
      </c>
      <c r="L39" s="59">
        <v>18.649999999999999</v>
      </c>
      <c r="M39" s="59" t="s">
        <v>34</v>
      </c>
      <c r="T39" s="60">
        <v>1998</v>
      </c>
      <c r="U39" s="62">
        <f t="shared" si="1"/>
        <v>0.73414400000000002</v>
      </c>
      <c r="V39" s="63">
        <v>73.414400000000001</v>
      </c>
      <c r="W39" s="60">
        <v>1998</v>
      </c>
      <c r="X39" s="61" t="e">
        <v>#N/A</v>
      </c>
      <c r="Y39" s="61" t="e">
        <v>#N/A</v>
      </c>
      <c r="Z39" s="61" t="e">
        <f t="shared" si="0"/>
        <v>#N/A</v>
      </c>
    </row>
    <row r="40" spans="2:26" s="59" customFormat="1">
      <c r="B40" s="59">
        <v>23.96</v>
      </c>
      <c r="C40" s="59">
        <v>23.96</v>
      </c>
      <c r="D40" s="59" t="s">
        <v>34</v>
      </c>
      <c r="E40" s="59" t="s">
        <v>34</v>
      </c>
      <c r="F40" s="59" t="s">
        <v>34</v>
      </c>
      <c r="G40" s="59" t="s">
        <v>34</v>
      </c>
      <c r="H40" s="59">
        <v>43.48</v>
      </c>
      <c r="I40" s="59">
        <v>28.59</v>
      </c>
      <c r="J40" s="59">
        <v>15.1</v>
      </c>
      <c r="K40" s="59">
        <v>19.350000000000001</v>
      </c>
      <c r="L40" s="59">
        <v>19.350000000000001</v>
      </c>
      <c r="M40" s="59" t="s">
        <v>34</v>
      </c>
      <c r="T40" s="60">
        <v>1999</v>
      </c>
      <c r="U40" s="62">
        <f t="shared" si="1"/>
        <v>0.73300120000000002</v>
      </c>
      <c r="V40" s="63">
        <v>73.300120000000007</v>
      </c>
      <c r="W40" s="60">
        <v>1999</v>
      </c>
      <c r="X40" s="61">
        <v>0.1773487</v>
      </c>
      <c r="Y40" s="61">
        <v>0.1773487</v>
      </c>
      <c r="Z40" s="61">
        <f t="shared" si="0"/>
        <v>0</v>
      </c>
    </row>
    <row r="41" spans="2:26" s="59" customFormat="1">
      <c r="B41" s="59" t="s">
        <v>34</v>
      </c>
      <c r="C41" s="59" t="s">
        <v>34</v>
      </c>
      <c r="D41" s="59" t="s">
        <v>34</v>
      </c>
      <c r="E41" s="59">
        <v>75.930000000000007</v>
      </c>
      <c r="F41" s="59">
        <v>68.209999999999994</v>
      </c>
      <c r="G41" s="59">
        <v>9.65</v>
      </c>
      <c r="H41" s="59">
        <v>47.6</v>
      </c>
      <c r="I41" s="59">
        <v>31.53</v>
      </c>
      <c r="J41" s="59">
        <v>17.190000000000001</v>
      </c>
      <c r="K41" s="59">
        <v>19.27</v>
      </c>
      <c r="L41" s="59">
        <v>19.27</v>
      </c>
      <c r="M41" s="59" t="s">
        <v>34</v>
      </c>
      <c r="T41" s="60">
        <v>2000</v>
      </c>
      <c r="U41" s="62">
        <f t="shared" si="1"/>
        <v>0.70710329999999999</v>
      </c>
      <c r="V41" s="63">
        <v>70.710329999999999</v>
      </c>
      <c r="W41" s="60">
        <v>2000</v>
      </c>
      <c r="X41" s="61">
        <v>0.16971049999999999</v>
      </c>
      <c r="Y41" s="61">
        <v>0.16971049999999999</v>
      </c>
      <c r="Z41" s="61">
        <f t="shared" si="0"/>
        <v>0</v>
      </c>
    </row>
    <row r="42" spans="2:26" s="59" customFormat="1">
      <c r="B42" s="59">
        <v>34.15</v>
      </c>
      <c r="C42" s="59">
        <v>34.15</v>
      </c>
      <c r="D42" s="59" t="s">
        <v>34</v>
      </c>
      <c r="E42" s="59" t="s">
        <v>34</v>
      </c>
      <c r="F42" s="59" t="s">
        <v>34</v>
      </c>
      <c r="G42" s="59" t="s">
        <v>34</v>
      </c>
      <c r="H42" s="59">
        <v>49.9</v>
      </c>
      <c r="I42" s="59">
        <v>32.79</v>
      </c>
      <c r="J42" s="59">
        <v>17.559999999999999</v>
      </c>
      <c r="K42" s="59">
        <v>20.2</v>
      </c>
      <c r="L42" s="59">
        <v>20.2</v>
      </c>
      <c r="M42" s="59" t="s">
        <v>34</v>
      </c>
      <c r="T42" s="60">
        <v>2001</v>
      </c>
      <c r="U42" s="62">
        <f t="shared" si="1"/>
        <v>0.71690359999999997</v>
      </c>
      <c r="V42" s="63">
        <v>71.690359999999998</v>
      </c>
      <c r="W42" s="60">
        <v>2001</v>
      </c>
      <c r="X42" s="61">
        <v>0.75072939999999999</v>
      </c>
      <c r="Y42" s="61">
        <v>0.19869200000000001</v>
      </c>
      <c r="Z42" s="61">
        <f t="shared" si="0"/>
        <v>0.55203740000000001</v>
      </c>
    </row>
    <row r="43" spans="2:26" s="59" customFormat="1">
      <c r="B43" s="59" t="s">
        <v>34</v>
      </c>
      <c r="C43" s="59" t="s">
        <v>34</v>
      </c>
      <c r="D43" s="59" t="s">
        <v>34</v>
      </c>
      <c r="E43" s="59">
        <v>76.03</v>
      </c>
      <c r="F43" s="59">
        <v>65.94</v>
      </c>
      <c r="G43" s="59">
        <v>14.36</v>
      </c>
      <c r="H43" s="59">
        <v>51.81</v>
      </c>
      <c r="I43" s="59">
        <v>32.97</v>
      </c>
      <c r="J43" s="59">
        <v>19.12</v>
      </c>
      <c r="K43" s="59">
        <v>21.19</v>
      </c>
      <c r="L43" s="59">
        <v>21.19</v>
      </c>
      <c r="M43" s="59" t="s">
        <v>34</v>
      </c>
      <c r="T43" s="60">
        <v>2002</v>
      </c>
      <c r="U43" s="62">
        <f t="shared" si="1"/>
        <v>0.69331050000000005</v>
      </c>
      <c r="V43" s="63">
        <v>69.331050000000005</v>
      </c>
      <c r="W43" s="60">
        <v>2002</v>
      </c>
      <c r="X43" s="61">
        <v>0.7234273</v>
      </c>
      <c r="Y43" s="61">
        <v>0.1470516</v>
      </c>
      <c r="Z43" s="61">
        <f t="shared" si="0"/>
        <v>0.57637570000000005</v>
      </c>
    </row>
    <row r="44" spans="2:26" s="59" customFormat="1">
      <c r="B44" s="59">
        <v>19.920000000000002</v>
      </c>
      <c r="C44" s="59">
        <v>19.920000000000002</v>
      </c>
      <c r="D44" s="59" t="s">
        <v>34</v>
      </c>
      <c r="E44" s="59" t="s">
        <v>34</v>
      </c>
      <c r="F44" s="59" t="s">
        <v>34</v>
      </c>
      <c r="G44" s="59" t="s">
        <v>34</v>
      </c>
      <c r="H44" s="59">
        <v>56.03</v>
      </c>
      <c r="I44" s="59">
        <v>36.79</v>
      </c>
      <c r="J44" s="59">
        <v>19.36</v>
      </c>
      <c r="K44" s="59">
        <v>19.64</v>
      </c>
      <c r="L44" s="59">
        <v>19.64</v>
      </c>
      <c r="M44" s="59" t="s">
        <v>34</v>
      </c>
      <c r="T44" s="60">
        <v>2003</v>
      </c>
      <c r="U44" s="62">
        <f t="shared" si="1"/>
        <v>0.68638489999999985</v>
      </c>
      <c r="V44" s="63">
        <v>68.63848999999999</v>
      </c>
      <c r="W44" s="60">
        <v>2003</v>
      </c>
      <c r="X44" s="61">
        <v>0.80692410000000003</v>
      </c>
      <c r="Y44" s="61">
        <v>0.15049709999999999</v>
      </c>
      <c r="Z44" s="61">
        <f t="shared" si="0"/>
        <v>0.65642700000000009</v>
      </c>
    </row>
    <row r="45" spans="2:26" s="59" customFormat="1">
      <c r="B45" s="59" t="s">
        <v>34</v>
      </c>
      <c r="C45" s="59" t="s">
        <v>34</v>
      </c>
      <c r="D45" s="59" t="s">
        <v>34</v>
      </c>
      <c r="E45" s="59">
        <v>75.59</v>
      </c>
      <c r="F45" s="59">
        <v>62.17</v>
      </c>
      <c r="G45" s="59">
        <v>13.56</v>
      </c>
      <c r="H45" s="59">
        <v>56.48</v>
      </c>
      <c r="I45" s="59">
        <v>37.479999999999997</v>
      </c>
      <c r="J45" s="59">
        <v>18.96</v>
      </c>
      <c r="K45" s="59">
        <v>20.81</v>
      </c>
      <c r="L45" s="59">
        <v>20.81</v>
      </c>
      <c r="M45" s="59" t="s">
        <v>34</v>
      </c>
      <c r="T45" s="60">
        <v>2004</v>
      </c>
      <c r="U45" s="62">
        <f t="shared" si="1"/>
        <v>0.68124709999999988</v>
      </c>
      <c r="V45" s="63">
        <v>68.124709999999993</v>
      </c>
      <c r="W45" s="60">
        <v>2004</v>
      </c>
      <c r="X45" s="61" t="e">
        <v>#N/A</v>
      </c>
      <c r="Y45" s="61" t="e">
        <v>#N/A</v>
      </c>
      <c r="Z45" s="61" t="e">
        <f t="shared" si="0"/>
        <v>#N/A</v>
      </c>
    </row>
    <row r="46" spans="2:26" s="59" customFormat="1">
      <c r="B46" s="59">
        <v>17.73</v>
      </c>
      <c r="C46" s="59">
        <v>17.73</v>
      </c>
      <c r="D46" s="59" t="s">
        <v>34</v>
      </c>
      <c r="E46" s="59" t="s">
        <v>34</v>
      </c>
      <c r="F46" s="59" t="s">
        <v>34</v>
      </c>
      <c r="G46" s="59" t="s">
        <v>34</v>
      </c>
      <c r="H46" s="59" t="s">
        <v>34</v>
      </c>
      <c r="I46" s="59" t="s">
        <v>34</v>
      </c>
      <c r="J46" s="59" t="s">
        <v>34</v>
      </c>
      <c r="K46" s="59">
        <v>22.38</v>
      </c>
      <c r="L46" s="59">
        <v>22.38</v>
      </c>
      <c r="M46" s="59" t="s">
        <v>34</v>
      </c>
      <c r="T46" s="60">
        <v>2005</v>
      </c>
      <c r="U46" s="62">
        <f t="shared" si="1"/>
        <v>0.68998130000000002</v>
      </c>
      <c r="V46" s="63">
        <v>68.998130000000003</v>
      </c>
      <c r="W46" s="60">
        <v>2005</v>
      </c>
      <c r="X46" s="61">
        <v>0.89777940000000001</v>
      </c>
      <c r="Y46" s="61">
        <v>0.17987620000000001</v>
      </c>
      <c r="Z46" s="61">
        <f t="shared" si="0"/>
        <v>0.71790319999999996</v>
      </c>
    </row>
    <row r="47" spans="2:26" s="59" customFormat="1">
      <c r="B47" s="59">
        <v>16.97</v>
      </c>
      <c r="C47" s="59">
        <v>16.97</v>
      </c>
      <c r="D47" s="59" t="s">
        <v>34</v>
      </c>
      <c r="E47" s="59">
        <v>75.760000000000005</v>
      </c>
      <c r="F47" s="59">
        <v>68.89</v>
      </c>
      <c r="G47" s="59">
        <v>14.01</v>
      </c>
      <c r="H47" s="59">
        <v>55.63</v>
      </c>
      <c r="I47" s="59">
        <v>36.619999999999997</v>
      </c>
      <c r="J47" s="59">
        <v>18.37</v>
      </c>
      <c r="K47" s="59">
        <v>27.52</v>
      </c>
      <c r="L47" s="59">
        <v>13.68</v>
      </c>
      <c r="M47" s="59">
        <v>14.54</v>
      </c>
      <c r="T47" s="60">
        <v>2006</v>
      </c>
      <c r="U47" s="62">
        <f t="shared" si="1"/>
        <v>0.70716959999999995</v>
      </c>
      <c r="V47" s="63">
        <v>70.71696</v>
      </c>
      <c r="W47" s="60">
        <v>2006</v>
      </c>
      <c r="X47" s="61">
        <v>0.89655549999999995</v>
      </c>
      <c r="Y47" s="61">
        <v>0.1964148</v>
      </c>
      <c r="Z47" s="61">
        <f t="shared" si="0"/>
        <v>0.70014069999999995</v>
      </c>
    </row>
    <row r="48" spans="2:26" s="59" customFormat="1">
      <c r="B48" s="59">
        <v>75.069999999999993</v>
      </c>
      <c r="C48" s="59">
        <v>19.87</v>
      </c>
      <c r="D48" s="59">
        <v>70.78</v>
      </c>
      <c r="E48" s="59" t="s">
        <v>34</v>
      </c>
      <c r="F48" s="59" t="s">
        <v>34</v>
      </c>
      <c r="G48" s="59" t="s">
        <v>34</v>
      </c>
      <c r="H48" s="59">
        <v>57.42</v>
      </c>
      <c r="I48" s="59">
        <v>35.979999999999997</v>
      </c>
      <c r="J48" s="59">
        <v>20.65</v>
      </c>
      <c r="K48" s="59">
        <v>31.36</v>
      </c>
      <c r="L48" s="59">
        <v>14.66</v>
      </c>
      <c r="M48" s="59">
        <v>17.71</v>
      </c>
      <c r="T48" s="60">
        <v>2007</v>
      </c>
      <c r="U48" s="62">
        <f t="shared" si="1"/>
        <v>0.84317390000000003</v>
      </c>
      <c r="V48" s="63">
        <v>84.317390000000003</v>
      </c>
      <c r="W48" s="60">
        <v>2007</v>
      </c>
      <c r="X48" s="61">
        <v>0.91198279999999998</v>
      </c>
      <c r="Y48" s="61">
        <v>0.17221040000000001</v>
      </c>
      <c r="Z48" s="61">
        <f t="shared" si="0"/>
        <v>0.7397724</v>
      </c>
    </row>
    <row r="49" spans="2:27" s="59" customFormat="1">
      <c r="B49" s="59">
        <v>72.34</v>
      </c>
      <c r="C49" s="59">
        <v>14.71</v>
      </c>
      <c r="D49" s="59">
        <v>69.459999999999994</v>
      </c>
      <c r="E49" s="59" t="s">
        <v>34</v>
      </c>
      <c r="F49" s="59" t="s">
        <v>34</v>
      </c>
      <c r="G49" s="59" t="s">
        <v>34</v>
      </c>
      <c r="H49" s="59">
        <v>59.65</v>
      </c>
      <c r="I49" s="59">
        <v>35.729999999999997</v>
      </c>
      <c r="J49" s="59">
        <v>23.12</v>
      </c>
      <c r="K49" s="59" t="s">
        <v>34</v>
      </c>
      <c r="L49" s="59" t="s">
        <v>34</v>
      </c>
      <c r="M49" s="59" t="s">
        <v>34</v>
      </c>
      <c r="T49" s="60">
        <v>2008</v>
      </c>
      <c r="U49" s="62">
        <f t="shared" si="1"/>
        <v>0.88661140000000005</v>
      </c>
      <c r="V49" s="63">
        <v>88.661140000000003</v>
      </c>
      <c r="W49" s="60">
        <v>2008</v>
      </c>
      <c r="X49" s="61">
        <v>0.93017479999999997</v>
      </c>
      <c r="Y49" s="61">
        <v>0.20583670000000001</v>
      </c>
      <c r="Z49" s="61">
        <f t="shared" si="0"/>
        <v>0.72433809999999998</v>
      </c>
    </row>
    <row r="50" spans="2:27" s="59" customFormat="1">
      <c r="B50" s="59" t="s">
        <v>34</v>
      </c>
      <c r="C50" s="59" t="s">
        <v>34</v>
      </c>
      <c r="D50" s="59" t="s">
        <v>34</v>
      </c>
      <c r="E50" s="59">
        <v>77.260000000000005</v>
      </c>
      <c r="F50" s="59">
        <v>62.99</v>
      </c>
      <c r="G50" s="59">
        <v>14.42</v>
      </c>
      <c r="H50" s="59" t="s">
        <v>34</v>
      </c>
      <c r="I50" s="59" t="s">
        <v>34</v>
      </c>
      <c r="J50" s="59" t="s">
        <v>34</v>
      </c>
      <c r="K50" s="59">
        <v>34.22</v>
      </c>
      <c r="L50" s="59">
        <v>15.22</v>
      </c>
      <c r="M50" s="59">
        <v>20.45</v>
      </c>
      <c r="T50" s="60">
        <v>2009</v>
      </c>
      <c r="U50" s="62">
        <f t="shared" si="1"/>
        <v>0.90078720000000001</v>
      </c>
      <c r="V50" s="63">
        <v>90.078720000000004</v>
      </c>
      <c r="W50" s="60">
        <v>2009</v>
      </c>
      <c r="X50" s="61">
        <v>0.96704520000000005</v>
      </c>
      <c r="Y50" s="61">
        <v>0.21318570000000001</v>
      </c>
      <c r="Z50" s="61">
        <f t="shared" si="0"/>
        <v>0.75385950000000002</v>
      </c>
    </row>
    <row r="51" spans="2:27" s="59" customFormat="1">
      <c r="B51" s="59">
        <v>80.69</v>
      </c>
      <c r="C51" s="59">
        <v>15.05</v>
      </c>
      <c r="D51" s="59">
        <v>78.47</v>
      </c>
      <c r="E51" s="59" t="s">
        <v>34</v>
      </c>
      <c r="F51" s="59" t="s">
        <v>34</v>
      </c>
      <c r="G51" s="59" t="s">
        <v>34</v>
      </c>
      <c r="H51" s="59">
        <v>60.09</v>
      </c>
      <c r="I51" s="59">
        <v>39.42</v>
      </c>
      <c r="J51" s="59">
        <v>20.12</v>
      </c>
      <c r="K51" s="59">
        <v>31.4</v>
      </c>
      <c r="L51" s="59">
        <v>14.73</v>
      </c>
      <c r="M51" s="59">
        <v>17.61</v>
      </c>
      <c r="T51" s="60">
        <v>2010</v>
      </c>
      <c r="U51" s="62">
        <f t="shared" si="1"/>
        <v>0.90426510000000004</v>
      </c>
      <c r="V51" s="63">
        <v>90.426510000000007</v>
      </c>
      <c r="W51" s="63"/>
      <c r="X51" s="63"/>
      <c r="Y51" s="64"/>
      <c r="AA51" s="61"/>
    </row>
    <row r="52" spans="2:27" s="59" customFormat="1">
      <c r="B52" s="59">
        <v>89.78</v>
      </c>
      <c r="C52" s="59">
        <v>17.989999999999998</v>
      </c>
      <c r="D52" s="59">
        <v>88.74</v>
      </c>
      <c r="E52" s="59" t="s">
        <v>34</v>
      </c>
      <c r="F52" s="59" t="s">
        <v>34</v>
      </c>
      <c r="G52" s="59" t="s">
        <v>34</v>
      </c>
      <c r="H52" s="59" t="s">
        <v>34</v>
      </c>
      <c r="I52" s="59" t="s">
        <v>34</v>
      </c>
      <c r="J52" s="59" t="s">
        <v>34</v>
      </c>
      <c r="K52" s="59">
        <v>29.53</v>
      </c>
      <c r="L52" s="59">
        <v>15.29</v>
      </c>
      <c r="M52" s="59">
        <v>14.91</v>
      </c>
      <c r="T52" s="59">
        <v>2011</v>
      </c>
      <c r="U52" s="62">
        <f t="shared" si="1"/>
        <v>0.9060127</v>
      </c>
      <c r="V52" s="59">
        <v>90.60127</v>
      </c>
      <c r="W52" s="63"/>
      <c r="X52" s="63"/>
      <c r="Y52" s="64"/>
      <c r="AA52" s="61"/>
    </row>
    <row r="53" spans="2:27" s="59" customFormat="1">
      <c r="B53" s="59">
        <v>89.66</v>
      </c>
      <c r="C53" s="59">
        <v>20.03</v>
      </c>
      <c r="D53" s="59">
        <v>88.19</v>
      </c>
      <c r="E53" s="59">
        <v>77.680000000000007</v>
      </c>
      <c r="F53" s="59">
        <v>60.7</v>
      </c>
      <c r="G53" s="59">
        <v>17.36</v>
      </c>
      <c r="H53" s="59">
        <v>59.2</v>
      </c>
      <c r="I53" s="59">
        <v>41.34</v>
      </c>
      <c r="J53" s="59">
        <v>17.86</v>
      </c>
      <c r="K53" s="59">
        <v>31.02</v>
      </c>
      <c r="L53" s="59">
        <v>17.45</v>
      </c>
      <c r="M53" s="59">
        <v>13.77</v>
      </c>
      <c r="T53" s="59">
        <v>2012</v>
      </c>
      <c r="U53" s="62">
        <f t="shared" si="1"/>
        <v>0.91220000000000001</v>
      </c>
      <c r="V53" s="59">
        <v>91.22</v>
      </c>
      <c r="W53" s="63"/>
      <c r="X53" s="63"/>
      <c r="Y53" s="64"/>
      <c r="AA53" s="61"/>
    </row>
    <row r="54" spans="2:27" s="59" customFormat="1">
      <c r="B54" s="59">
        <v>91.2</v>
      </c>
      <c r="C54" s="59">
        <v>17.22</v>
      </c>
      <c r="D54" s="59">
        <v>90.34</v>
      </c>
      <c r="E54" s="59" t="s">
        <v>34</v>
      </c>
      <c r="F54" s="59" t="s">
        <v>34</v>
      </c>
      <c r="G54" s="59" t="s">
        <v>34</v>
      </c>
      <c r="H54" s="59">
        <v>58.81</v>
      </c>
      <c r="I54" s="59">
        <v>40.99</v>
      </c>
      <c r="J54" s="59">
        <v>17.82</v>
      </c>
      <c r="K54" s="59">
        <v>37.93</v>
      </c>
      <c r="L54" s="59">
        <v>19.28</v>
      </c>
      <c r="M54" s="59">
        <v>18.89</v>
      </c>
      <c r="W54" s="63"/>
      <c r="X54" s="63"/>
      <c r="Y54" s="64"/>
      <c r="AA54" s="61"/>
    </row>
    <row r="55" spans="2:27" s="59" customFormat="1">
      <c r="B55" s="59" t="s">
        <v>34</v>
      </c>
      <c r="C55" s="59" t="s">
        <v>34</v>
      </c>
      <c r="D55" s="59" t="s">
        <v>34</v>
      </c>
      <c r="E55" s="59" t="s">
        <v>34</v>
      </c>
      <c r="F55" s="59" t="s">
        <v>34</v>
      </c>
      <c r="G55" s="59" t="s">
        <v>34</v>
      </c>
      <c r="H55" s="59">
        <v>58.85</v>
      </c>
      <c r="I55" s="59">
        <v>40.99</v>
      </c>
      <c r="J55" s="59">
        <v>17.86</v>
      </c>
      <c r="K55" s="59">
        <v>40.54</v>
      </c>
      <c r="L55" s="59">
        <v>18.170000000000002</v>
      </c>
      <c r="M55" s="59">
        <v>22.9</v>
      </c>
      <c r="W55" s="63"/>
      <c r="X55" s="63"/>
      <c r="Y55" s="64"/>
    </row>
    <row r="56" spans="2:27" s="59" customFormat="1">
      <c r="B56" s="59" t="s">
        <v>34</v>
      </c>
      <c r="C56" s="59" t="s">
        <v>34</v>
      </c>
      <c r="D56" s="59" t="s">
        <v>34</v>
      </c>
      <c r="E56" s="59">
        <v>82.9</v>
      </c>
      <c r="F56" s="59">
        <v>57.23</v>
      </c>
      <c r="G56" s="59">
        <v>26.75</v>
      </c>
      <c r="W56" s="63"/>
      <c r="X56" s="63"/>
      <c r="Y56" s="64"/>
    </row>
    <row r="57" spans="2:27" s="59" customFormat="1">
      <c r="W57" s="63"/>
      <c r="X57" s="63"/>
      <c r="Y57" s="64"/>
    </row>
    <row r="58" spans="2:27" s="59" customFormat="1">
      <c r="W58" s="63"/>
      <c r="X58" s="63"/>
      <c r="Y58" s="64"/>
    </row>
    <row r="59" spans="2:27" s="59" customFormat="1">
      <c r="W59" s="63"/>
      <c r="X59" s="63"/>
      <c r="Y59" s="64"/>
    </row>
    <row r="60" spans="2:27" s="59" customFormat="1">
      <c r="W60" s="63"/>
      <c r="X60" s="63"/>
      <c r="Y60" s="64"/>
    </row>
    <row r="61" spans="2:27" s="59" customFormat="1">
      <c r="D61" s="59" t="s">
        <v>40</v>
      </c>
      <c r="I61" s="59" t="s">
        <v>43</v>
      </c>
      <c r="N61" s="59" t="s">
        <v>44</v>
      </c>
      <c r="Y61" s="64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orientation="portrait" horizontalDpi="300" verticalDpi="300" r:id="rId1"/>
  <headerFooter>
    <oddHeader>&amp;C&amp;"Times New Roman,Regular"&amp;12&amp;A</oddHeader>
    <oddFooter>&amp;C&amp;"Times New Roman,Regular"&amp;12Page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6"/>
  <sheetViews>
    <sheetView zoomScale="70" zoomScaleNormal="70" workbookViewId="0">
      <selection activeCell="A33" sqref="A33:XFD43"/>
    </sheetView>
  </sheetViews>
  <sheetFormatPr defaultRowHeight="12.75"/>
  <cols>
    <col min="1" max="1" width="4.42578125" style="3" customWidth="1"/>
    <col min="2" max="2" width="36.5703125" style="3" bestFit="1" customWidth="1"/>
    <col min="3" max="10" width="12.28515625" style="4" bestFit="1" customWidth="1"/>
    <col min="11" max="11" width="12" style="4" customWidth="1"/>
    <col min="12" max="12" width="4.28515625" style="4" customWidth="1"/>
    <col min="13" max="18" width="12.28515625" style="4" bestFit="1" customWidth="1"/>
    <col min="19" max="19" width="18" style="4" bestFit="1" customWidth="1"/>
    <col min="20" max="20" width="6.7109375" style="4" bestFit="1" customWidth="1"/>
    <col min="21" max="16384" width="9.140625" style="4"/>
  </cols>
  <sheetData>
    <row r="1" spans="1:30">
      <c r="A1" s="4"/>
      <c r="B1" s="4"/>
    </row>
    <row r="2" spans="1:30">
      <c r="A2" s="4"/>
      <c r="B2" s="4" t="s">
        <v>133</v>
      </c>
      <c r="AB2" s="8"/>
      <c r="AC2" s="8"/>
      <c r="AD2" s="8"/>
    </row>
    <row r="3" spans="1:30">
      <c r="A3" s="4"/>
      <c r="B3" s="4"/>
      <c r="AB3" s="8"/>
      <c r="AC3" s="8"/>
      <c r="AD3" s="8"/>
    </row>
    <row r="4" spans="1:30">
      <c r="A4" s="4"/>
      <c r="B4" s="4"/>
      <c r="AB4" s="8"/>
      <c r="AC4" s="8"/>
      <c r="AD4" s="8"/>
    </row>
    <row r="5" spans="1:30">
      <c r="A5" s="4"/>
      <c r="B5" s="4"/>
    </row>
    <row r="6" spans="1:30">
      <c r="A6" s="4"/>
      <c r="B6" s="4"/>
    </row>
    <row r="7" spans="1:30">
      <c r="A7" s="4"/>
      <c r="B7" s="4"/>
    </row>
    <row r="8" spans="1:30">
      <c r="A8" s="4"/>
      <c r="B8" s="4"/>
    </row>
    <row r="9" spans="1:30">
      <c r="A9" s="4"/>
      <c r="B9" s="4"/>
    </row>
    <row r="10" spans="1:30">
      <c r="A10" s="4"/>
      <c r="B10" s="4"/>
    </row>
    <row r="11" spans="1:30">
      <c r="A11" s="4"/>
      <c r="B11" s="4"/>
    </row>
    <row r="12" spans="1:30">
      <c r="A12" s="4"/>
      <c r="B12" s="4"/>
    </row>
    <row r="13" spans="1:30">
      <c r="A13" s="4"/>
      <c r="B13" s="4"/>
    </row>
    <row r="14" spans="1:30">
      <c r="A14" s="4"/>
      <c r="B14" s="4"/>
    </row>
    <row r="15" spans="1:30">
      <c r="A15" s="4"/>
      <c r="B15" s="4"/>
    </row>
    <row r="16" spans="1:30">
      <c r="A16" s="4"/>
      <c r="B16" s="4"/>
    </row>
    <row r="17" spans="1:2">
      <c r="A17" s="4"/>
      <c r="B17" s="4"/>
    </row>
    <row r="18" spans="1:2">
      <c r="A18" s="4"/>
      <c r="B18" s="4"/>
    </row>
    <row r="19" spans="1:2">
      <c r="A19" s="4"/>
      <c r="B19" s="4"/>
    </row>
    <row r="20" spans="1:2">
      <c r="A20" s="4"/>
      <c r="B20" s="4"/>
    </row>
    <row r="21" spans="1:2">
      <c r="A21" s="4"/>
      <c r="B21" s="4"/>
    </row>
    <row r="22" spans="1:2">
      <c r="A22" s="4"/>
      <c r="B22" s="4"/>
    </row>
    <row r="23" spans="1:2">
      <c r="A23" s="4"/>
      <c r="B23" s="4"/>
    </row>
    <row r="24" spans="1:2">
      <c r="A24" s="4"/>
      <c r="B24" s="4"/>
    </row>
    <row r="25" spans="1:2">
      <c r="A25" s="4"/>
      <c r="B25" s="4"/>
    </row>
    <row r="26" spans="1:2">
      <c r="A26" s="4"/>
      <c r="B26" s="4"/>
    </row>
    <row r="27" spans="1:2">
      <c r="A27" s="4"/>
      <c r="B27" s="4"/>
    </row>
    <row r="28" spans="1:2">
      <c r="A28" s="4"/>
      <c r="B28" s="4"/>
    </row>
    <row r="29" spans="1:2">
      <c r="A29" s="4"/>
      <c r="B29" s="4"/>
    </row>
    <row r="30" spans="1:2">
      <c r="A30" s="4"/>
      <c r="B30" s="4"/>
    </row>
    <row r="31" spans="1:2">
      <c r="A31" s="4"/>
      <c r="B31" s="4" t="s">
        <v>134</v>
      </c>
    </row>
    <row r="32" spans="1:2">
      <c r="A32" s="4"/>
      <c r="B32" s="4"/>
    </row>
    <row r="33" spans="1:29">
      <c r="C33" s="4" t="s">
        <v>18</v>
      </c>
      <c r="D33" s="4" t="s">
        <v>17</v>
      </c>
      <c r="E33" s="4" t="s">
        <v>16</v>
      </c>
      <c r="F33" s="4" t="s">
        <v>15</v>
      </c>
      <c r="G33" s="4" t="s">
        <v>14</v>
      </c>
      <c r="H33" s="4" t="s">
        <v>13</v>
      </c>
      <c r="I33" s="4" t="s">
        <v>12</v>
      </c>
      <c r="J33" s="4" t="s">
        <v>11</v>
      </c>
      <c r="K33" s="4" t="s">
        <v>10</v>
      </c>
      <c r="L33" s="4" t="s">
        <v>9</v>
      </c>
      <c r="M33" s="4" t="s">
        <v>8</v>
      </c>
      <c r="N33" s="4" t="s">
        <v>7</v>
      </c>
      <c r="O33" s="4" t="s">
        <v>6</v>
      </c>
      <c r="P33" s="4" t="s">
        <v>5</v>
      </c>
      <c r="Q33" s="4" t="s">
        <v>4</v>
      </c>
      <c r="R33" s="4" t="s">
        <v>3</v>
      </c>
      <c r="S33" s="4" t="s">
        <v>2</v>
      </c>
      <c r="T33" s="4">
        <v>2012</v>
      </c>
    </row>
    <row r="34" spans="1:29">
      <c r="B34" s="3" t="s">
        <v>50</v>
      </c>
      <c r="C34" s="5">
        <v>100</v>
      </c>
      <c r="D34" s="5">
        <v>112</v>
      </c>
      <c r="E34" s="5">
        <v>120</v>
      </c>
      <c r="F34" s="5">
        <v>130</v>
      </c>
      <c r="G34" s="5">
        <v>136</v>
      </c>
      <c r="H34" s="5">
        <v>151</v>
      </c>
      <c r="I34" s="5">
        <v>180</v>
      </c>
      <c r="J34" s="5">
        <v>200</v>
      </c>
      <c r="K34" s="5">
        <v>240</v>
      </c>
      <c r="L34" s="5">
        <v>260</v>
      </c>
      <c r="M34" s="5">
        <v>300</v>
      </c>
      <c r="N34" s="5">
        <v>350</v>
      </c>
      <c r="O34" s="5">
        <v>380</v>
      </c>
      <c r="P34" s="5">
        <v>415</v>
      </c>
      <c r="Q34" s="5">
        <v>465</v>
      </c>
      <c r="R34" s="5">
        <v>510</v>
      </c>
      <c r="S34" s="5">
        <v>545</v>
      </c>
      <c r="T34" s="5">
        <v>622</v>
      </c>
    </row>
    <row r="35" spans="1:29">
      <c r="B35" s="3" t="s">
        <v>51</v>
      </c>
      <c r="C35" s="5">
        <v>100</v>
      </c>
      <c r="D35" s="5">
        <v>115.75743609672425</v>
      </c>
      <c r="E35" s="5">
        <v>123.77400543370182</v>
      </c>
      <c r="F35" s="5">
        <v>127.73303073496184</v>
      </c>
      <c r="G35" s="5">
        <v>133.93825824699383</v>
      </c>
      <c r="H35" s="5">
        <v>143.37381000863078</v>
      </c>
      <c r="I35" s="5">
        <v>153.1774684870831</v>
      </c>
      <c r="J35" s="5">
        <v>166.12130263143064</v>
      </c>
      <c r="K35" s="5">
        <v>190.56659358076692</v>
      </c>
      <c r="L35" s="5">
        <v>203.14232100829906</v>
      </c>
      <c r="M35" s="5">
        <v>217.09281433740705</v>
      </c>
      <c r="N35" s="5">
        <v>226.17528414618087</v>
      </c>
      <c r="O35" s="5">
        <v>234.40134240970858</v>
      </c>
      <c r="P35" s="5">
        <v>247.67572136099238</v>
      </c>
      <c r="Q35" s="5">
        <v>259.77816872404782</v>
      </c>
      <c r="R35" s="5">
        <v>272.86661622142918</v>
      </c>
      <c r="S35" s="5">
        <v>290.97458694232688</v>
      </c>
      <c r="T35" s="5">
        <v>307.96750281975875</v>
      </c>
    </row>
    <row r="36" spans="1:29">
      <c r="B36" s="3" t="s">
        <v>74</v>
      </c>
      <c r="C36" s="5">
        <v>100</v>
      </c>
      <c r="D36" s="5">
        <v>117.78765034945511</v>
      </c>
      <c r="E36" s="5">
        <v>129.10548406546818</v>
      </c>
      <c r="F36" s="5">
        <v>132.62016361190828</v>
      </c>
      <c r="G36" s="5">
        <v>142.09156575074198</v>
      </c>
      <c r="H36" s="5">
        <v>155.04461794993838</v>
      </c>
      <c r="I36" s="5">
        <v>168.66440646216154</v>
      </c>
      <c r="J36" s="5">
        <v>188.63288097722247</v>
      </c>
      <c r="K36" s="5">
        <v>213.84050293077587</v>
      </c>
      <c r="L36" s="5">
        <v>240.72778795205028</v>
      </c>
      <c r="M36" s="5">
        <v>262.48201615405293</v>
      </c>
      <c r="N36" s="5">
        <v>287.49564897874274</v>
      </c>
      <c r="O36" s="5">
        <v>319.33265127932407</v>
      </c>
      <c r="P36" s="5">
        <v>360.04956449260447</v>
      </c>
      <c r="Q36" s="5">
        <v>380.9008741668892</v>
      </c>
      <c r="R36" s="5">
        <v>439.23553963695934</v>
      </c>
      <c r="S36" s="5">
        <v>478.52360673882572</v>
      </c>
      <c r="T36" s="5">
        <v>510.49801800568548</v>
      </c>
    </row>
    <row r="37" spans="1:29">
      <c r="C37" s="6"/>
    </row>
    <row r="38" spans="1:29">
      <c r="C38" s="6"/>
    </row>
    <row r="39" spans="1:29">
      <c r="S39" s="7"/>
    </row>
    <row r="40" spans="1:29">
      <c r="B40" s="4" t="s">
        <v>0</v>
      </c>
      <c r="C40" s="4">
        <v>1993</v>
      </c>
      <c r="D40" s="4">
        <v>1994</v>
      </c>
      <c r="E40" s="4">
        <v>1995</v>
      </c>
      <c r="F40" s="4">
        <v>1996</v>
      </c>
      <c r="G40" s="4">
        <v>1997</v>
      </c>
      <c r="H40" s="4">
        <v>1998</v>
      </c>
      <c r="I40" s="4">
        <v>1999</v>
      </c>
      <c r="J40" s="4">
        <v>2000</v>
      </c>
      <c r="K40" s="4">
        <v>2001</v>
      </c>
      <c r="L40" s="4">
        <v>2002</v>
      </c>
      <c r="M40" s="4">
        <v>2003</v>
      </c>
      <c r="N40" s="4">
        <v>2004</v>
      </c>
      <c r="O40" s="4">
        <v>2005</v>
      </c>
      <c r="P40" s="4">
        <v>2006</v>
      </c>
      <c r="Q40" s="4">
        <v>2007</v>
      </c>
      <c r="R40" s="4">
        <v>2008</v>
      </c>
      <c r="S40" s="4">
        <v>2009</v>
      </c>
      <c r="T40" s="4">
        <v>2010</v>
      </c>
      <c r="U40" s="4">
        <v>2011</v>
      </c>
      <c r="V40" s="4">
        <v>2012</v>
      </c>
      <c r="W40" s="4" t="s">
        <v>1</v>
      </c>
    </row>
    <row r="41" spans="1:29">
      <c r="B41" s="4" t="s">
        <v>75</v>
      </c>
      <c r="C41" s="8">
        <v>8.8116804284599556E-3</v>
      </c>
      <c r="D41" s="8">
        <v>9.117864936069071E-3</v>
      </c>
      <c r="E41" s="9">
        <v>7.7604614768699669E-3</v>
      </c>
      <c r="F41" s="9">
        <v>7.0986546638134715E-3</v>
      </c>
      <c r="G41" s="9">
        <v>6.4041964708400284E-3</v>
      </c>
      <c r="H41" s="9">
        <v>6.7907167243963906E-3</v>
      </c>
      <c r="I41" s="9">
        <v>6.8823760582159624E-3</v>
      </c>
      <c r="J41" s="9">
        <v>7.1194348714096528E-3</v>
      </c>
      <c r="K41" s="9">
        <v>7.8498386981083381E-3</v>
      </c>
      <c r="L41" s="9">
        <v>8.0057153797954018E-3</v>
      </c>
      <c r="M41" s="9">
        <v>8.4798774668401623E-3</v>
      </c>
      <c r="N41" s="9">
        <v>8.3516391023838298E-3</v>
      </c>
      <c r="O41" s="9">
        <v>8.613861611120141E-3</v>
      </c>
      <c r="P41" s="9">
        <v>9.1211304444343156E-3</v>
      </c>
      <c r="Q41" s="9">
        <v>9.0060988958962085E-3</v>
      </c>
      <c r="R41" s="9">
        <v>8.886499856704845E-3</v>
      </c>
      <c r="S41" s="9">
        <v>9.7565392630866669E-3</v>
      </c>
      <c r="T41" s="9">
        <v>9.443943055925795E-3</v>
      </c>
      <c r="U41" s="9">
        <v>9.3264244104471795E-3</v>
      </c>
      <c r="V41" s="9">
        <v>3.5542965211659682E-3</v>
      </c>
      <c r="W41" s="8"/>
      <c r="X41" s="8"/>
      <c r="Y41" s="8"/>
    </row>
    <row r="42" spans="1:29">
      <c r="B42" s="4" t="s">
        <v>76</v>
      </c>
      <c r="C42" s="8"/>
      <c r="D42" s="8"/>
      <c r="E42" s="9">
        <v>7.7604614768699669E-3</v>
      </c>
      <c r="F42" s="9">
        <v>7.435863010942941E-3</v>
      </c>
      <c r="G42" s="9">
        <v>7.126223566160334E-3</v>
      </c>
      <c r="H42" s="9">
        <v>7.1417915804286277E-3</v>
      </c>
      <c r="I42" s="9">
        <v>7.1345615759275342E-3</v>
      </c>
      <c r="J42" s="9">
        <v>7.2039371455071832E-3</v>
      </c>
      <c r="K42" s="9">
        <v>7.2612980555179073E-3</v>
      </c>
      <c r="L42" s="9">
        <v>7.1013005168395508E-3</v>
      </c>
      <c r="M42" s="9">
        <v>7.3521207422486282E-3</v>
      </c>
      <c r="N42" s="9">
        <v>7.0381824933984562E-3</v>
      </c>
      <c r="O42" s="9">
        <v>6.9706822007354983E-3</v>
      </c>
      <c r="P42" s="9">
        <v>6.7703149929331493E-3</v>
      </c>
      <c r="Q42" s="9">
        <v>6.4276480792753625E-3</v>
      </c>
      <c r="R42" s="9">
        <v>6.3342509368195165E-3</v>
      </c>
      <c r="S42" s="9">
        <v>6.4378267529311894E-3</v>
      </c>
      <c r="T42" s="9">
        <v>5.9905260823458562E-3</v>
      </c>
      <c r="U42" s="9">
        <v>5.9695873820190919E-3</v>
      </c>
      <c r="V42" s="9"/>
      <c r="W42" s="8"/>
      <c r="X42" s="8"/>
      <c r="Y42" s="8"/>
    </row>
    <row r="43" spans="1:29">
      <c r="B43" s="4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1:29">
      <c r="A44" s="4"/>
      <c r="B44" s="4"/>
    </row>
    <row r="45" spans="1:29">
      <c r="A45" s="4"/>
      <c r="B45" s="4"/>
    </row>
    <row r="46" spans="1:29">
      <c r="A46" s="4"/>
      <c r="B46" s="4"/>
    </row>
  </sheetData>
  <pageMargins left="0.7" right="0.7" top="0.75" bottom="0.75" header="0.3" footer="0.3"/>
  <pageSetup orientation="portrait" verticalDpi="4294967293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9"/>
  <sheetViews>
    <sheetView topLeftCell="A7" workbookViewId="0">
      <selection activeCell="C21" sqref="C21:H33"/>
    </sheetView>
  </sheetViews>
  <sheetFormatPr defaultRowHeight="12.75"/>
  <cols>
    <col min="1" max="8" width="9.140625" style="13"/>
    <col min="9" max="9" width="14.28515625" style="13" customWidth="1"/>
    <col min="10" max="23" width="9.140625" style="13"/>
    <col min="24" max="24" width="5.28515625" style="13" customWidth="1"/>
    <col min="25" max="16384" width="9.140625" style="13"/>
  </cols>
  <sheetData>
    <row r="2" spans="1:4">
      <c r="B2" s="13" t="s">
        <v>52</v>
      </c>
      <c r="C2" s="13" t="s">
        <v>53</v>
      </c>
    </row>
    <row r="3" spans="1:4">
      <c r="A3" s="13">
        <v>1</v>
      </c>
      <c r="B3" s="14">
        <v>6</v>
      </c>
      <c r="C3" s="14">
        <v>1.75</v>
      </c>
      <c r="D3" s="14">
        <f>SUM(B3:C3)</f>
        <v>7.75</v>
      </c>
    </row>
    <row r="4" spans="1:4" s="15" customFormat="1">
      <c r="A4" s="15">
        <v>2</v>
      </c>
      <c r="B4" s="58">
        <v>6</v>
      </c>
      <c r="C4" s="58">
        <v>1.75</v>
      </c>
      <c r="D4" s="58">
        <f t="shared" ref="D4:D13" si="0">SUM(B4:C4)</f>
        <v>7.75</v>
      </c>
    </row>
    <row r="5" spans="1:4" s="15" customFormat="1">
      <c r="A5" s="15">
        <v>3</v>
      </c>
      <c r="B5" s="58">
        <v>6.25</v>
      </c>
      <c r="C5" s="58">
        <v>1.5</v>
      </c>
      <c r="D5" s="58">
        <f t="shared" si="0"/>
        <v>7.75</v>
      </c>
    </row>
    <row r="6" spans="1:4" s="15" customFormat="1">
      <c r="A6" s="15">
        <v>4</v>
      </c>
      <c r="B6" s="58">
        <v>6.25</v>
      </c>
      <c r="C6" s="58">
        <v>1.5</v>
      </c>
      <c r="D6" s="58">
        <f t="shared" si="0"/>
        <v>7.75</v>
      </c>
    </row>
    <row r="7" spans="1:4" s="15" customFormat="1">
      <c r="A7" s="15">
        <v>5</v>
      </c>
      <c r="B7" s="58">
        <v>6.5</v>
      </c>
      <c r="C7" s="58">
        <v>1.25</v>
      </c>
      <c r="D7" s="58">
        <f t="shared" si="0"/>
        <v>7.75</v>
      </c>
    </row>
    <row r="8" spans="1:4" s="15" customFormat="1">
      <c r="A8" s="15">
        <v>6</v>
      </c>
      <c r="B8" s="58">
        <v>6.5</v>
      </c>
      <c r="C8" s="58">
        <v>1.25</v>
      </c>
      <c r="D8" s="58">
        <f t="shared" si="0"/>
        <v>7.75</v>
      </c>
    </row>
    <row r="9" spans="1:4" s="15" customFormat="1">
      <c r="A9" s="15">
        <v>7</v>
      </c>
      <c r="B9" s="58">
        <v>6.75</v>
      </c>
      <c r="C9" s="58">
        <v>1</v>
      </c>
      <c r="D9" s="58">
        <f t="shared" si="0"/>
        <v>7.75</v>
      </c>
    </row>
    <row r="10" spans="1:4" s="15" customFormat="1">
      <c r="A10" s="15">
        <v>8</v>
      </c>
      <c r="B10" s="58">
        <v>6.75</v>
      </c>
      <c r="C10" s="58">
        <v>1</v>
      </c>
      <c r="D10" s="58">
        <f t="shared" si="0"/>
        <v>7.75</v>
      </c>
    </row>
    <row r="11" spans="1:4" s="15" customFormat="1">
      <c r="A11" s="15">
        <v>9</v>
      </c>
      <c r="B11" s="58">
        <v>7.25</v>
      </c>
      <c r="C11" s="58">
        <v>0.5</v>
      </c>
      <c r="D11" s="58">
        <f t="shared" si="0"/>
        <v>7.75</v>
      </c>
    </row>
    <row r="12" spans="1:4" s="15" customFormat="1">
      <c r="A12" s="15">
        <v>10</v>
      </c>
      <c r="B12" s="58">
        <v>7.25</v>
      </c>
      <c r="C12" s="58">
        <v>0.5</v>
      </c>
      <c r="D12" s="58">
        <f t="shared" si="0"/>
        <v>7.75</v>
      </c>
    </row>
    <row r="13" spans="1:4" s="15" customFormat="1">
      <c r="A13" s="15">
        <v>11</v>
      </c>
      <c r="B13" s="58">
        <v>7.75</v>
      </c>
      <c r="C13" s="58">
        <v>0</v>
      </c>
      <c r="D13" s="58">
        <f t="shared" si="0"/>
        <v>7.75</v>
      </c>
    </row>
    <row r="14" spans="1:4" s="15" customFormat="1">
      <c r="A14" s="15">
        <v>12</v>
      </c>
      <c r="B14" s="58">
        <v>7.75</v>
      </c>
      <c r="C14" s="15">
        <v>0</v>
      </c>
    </row>
    <row r="15" spans="1:4" s="15" customFormat="1"/>
    <row r="16" spans="1:4" s="15" customFormat="1"/>
    <row r="17" s="15" customFormat="1"/>
    <row r="18" s="15" customFormat="1"/>
    <row r="19" s="15" customFormat="1"/>
    <row r="20" s="15" customFormat="1"/>
    <row r="21" s="15" customFormat="1"/>
    <row r="22" s="15" customFormat="1"/>
    <row r="23" s="15" customFormat="1"/>
    <row r="33" spans="1:10">
      <c r="J33" s="13" t="s">
        <v>137</v>
      </c>
    </row>
    <row r="37" spans="1:10" s="15" customFormat="1">
      <c r="A37" s="46" t="s">
        <v>54</v>
      </c>
      <c r="B37" s="46"/>
      <c r="C37" s="46"/>
      <c r="D37" s="46"/>
      <c r="E37" s="46"/>
      <c r="H37" s="13"/>
    </row>
    <row r="38" spans="1:10" s="15" customFormat="1">
      <c r="A38" s="46" t="s">
        <v>55</v>
      </c>
      <c r="B38" s="46"/>
      <c r="C38" s="46"/>
      <c r="D38" s="46"/>
      <c r="E38" s="46"/>
      <c r="H38" s="13"/>
    </row>
    <row r="39" spans="1:10" s="15" customFormat="1">
      <c r="A39" s="46" t="s">
        <v>56</v>
      </c>
      <c r="B39" s="46"/>
      <c r="C39" s="46"/>
      <c r="D39" s="46"/>
      <c r="E39" s="46"/>
      <c r="H39" s="13"/>
    </row>
    <row r="40" spans="1:10" s="15" customFormat="1">
      <c r="A40" s="46" t="s">
        <v>57</v>
      </c>
      <c r="B40" s="46"/>
      <c r="C40" s="46"/>
      <c r="D40" s="46"/>
      <c r="E40" s="46"/>
      <c r="H40" s="13"/>
    </row>
    <row r="41" spans="1:10" s="15" customFormat="1">
      <c r="A41" s="46" t="s">
        <v>58</v>
      </c>
      <c r="B41" s="46"/>
      <c r="C41" s="46"/>
      <c r="D41" s="46"/>
      <c r="E41" s="46"/>
      <c r="H41" s="13"/>
    </row>
    <row r="42" spans="1:10" s="15" customFormat="1">
      <c r="A42" s="46" t="s">
        <v>59</v>
      </c>
      <c r="B42" s="46"/>
      <c r="C42" s="46"/>
      <c r="D42" s="46"/>
      <c r="E42" s="46"/>
      <c r="H42" s="13"/>
    </row>
    <row r="43" spans="1:10" s="15" customFormat="1">
      <c r="A43" s="46" t="s">
        <v>60</v>
      </c>
      <c r="B43" s="46"/>
      <c r="C43" s="46"/>
      <c r="D43" s="46"/>
      <c r="E43" s="46"/>
      <c r="H43" s="13"/>
    </row>
    <row r="44" spans="1:10" s="15" customFormat="1">
      <c r="A44" s="16"/>
      <c r="B44" s="16"/>
      <c r="C44" s="17"/>
      <c r="D44" s="17"/>
      <c r="E44" s="18"/>
      <c r="H44" s="13"/>
    </row>
    <row r="45" spans="1:10" s="15" customFormat="1" ht="13.5" thickBot="1">
      <c r="A45" s="19"/>
      <c r="B45" s="19"/>
      <c r="C45" s="20"/>
      <c r="D45" s="20"/>
      <c r="E45" s="21"/>
      <c r="G45" s="15">
        <v>1000</v>
      </c>
      <c r="H45" s="13"/>
    </row>
    <row r="46" spans="1:10" s="15" customFormat="1">
      <c r="A46" s="16"/>
      <c r="B46" s="16"/>
      <c r="C46" s="17"/>
      <c r="D46" s="47" t="s">
        <v>61</v>
      </c>
      <c r="E46" s="47"/>
      <c r="H46" s="13"/>
    </row>
    <row r="47" spans="1:10" s="15" customFormat="1" ht="13.5" thickBot="1">
      <c r="A47" s="16"/>
      <c r="B47" s="16"/>
      <c r="C47" s="17"/>
      <c r="D47" s="48"/>
      <c r="E47" s="48"/>
      <c r="H47" s="13"/>
    </row>
    <row r="48" spans="1:10" s="15" customFormat="1">
      <c r="A48" s="49" t="s">
        <v>62</v>
      </c>
      <c r="B48" s="49" t="s">
        <v>32</v>
      </c>
      <c r="C48" s="49" t="s">
        <v>63</v>
      </c>
      <c r="D48" s="22"/>
      <c r="E48" s="23"/>
      <c r="H48" s="13"/>
    </row>
    <row r="49" spans="1:10" s="15" customFormat="1">
      <c r="A49" s="49"/>
      <c r="B49" s="49"/>
      <c r="C49" s="49"/>
      <c r="D49" s="16" t="s">
        <v>64</v>
      </c>
      <c r="E49" s="24" t="s">
        <v>65</v>
      </c>
      <c r="F49" s="15" t="s">
        <v>32</v>
      </c>
      <c r="H49" s="13"/>
    </row>
    <row r="50" spans="1:10" s="15" customFormat="1">
      <c r="A50" s="16"/>
      <c r="B50" s="16"/>
      <c r="C50" s="17"/>
      <c r="D50" s="16" t="s">
        <v>66</v>
      </c>
      <c r="E50" s="24" t="s">
        <v>67</v>
      </c>
      <c r="H50" s="13"/>
    </row>
    <row r="51" spans="1:10" s="15" customFormat="1" ht="13.5" thickBot="1">
      <c r="A51" s="19"/>
      <c r="B51" s="19"/>
      <c r="C51" s="20"/>
      <c r="D51" s="20"/>
      <c r="E51" s="21"/>
      <c r="H51" s="13"/>
    </row>
    <row r="52" spans="1:10" s="15" customFormat="1">
      <c r="A52" s="25"/>
      <c r="B52" s="25"/>
      <c r="E52" s="26"/>
      <c r="F52" s="15" t="s">
        <v>113</v>
      </c>
      <c r="G52" s="41" t="s">
        <v>114</v>
      </c>
      <c r="H52" s="13"/>
    </row>
    <row r="53" spans="1:10" s="15" customFormat="1">
      <c r="A53" s="25">
        <v>2003</v>
      </c>
      <c r="B53" s="27">
        <v>816.24400000000003</v>
      </c>
      <c r="C53" s="27">
        <v>712.64099999999996</v>
      </c>
      <c r="D53" s="27">
        <v>76.25</v>
      </c>
      <c r="E53" s="28">
        <v>27.353000000000002</v>
      </c>
      <c r="F53" s="29">
        <f t="shared" ref="F53:F62" si="1">+D53+E53</f>
        <v>103.60300000000001</v>
      </c>
      <c r="G53" s="30">
        <f t="shared" ref="G53:G62" si="2">+F53/B53</f>
        <v>0.126926507269885</v>
      </c>
      <c r="H53" s="13"/>
      <c r="J53" s="29"/>
    </row>
    <row r="54" spans="1:10" s="15" customFormat="1">
      <c r="A54" s="25">
        <v>2004</v>
      </c>
      <c r="B54" s="27">
        <v>848.495</v>
      </c>
      <c r="C54" s="27">
        <v>735.71100000000001</v>
      </c>
      <c r="D54" s="27">
        <v>88.355999999999995</v>
      </c>
      <c r="E54" s="28">
        <v>24.428000000000001</v>
      </c>
      <c r="F54" s="29">
        <f t="shared" si="1"/>
        <v>112.78399999999999</v>
      </c>
      <c r="G54" s="30">
        <f t="shared" si="2"/>
        <v>0.13292240967831276</v>
      </c>
      <c r="H54" s="13"/>
    </row>
    <row r="55" spans="1:10" s="15" customFormat="1">
      <c r="A55" s="25">
        <v>2005</v>
      </c>
      <c r="B55" s="27">
        <v>903.26599999999996</v>
      </c>
      <c r="C55" s="27">
        <v>775.19299999999998</v>
      </c>
      <c r="D55" s="27">
        <v>100.44199999999999</v>
      </c>
      <c r="E55" s="28">
        <v>27.631</v>
      </c>
      <c r="F55" s="29">
        <f t="shared" si="1"/>
        <v>128.07299999999998</v>
      </c>
      <c r="G55" s="30">
        <f t="shared" si="2"/>
        <v>0.14178879754136653</v>
      </c>
      <c r="H55" s="13"/>
      <c r="J55" s="13" t="s">
        <v>131</v>
      </c>
    </row>
    <row r="56" spans="1:10" s="15" customFormat="1">
      <c r="A56" s="25">
        <v>2006</v>
      </c>
      <c r="B56" s="27">
        <v>980.72400000000005</v>
      </c>
      <c r="C56" s="27">
        <v>826.85599999999999</v>
      </c>
      <c r="D56" s="27">
        <v>124.11</v>
      </c>
      <c r="E56" s="28">
        <v>29.757999999999999</v>
      </c>
      <c r="F56" s="29">
        <f t="shared" si="1"/>
        <v>153.86799999999999</v>
      </c>
      <c r="G56" s="30">
        <f t="shared" si="2"/>
        <v>0.15689225510949054</v>
      </c>
      <c r="H56" s="13"/>
    </row>
    <row r="57" spans="1:10" s="15" customFormat="1">
      <c r="A57" s="25">
        <v>2007</v>
      </c>
      <c r="B57" s="27">
        <v>1085.72</v>
      </c>
      <c r="C57" s="27">
        <v>900.59199999999998</v>
      </c>
      <c r="D57" s="27">
        <v>153.70099999999999</v>
      </c>
      <c r="E57" s="28">
        <v>31.427</v>
      </c>
      <c r="F57" s="29">
        <f t="shared" si="1"/>
        <v>185.12799999999999</v>
      </c>
      <c r="G57" s="30">
        <f t="shared" si="2"/>
        <v>0.17051173414876761</v>
      </c>
      <c r="H57" s="13"/>
    </row>
    <row r="58" spans="1:10" s="15" customFormat="1">
      <c r="A58" s="25">
        <v>2008</v>
      </c>
      <c r="B58" s="27">
        <v>1193.4169999999999</v>
      </c>
      <c r="C58" s="27">
        <v>976.09299999999996</v>
      </c>
      <c r="D58" s="27">
        <v>183.893</v>
      </c>
      <c r="E58" s="28">
        <v>33.430999999999997</v>
      </c>
      <c r="F58" s="29">
        <f t="shared" si="1"/>
        <v>217.32400000000001</v>
      </c>
      <c r="G58" s="30">
        <f t="shared" si="2"/>
        <v>0.18210231629011489</v>
      </c>
      <c r="H58" s="13"/>
    </row>
    <row r="59" spans="1:10" s="15" customFormat="1">
      <c r="A59" s="25">
        <v>2009</v>
      </c>
      <c r="B59" s="27">
        <v>1191.992</v>
      </c>
      <c r="C59" s="27">
        <v>950.875</v>
      </c>
      <c r="D59" s="27">
        <v>205.36</v>
      </c>
      <c r="E59" s="28">
        <v>35.756999999999998</v>
      </c>
      <c r="F59" s="29">
        <f t="shared" si="1"/>
        <v>241.11700000000002</v>
      </c>
      <c r="G59" s="30">
        <f t="shared" si="2"/>
        <v>0.20228072000483227</v>
      </c>
      <c r="H59" s="13"/>
    </row>
    <row r="60" spans="1:10" s="15" customFormat="1">
      <c r="A60" s="25">
        <v>2010</v>
      </c>
      <c r="B60" s="27">
        <v>1284.7619999999999</v>
      </c>
      <c r="C60" s="27">
        <v>986.17</v>
      </c>
      <c r="D60" s="27">
        <v>232.458</v>
      </c>
      <c r="E60" s="28">
        <v>66.134</v>
      </c>
      <c r="F60" s="29">
        <f t="shared" si="1"/>
        <v>298.59199999999998</v>
      </c>
      <c r="G60" s="30">
        <f t="shared" si="2"/>
        <v>0.23241036082947658</v>
      </c>
      <c r="H60" s="13"/>
    </row>
    <row r="61" spans="1:10" s="15" customFormat="1">
      <c r="A61" s="25">
        <v>2011</v>
      </c>
      <c r="B61" s="27">
        <v>1332.5840000000001</v>
      </c>
      <c r="C61" s="27">
        <v>1014.196</v>
      </c>
      <c r="D61" s="27">
        <v>259.01600000000002</v>
      </c>
      <c r="E61" s="28">
        <v>59.372</v>
      </c>
      <c r="F61" s="29">
        <f t="shared" si="1"/>
        <v>318.38800000000003</v>
      </c>
      <c r="G61" s="30">
        <f t="shared" si="2"/>
        <v>0.2389252760051149</v>
      </c>
      <c r="H61" s="13"/>
    </row>
    <row r="62" spans="1:10" s="15" customFormat="1">
      <c r="A62" s="25">
        <v>2012</v>
      </c>
      <c r="B62" s="27">
        <v>1379.961</v>
      </c>
      <c r="C62" s="27">
        <v>1043.934</v>
      </c>
      <c r="D62" s="27">
        <v>279.71800000000002</v>
      </c>
      <c r="E62" s="28">
        <v>56.308999999999997</v>
      </c>
      <c r="F62" s="29">
        <f t="shared" si="1"/>
        <v>336.02700000000004</v>
      </c>
      <c r="G62" s="30">
        <f t="shared" si="2"/>
        <v>0.24350470774174054</v>
      </c>
      <c r="H62" s="13"/>
    </row>
    <row r="63" spans="1:10" s="15" customFormat="1" ht="13.5" thickBot="1">
      <c r="A63" s="31"/>
      <c r="B63" s="31"/>
      <c r="C63" s="31"/>
      <c r="D63" s="31"/>
      <c r="E63" s="32"/>
      <c r="H63" s="13"/>
    </row>
    <row r="64" spans="1:10" s="15" customFormat="1">
      <c r="A64" s="33"/>
      <c r="B64" s="33"/>
      <c r="C64" s="33"/>
      <c r="D64" s="33"/>
      <c r="E64" s="34"/>
      <c r="H64" s="13"/>
    </row>
    <row r="65" spans="1:8" s="15" customFormat="1">
      <c r="A65" s="45" t="s">
        <v>68</v>
      </c>
      <c r="B65" s="45"/>
      <c r="C65" s="45"/>
      <c r="D65" s="45"/>
      <c r="E65" s="45"/>
      <c r="H65" s="13"/>
    </row>
    <row r="66" spans="1:8" s="15" customFormat="1">
      <c r="B66" s="25"/>
      <c r="C66" s="25"/>
      <c r="E66" s="26"/>
      <c r="H66" s="13"/>
    </row>
    <row r="67" spans="1:8" s="15" customFormat="1">
      <c r="A67" s="25"/>
      <c r="B67" s="25"/>
      <c r="E67" s="26"/>
      <c r="H67" s="13"/>
    </row>
    <row r="68" spans="1:8" s="15" customFormat="1">
      <c r="A68" s="25"/>
      <c r="B68" s="25"/>
      <c r="E68" s="26"/>
      <c r="H68" s="13"/>
    </row>
    <row r="69" spans="1:8" s="15" customFormat="1">
      <c r="A69" s="25"/>
      <c r="B69" s="25"/>
      <c r="E69" s="26"/>
      <c r="H69" s="13"/>
    </row>
  </sheetData>
  <mergeCells count="12">
    <mergeCell ref="A65:E65"/>
    <mergeCell ref="A37:E37"/>
    <mergeCell ref="A38:E38"/>
    <mergeCell ref="A39:E39"/>
    <mergeCell ref="A40:E40"/>
    <mergeCell ref="A41:E41"/>
    <mergeCell ref="A42:E42"/>
    <mergeCell ref="A43:E43"/>
    <mergeCell ref="D46:E47"/>
    <mergeCell ref="A48:A49"/>
    <mergeCell ref="B48:B49"/>
    <mergeCell ref="C48:C4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zoomScale="70" zoomScaleNormal="70" workbookViewId="0">
      <selection activeCell="O29" sqref="O29"/>
    </sheetView>
  </sheetViews>
  <sheetFormatPr defaultRowHeight="12.75"/>
  <cols>
    <col min="1" max="1" width="3" style="2" customWidth="1"/>
    <col min="2" max="3" width="9.140625" style="2"/>
    <col min="4" max="4" width="13.28515625" style="35" bestFit="1" customWidth="1"/>
    <col min="5" max="5" width="9.140625" style="36"/>
    <col min="6" max="6" width="9.140625" style="2"/>
    <col min="7" max="7" width="11.5703125" style="35" bestFit="1" customWidth="1"/>
    <col min="8" max="16384" width="9.140625" style="2"/>
  </cols>
  <sheetData>
    <row r="1" spans="4:5">
      <c r="D1" s="35" t="s">
        <v>138</v>
      </c>
      <c r="E1" s="2"/>
    </row>
    <row r="23" spans="1:8">
      <c r="D23" s="36" t="s">
        <v>139</v>
      </c>
    </row>
    <row r="25" spans="1:8">
      <c r="A25" s="2" t="s">
        <v>29</v>
      </c>
      <c r="B25" s="2" t="s">
        <v>30</v>
      </c>
      <c r="C25" s="2" t="s">
        <v>31</v>
      </c>
      <c r="D25" s="35" t="s">
        <v>32</v>
      </c>
      <c r="G25" s="35" t="s">
        <v>33</v>
      </c>
    </row>
    <row r="26" spans="1:8">
      <c r="A26" s="2">
        <v>2009</v>
      </c>
      <c r="B26" s="2">
        <v>7</v>
      </c>
      <c r="C26" s="2">
        <v>1</v>
      </c>
      <c r="D26" s="35">
        <v>25</v>
      </c>
      <c r="E26" s="36">
        <v>39995</v>
      </c>
      <c r="G26" s="35">
        <v>0</v>
      </c>
    </row>
    <row r="27" spans="1:8">
      <c r="A27" s="2">
        <v>2009</v>
      </c>
      <c r="B27" s="2">
        <v>8</v>
      </c>
      <c r="C27" s="2">
        <v>1</v>
      </c>
      <c r="D27" s="35">
        <v>1450</v>
      </c>
      <c r="E27" s="36">
        <v>40026</v>
      </c>
      <c r="G27" s="35">
        <f>+D27-D26</f>
        <v>1425</v>
      </c>
      <c r="H27" s="2">
        <f>+LN(D27)</f>
        <v>7.2793188354146201</v>
      </c>
    </row>
    <row r="28" spans="1:8">
      <c r="A28" s="2">
        <v>2009</v>
      </c>
      <c r="B28" s="2">
        <v>9</v>
      </c>
      <c r="C28" s="2">
        <v>1</v>
      </c>
      <c r="D28" s="35">
        <v>8438</v>
      </c>
      <c r="E28" s="36">
        <v>40057</v>
      </c>
      <c r="G28" s="35">
        <f t="shared" ref="G28:G71" si="0">+D28-D27</f>
        <v>6988</v>
      </c>
      <c r="H28" s="2">
        <f t="shared" ref="H28:H71" si="1">+LN(D28)</f>
        <v>9.0405005926842836</v>
      </c>
    </row>
    <row r="29" spans="1:8">
      <c r="A29" s="2">
        <v>2009</v>
      </c>
      <c r="B29" s="2">
        <v>10</v>
      </c>
      <c r="C29" s="2">
        <v>1</v>
      </c>
      <c r="D29" s="35">
        <v>15881</v>
      </c>
      <c r="E29" s="36">
        <v>40087</v>
      </c>
      <c r="F29" s="2">
        <f>+D29/D28-1</f>
        <v>0.88208106186300062</v>
      </c>
      <c r="G29" s="35">
        <f t="shared" si="0"/>
        <v>7443</v>
      </c>
      <c r="H29" s="2">
        <f t="shared" si="1"/>
        <v>9.6728787051106462</v>
      </c>
    </row>
    <row r="30" spans="1:8">
      <c r="A30" s="2">
        <v>2009</v>
      </c>
      <c r="B30" s="2">
        <v>11</v>
      </c>
      <c r="C30" s="2">
        <v>1</v>
      </c>
      <c r="D30" s="35">
        <v>24965</v>
      </c>
      <c r="E30" s="36">
        <v>40118</v>
      </c>
      <c r="F30" s="2">
        <f t="shared" ref="F30:F71" si="2">+D30/D29-1</f>
        <v>0.57200428184623142</v>
      </c>
      <c r="G30" s="35">
        <f t="shared" si="0"/>
        <v>9084</v>
      </c>
      <c r="H30" s="2">
        <f t="shared" si="1"/>
        <v>10.12523012293471</v>
      </c>
    </row>
    <row r="31" spans="1:8">
      <c r="A31" s="2">
        <v>2009</v>
      </c>
      <c r="B31" s="2">
        <v>12</v>
      </c>
      <c r="C31" s="2">
        <v>1</v>
      </c>
      <c r="D31" s="35">
        <v>36205</v>
      </c>
      <c r="E31" s="36">
        <v>40148</v>
      </c>
      <c r="F31" s="2">
        <f t="shared" si="2"/>
        <v>0.45023032245143191</v>
      </c>
      <c r="G31" s="35">
        <f t="shared" si="0"/>
        <v>11240</v>
      </c>
      <c r="H31" s="2">
        <f t="shared" si="1"/>
        <v>10.496952509822922</v>
      </c>
    </row>
    <row r="32" spans="1:8">
      <c r="A32" s="2">
        <v>2010</v>
      </c>
      <c r="B32" s="2">
        <v>1</v>
      </c>
      <c r="C32" s="2">
        <v>1</v>
      </c>
      <c r="D32" s="35">
        <v>45348</v>
      </c>
      <c r="E32" s="36">
        <v>40179</v>
      </c>
      <c r="F32" s="2">
        <f t="shared" si="2"/>
        <v>0.2525341803618284</v>
      </c>
      <c r="G32" s="35">
        <f t="shared" si="0"/>
        <v>9143</v>
      </c>
      <c r="H32" s="2">
        <f t="shared" si="1"/>
        <v>10.722121353137489</v>
      </c>
    </row>
    <row r="33" spans="1:8">
      <c r="A33" s="2">
        <v>2010</v>
      </c>
      <c r="B33" s="2">
        <v>2</v>
      </c>
      <c r="C33" s="2">
        <v>1</v>
      </c>
      <c r="D33" s="35">
        <v>57168</v>
      </c>
      <c r="E33" s="36">
        <v>40210</v>
      </c>
      <c r="F33" s="2">
        <f t="shared" si="2"/>
        <v>0.26065096586398528</v>
      </c>
      <c r="G33" s="35">
        <f t="shared" si="0"/>
        <v>11820</v>
      </c>
      <c r="H33" s="2">
        <f t="shared" si="1"/>
        <v>10.953749580263191</v>
      </c>
    </row>
    <row r="34" spans="1:8">
      <c r="A34" s="2">
        <v>2010</v>
      </c>
      <c r="B34" s="2">
        <v>3</v>
      </c>
      <c r="C34" s="2">
        <v>1</v>
      </c>
      <c r="D34" s="35">
        <v>103597</v>
      </c>
      <c r="E34" s="36">
        <v>40238</v>
      </c>
      <c r="F34" s="2">
        <f t="shared" si="2"/>
        <v>0.81215015393226975</v>
      </c>
      <c r="G34" s="35">
        <f t="shared" si="0"/>
        <v>46429</v>
      </c>
      <c r="H34" s="2">
        <f t="shared" si="1"/>
        <v>11.548263650859285</v>
      </c>
    </row>
    <row r="35" spans="1:8">
      <c r="A35" s="2">
        <v>2010</v>
      </c>
      <c r="B35" s="2">
        <v>4</v>
      </c>
      <c r="C35" s="2">
        <v>1</v>
      </c>
      <c r="D35" s="35">
        <v>166609</v>
      </c>
      <c r="E35" s="36">
        <v>40269</v>
      </c>
      <c r="F35" s="2">
        <f t="shared" si="2"/>
        <v>0.608241551396276</v>
      </c>
      <c r="G35" s="35">
        <f t="shared" si="0"/>
        <v>63012</v>
      </c>
      <c r="H35" s="2">
        <f t="shared" si="1"/>
        <v>12.023405028864408</v>
      </c>
    </row>
    <row r="36" spans="1:8">
      <c r="A36" s="2">
        <v>2010</v>
      </c>
      <c r="B36" s="2">
        <v>5</v>
      </c>
      <c r="C36" s="2">
        <v>1</v>
      </c>
      <c r="D36" s="35">
        <v>219142</v>
      </c>
      <c r="E36" s="36">
        <v>40299</v>
      </c>
      <c r="F36" s="2">
        <f t="shared" si="2"/>
        <v>0.3153070962553044</v>
      </c>
      <c r="G36" s="35">
        <f t="shared" si="0"/>
        <v>52533</v>
      </c>
      <c r="H36" s="2">
        <f t="shared" si="1"/>
        <v>12.297475200503481</v>
      </c>
    </row>
    <row r="37" spans="1:8">
      <c r="A37" s="2">
        <v>2010</v>
      </c>
      <c r="B37" s="2">
        <v>6</v>
      </c>
      <c r="C37" s="2">
        <v>1</v>
      </c>
      <c r="D37" s="35">
        <v>283305</v>
      </c>
      <c r="E37" s="36">
        <v>40330</v>
      </c>
      <c r="F37" s="2">
        <f t="shared" si="2"/>
        <v>0.29279188836462211</v>
      </c>
      <c r="G37" s="35">
        <f t="shared" si="0"/>
        <v>64163</v>
      </c>
      <c r="H37" s="2">
        <f t="shared" si="1"/>
        <v>12.554279334798057</v>
      </c>
    </row>
    <row r="38" spans="1:8">
      <c r="A38" s="2">
        <v>2010</v>
      </c>
      <c r="B38" s="2">
        <v>7</v>
      </c>
      <c r="C38" s="2">
        <v>1</v>
      </c>
      <c r="D38" s="35">
        <v>334979</v>
      </c>
      <c r="E38" s="36">
        <v>40360</v>
      </c>
      <c r="F38" s="2">
        <f t="shared" si="2"/>
        <v>0.18239706323573524</v>
      </c>
      <c r="G38" s="35">
        <f t="shared" si="0"/>
        <v>51674</v>
      </c>
      <c r="H38" s="2">
        <f t="shared" si="1"/>
        <v>12.721823122275154</v>
      </c>
    </row>
    <row r="39" spans="1:8">
      <c r="A39" s="2">
        <v>2010</v>
      </c>
      <c r="B39" s="2">
        <v>8</v>
      </c>
      <c r="C39" s="2">
        <v>1</v>
      </c>
      <c r="D39" s="35">
        <v>398654</v>
      </c>
      <c r="E39" s="36">
        <v>40391</v>
      </c>
      <c r="F39" s="2">
        <f t="shared" si="2"/>
        <v>0.19008654273850012</v>
      </c>
      <c r="G39" s="35">
        <f t="shared" si="0"/>
        <v>63675</v>
      </c>
      <c r="H39" s="2">
        <f t="shared" si="1"/>
        <v>12.895849151744594</v>
      </c>
    </row>
    <row r="40" spans="1:8">
      <c r="A40" s="2">
        <v>2010</v>
      </c>
      <c r="B40" s="2">
        <v>9</v>
      </c>
      <c r="C40" s="2">
        <v>1</v>
      </c>
      <c r="D40" s="35">
        <v>468128</v>
      </c>
      <c r="E40" s="36">
        <v>40422</v>
      </c>
      <c r="F40" s="2">
        <f t="shared" si="2"/>
        <v>0.17427142333953749</v>
      </c>
      <c r="G40" s="35">
        <f t="shared" si="0"/>
        <v>69474</v>
      </c>
      <c r="H40" s="2">
        <f t="shared" si="1"/>
        <v>13.056497041777813</v>
      </c>
    </row>
    <row r="41" spans="1:8">
      <c r="A41" s="2">
        <v>2010</v>
      </c>
      <c r="B41" s="2">
        <v>10</v>
      </c>
      <c r="C41" s="2">
        <v>1</v>
      </c>
      <c r="D41" s="35">
        <v>535244</v>
      </c>
      <c r="E41" s="36">
        <v>40452</v>
      </c>
      <c r="F41" s="2">
        <f t="shared" si="2"/>
        <v>0.14337104381707566</v>
      </c>
      <c r="G41" s="35">
        <f t="shared" si="0"/>
        <v>67116</v>
      </c>
      <c r="H41" s="2">
        <f t="shared" si="1"/>
        <v>13.190477996674014</v>
      </c>
    </row>
    <row r="42" spans="1:8">
      <c r="A42" s="2">
        <v>2010</v>
      </c>
      <c r="B42" s="2">
        <v>11</v>
      </c>
      <c r="C42" s="2">
        <v>1</v>
      </c>
      <c r="D42" s="35">
        <v>636376</v>
      </c>
      <c r="E42" s="36">
        <v>40483</v>
      </c>
      <c r="F42" s="2">
        <f t="shared" si="2"/>
        <v>0.18894560237947555</v>
      </c>
      <c r="G42" s="35">
        <f t="shared" si="0"/>
        <v>101132</v>
      </c>
      <c r="H42" s="2">
        <f t="shared" si="1"/>
        <v>13.363544862603913</v>
      </c>
    </row>
    <row r="43" spans="1:8">
      <c r="A43" s="2">
        <v>2010</v>
      </c>
      <c r="B43" s="2">
        <v>12</v>
      </c>
      <c r="C43" s="2">
        <v>1</v>
      </c>
      <c r="D43" s="35">
        <v>720113</v>
      </c>
      <c r="E43" s="36">
        <v>40513</v>
      </c>
      <c r="F43" s="2">
        <f t="shared" si="2"/>
        <v>0.13158415779350574</v>
      </c>
      <c r="G43" s="35">
        <f t="shared" si="0"/>
        <v>83737</v>
      </c>
      <c r="H43" s="2">
        <f t="shared" si="1"/>
        <v>13.487163423122192</v>
      </c>
    </row>
    <row r="44" spans="1:8">
      <c r="A44" s="2">
        <v>2011</v>
      </c>
      <c r="B44" s="2">
        <v>1</v>
      </c>
      <c r="C44" s="2">
        <v>1</v>
      </c>
      <c r="D44" s="35">
        <v>763077</v>
      </c>
      <c r="E44" s="36">
        <v>40544</v>
      </c>
      <c r="F44" s="2">
        <f t="shared" si="2"/>
        <v>5.9662858468046087E-2</v>
      </c>
      <c r="G44" s="35">
        <f t="shared" si="0"/>
        <v>42964</v>
      </c>
      <c r="H44" s="2">
        <f t="shared" si="1"/>
        <v>13.545114222605966</v>
      </c>
    </row>
    <row r="45" spans="1:8">
      <c r="A45" s="2">
        <v>2011</v>
      </c>
      <c r="B45" s="2">
        <v>2</v>
      </c>
      <c r="C45" s="2">
        <v>1</v>
      </c>
      <c r="D45" s="35">
        <v>825372</v>
      </c>
      <c r="E45" s="36">
        <v>40575</v>
      </c>
      <c r="F45" s="2">
        <f t="shared" si="2"/>
        <v>8.1636584512441157E-2</v>
      </c>
      <c r="G45" s="35">
        <f t="shared" si="0"/>
        <v>62295</v>
      </c>
      <c r="H45" s="2">
        <f t="shared" si="1"/>
        <v>13.623589472778772</v>
      </c>
    </row>
    <row r="46" spans="1:8">
      <c r="A46" s="2">
        <v>2011</v>
      </c>
      <c r="B46" s="2">
        <v>3</v>
      </c>
      <c r="C46" s="2">
        <v>1</v>
      </c>
      <c r="D46" s="35">
        <v>884534</v>
      </c>
      <c r="E46" s="36">
        <v>40603</v>
      </c>
      <c r="F46" s="2">
        <f t="shared" si="2"/>
        <v>7.1679194351153219E-2</v>
      </c>
      <c r="G46" s="35">
        <f t="shared" si="0"/>
        <v>59162</v>
      </c>
      <c r="H46" s="2">
        <f t="shared" si="1"/>
        <v>13.692816231639682</v>
      </c>
    </row>
    <row r="47" spans="1:8">
      <c r="A47" s="2">
        <v>2011</v>
      </c>
      <c r="B47" s="2">
        <v>4</v>
      </c>
      <c r="C47" s="2">
        <v>1</v>
      </c>
      <c r="D47" s="35">
        <v>941641</v>
      </c>
      <c r="E47" s="36">
        <v>40634</v>
      </c>
      <c r="F47" s="2">
        <f t="shared" si="2"/>
        <v>6.4561678804884837E-2</v>
      </c>
      <c r="G47" s="35">
        <f t="shared" si="0"/>
        <v>57107</v>
      </c>
      <c r="H47" s="2">
        <f t="shared" si="1"/>
        <v>13.755379376885932</v>
      </c>
    </row>
    <row r="48" spans="1:8">
      <c r="A48" s="2">
        <v>2011</v>
      </c>
      <c r="B48" s="2">
        <v>5</v>
      </c>
      <c r="C48" s="2">
        <v>1</v>
      </c>
      <c r="D48" s="35">
        <v>996390</v>
      </c>
      <c r="E48" s="36">
        <v>40664</v>
      </c>
      <c r="F48" s="2">
        <f t="shared" si="2"/>
        <v>5.8142115732004118E-2</v>
      </c>
      <c r="G48" s="35">
        <f t="shared" si="0"/>
        <v>54749</v>
      </c>
      <c r="H48" s="2">
        <f t="shared" si="1"/>
        <v>13.811894026189732</v>
      </c>
    </row>
    <row r="49" spans="1:8">
      <c r="A49" s="2">
        <v>2011</v>
      </c>
      <c r="B49" s="2">
        <v>6</v>
      </c>
      <c r="C49" s="2">
        <v>1</v>
      </c>
      <c r="D49" s="35">
        <v>1070693</v>
      </c>
      <c r="E49" s="36">
        <v>40695</v>
      </c>
      <c r="F49" s="2">
        <f t="shared" si="2"/>
        <v>7.4572205662441382E-2</v>
      </c>
      <c r="G49" s="35">
        <f t="shared" si="0"/>
        <v>74303</v>
      </c>
      <c r="H49" s="2">
        <f t="shared" si="1"/>
        <v>13.883816660345968</v>
      </c>
    </row>
    <row r="50" spans="1:8">
      <c r="A50" s="2">
        <v>2011</v>
      </c>
      <c r="B50" s="2">
        <v>7</v>
      </c>
      <c r="C50" s="2">
        <v>1</v>
      </c>
      <c r="D50" s="35">
        <v>1151587</v>
      </c>
      <c r="E50" s="36">
        <v>40725</v>
      </c>
      <c r="F50" s="2">
        <f t="shared" si="2"/>
        <v>7.5552936275851357E-2</v>
      </c>
      <c r="G50" s="35">
        <f t="shared" si="0"/>
        <v>80894</v>
      </c>
      <c r="H50" s="2">
        <f t="shared" si="1"/>
        <v>13.956651549014552</v>
      </c>
    </row>
    <row r="51" spans="1:8">
      <c r="A51" s="2">
        <v>2011</v>
      </c>
      <c r="B51" s="2">
        <v>8</v>
      </c>
      <c r="C51" s="2">
        <v>1</v>
      </c>
      <c r="D51" s="35">
        <v>1245066</v>
      </c>
      <c r="E51" s="36">
        <v>40756</v>
      </c>
      <c r="F51" s="2">
        <f t="shared" si="2"/>
        <v>8.1174066744414519E-2</v>
      </c>
      <c r="G51" s="35">
        <f t="shared" si="0"/>
        <v>93479</v>
      </c>
      <c r="H51" s="2">
        <f t="shared" si="1"/>
        <v>14.034699098524049</v>
      </c>
    </row>
    <row r="52" spans="1:8">
      <c r="A52" s="2">
        <v>2011</v>
      </c>
      <c r="B52" s="2">
        <v>9</v>
      </c>
      <c r="C52" s="2">
        <v>1</v>
      </c>
      <c r="D52" s="35">
        <v>1336531</v>
      </c>
      <c r="E52" s="36">
        <v>40787</v>
      </c>
      <c r="F52" s="2">
        <f t="shared" si="2"/>
        <v>7.346196908436986E-2</v>
      </c>
      <c r="G52" s="35">
        <f t="shared" si="0"/>
        <v>91465</v>
      </c>
      <c r="H52" s="2">
        <f t="shared" si="1"/>
        <v>14.105588009204197</v>
      </c>
    </row>
    <row r="53" spans="1:8">
      <c r="A53" s="2">
        <v>2011</v>
      </c>
      <c r="B53" s="2">
        <v>10</v>
      </c>
      <c r="C53" s="2">
        <v>1</v>
      </c>
      <c r="D53" s="35">
        <v>1424647</v>
      </c>
      <c r="E53" s="36">
        <v>40817</v>
      </c>
      <c r="F53" s="2">
        <f t="shared" si="2"/>
        <v>6.5928886049032798E-2</v>
      </c>
      <c r="G53" s="35">
        <f t="shared" si="0"/>
        <v>88116</v>
      </c>
      <c r="H53" s="2">
        <f t="shared" si="1"/>
        <v>14.16943462169915</v>
      </c>
    </row>
    <row r="54" spans="1:8">
      <c r="A54" s="2">
        <v>2011</v>
      </c>
      <c r="B54" s="2">
        <v>11</v>
      </c>
      <c r="C54" s="2">
        <v>1</v>
      </c>
      <c r="D54" s="35">
        <v>1507005</v>
      </c>
      <c r="E54" s="36">
        <v>40848</v>
      </c>
      <c r="F54" s="2">
        <f t="shared" si="2"/>
        <v>5.7809408225335757E-2</v>
      </c>
      <c r="G54" s="35">
        <f t="shared" si="0"/>
        <v>82358</v>
      </c>
      <c r="H54" s="2">
        <f t="shared" si="1"/>
        <v>14.225634795453162</v>
      </c>
    </row>
    <row r="55" spans="1:8">
      <c r="A55" s="2">
        <v>2011</v>
      </c>
      <c r="B55" s="2">
        <v>12</v>
      </c>
      <c r="C55" s="2">
        <v>1</v>
      </c>
      <c r="D55" s="35">
        <v>1586033</v>
      </c>
      <c r="E55" s="36">
        <v>40878</v>
      </c>
      <c r="F55" s="2">
        <f t="shared" si="2"/>
        <v>5.2440436494902043E-2</v>
      </c>
      <c r="G55" s="35">
        <f t="shared" si="0"/>
        <v>79028</v>
      </c>
      <c r="H55" s="2">
        <f t="shared" si="1"/>
        <v>14.276746488022257</v>
      </c>
    </row>
    <row r="56" spans="1:8">
      <c r="A56" s="2">
        <v>2012</v>
      </c>
      <c r="B56" s="2">
        <v>1</v>
      </c>
      <c r="C56" s="2">
        <v>1</v>
      </c>
      <c r="D56" s="35">
        <v>1637523</v>
      </c>
      <c r="E56" s="36">
        <v>40909</v>
      </c>
      <c r="F56" s="2">
        <f t="shared" si="2"/>
        <v>3.2464646069785497E-2</v>
      </c>
      <c r="G56" s="35">
        <f t="shared" si="0"/>
        <v>51490</v>
      </c>
      <c r="H56" s="2">
        <f t="shared" si="1"/>
        <v>14.308695292194429</v>
      </c>
    </row>
    <row r="57" spans="1:8">
      <c r="A57" s="2">
        <v>2012</v>
      </c>
      <c r="B57" s="2">
        <v>2</v>
      </c>
      <c r="C57" s="2">
        <v>1</v>
      </c>
      <c r="D57" s="35">
        <v>1731224</v>
      </c>
      <c r="E57" s="36">
        <v>40940</v>
      </c>
      <c r="F57" s="2">
        <f t="shared" si="2"/>
        <v>5.72211810154728E-2</v>
      </c>
      <c r="G57" s="35">
        <f t="shared" si="0"/>
        <v>93701</v>
      </c>
      <c r="H57" s="2">
        <f t="shared" si="1"/>
        <v>14.364339230754473</v>
      </c>
    </row>
    <row r="58" spans="1:8">
      <c r="A58" s="2">
        <v>2012</v>
      </c>
      <c r="B58" s="2">
        <v>3</v>
      </c>
      <c r="C58" s="2">
        <v>1</v>
      </c>
      <c r="D58" s="35">
        <v>1809348</v>
      </c>
      <c r="E58" s="36">
        <v>40969</v>
      </c>
      <c r="F58" s="2">
        <f t="shared" si="2"/>
        <v>4.5126453884650308E-2</v>
      </c>
      <c r="G58" s="35">
        <f t="shared" si="0"/>
        <v>78124</v>
      </c>
      <c r="H58" s="2">
        <f t="shared" si="1"/>
        <v>14.408477117352366</v>
      </c>
    </row>
    <row r="59" spans="1:8">
      <c r="A59" s="2">
        <v>2012</v>
      </c>
      <c r="B59" s="2">
        <v>4</v>
      </c>
      <c r="C59" s="2">
        <v>1</v>
      </c>
      <c r="D59" s="35">
        <v>1907015</v>
      </c>
      <c r="E59" s="36">
        <v>41000</v>
      </c>
      <c r="F59" s="2">
        <f t="shared" si="2"/>
        <v>5.3979112918023597E-2</v>
      </c>
      <c r="G59" s="35">
        <f t="shared" si="0"/>
        <v>97667</v>
      </c>
      <c r="H59" s="2">
        <f t="shared" si="1"/>
        <v>14.461049750309355</v>
      </c>
    </row>
    <row r="60" spans="1:8">
      <c r="A60" s="2">
        <v>2012</v>
      </c>
      <c r="B60" s="2">
        <v>5</v>
      </c>
      <c r="C60" s="2">
        <v>1</v>
      </c>
      <c r="D60" s="35">
        <v>1988164</v>
      </c>
      <c r="E60" s="36">
        <v>41030</v>
      </c>
      <c r="F60" s="2">
        <f t="shared" si="2"/>
        <v>4.2552890249945685E-2</v>
      </c>
      <c r="G60" s="35">
        <f t="shared" si="0"/>
        <v>81149</v>
      </c>
      <c r="H60" s="2">
        <f t="shared" si="1"/>
        <v>14.502722157765952</v>
      </c>
    </row>
    <row r="61" spans="1:8">
      <c r="A61" s="2">
        <v>2012</v>
      </c>
      <c r="B61" s="2">
        <v>6</v>
      </c>
      <c r="C61" s="2">
        <v>1</v>
      </c>
      <c r="D61" s="35">
        <v>2085121</v>
      </c>
      <c r="E61" s="36">
        <v>41061</v>
      </c>
      <c r="F61" s="2">
        <f t="shared" si="2"/>
        <v>4.8767103719813854E-2</v>
      </c>
      <c r="G61" s="35">
        <f t="shared" si="0"/>
        <v>96957</v>
      </c>
      <c r="H61" s="2">
        <f t="shared" si="1"/>
        <v>14.550337445104297</v>
      </c>
    </row>
    <row r="62" spans="1:8">
      <c r="A62" s="2">
        <v>2012</v>
      </c>
      <c r="B62" s="2">
        <v>7</v>
      </c>
      <c r="C62" s="2">
        <v>1</v>
      </c>
      <c r="D62" s="35">
        <v>2165973</v>
      </c>
      <c r="E62" s="36">
        <v>41091</v>
      </c>
      <c r="F62" s="2">
        <f t="shared" si="2"/>
        <v>3.8775687358191702E-2</v>
      </c>
      <c r="G62" s="35">
        <f t="shared" si="0"/>
        <v>80852</v>
      </c>
      <c r="H62" s="2">
        <f t="shared" si="1"/>
        <v>14.588380241091418</v>
      </c>
    </row>
    <row r="63" spans="1:8">
      <c r="A63" s="2">
        <v>2012</v>
      </c>
      <c r="B63" s="2">
        <v>8</v>
      </c>
      <c r="C63" s="2">
        <v>1</v>
      </c>
      <c r="D63" s="35">
        <v>2261568</v>
      </c>
      <c r="E63" s="36">
        <v>41122</v>
      </c>
      <c r="F63" s="2">
        <f t="shared" si="2"/>
        <v>4.4134899188494003E-2</v>
      </c>
      <c r="G63" s="35">
        <f t="shared" si="0"/>
        <v>95595</v>
      </c>
      <c r="H63" s="2">
        <f t="shared" si="1"/>
        <v>14.631568935986566</v>
      </c>
    </row>
    <row r="64" spans="1:8">
      <c r="A64" s="2">
        <v>2012</v>
      </c>
      <c r="B64" s="2">
        <v>9</v>
      </c>
      <c r="C64" s="2">
        <v>1</v>
      </c>
      <c r="D64" s="35">
        <v>2355063</v>
      </c>
      <c r="E64" s="36">
        <v>41153</v>
      </c>
      <c r="F64" s="2">
        <f t="shared" si="2"/>
        <v>4.1340786569318277E-2</v>
      </c>
      <c r="G64" s="35">
        <f t="shared" si="0"/>
        <v>93495</v>
      </c>
      <c r="H64" s="2">
        <f t="shared" si="1"/>
        <v>14.672078036667195</v>
      </c>
    </row>
    <row r="65" spans="1:8">
      <c r="A65" s="2">
        <v>2012</v>
      </c>
      <c r="B65" s="2">
        <v>10</v>
      </c>
      <c r="C65" s="2">
        <v>1</v>
      </c>
      <c r="D65" s="35">
        <v>2436073</v>
      </c>
      <c r="E65" s="36">
        <v>41183</v>
      </c>
      <c r="F65" s="2">
        <f t="shared" si="2"/>
        <v>3.4398230535658714E-2</v>
      </c>
      <c r="G65" s="35">
        <f t="shared" si="0"/>
        <v>81010</v>
      </c>
      <c r="H65" s="2">
        <f t="shared" si="1"/>
        <v>14.705897874522195</v>
      </c>
    </row>
    <row r="66" spans="1:8">
      <c r="A66" s="2">
        <v>2012</v>
      </c>
      <c r="B66" s="2">
        <v>11</v>
      </c>
      <c r="C66" s="2">
        <v>1</v>
      </c>
      <c r="D66" s="35">
        <v>2522649</v>
      </c>
      <c r="E66" s="36">
        <v>41214</v>
      </c>
      <c r="F66" s="2">
        <f t="shared" si="2"/>
        <v>3.5539164877242957E-2</v>
      </c>
      <c r="G66" s="35">
        <f t="shared" si="0"/>
        <v>86576</v>
      </c>
      <c r="H66" s="2">
        <f t="shared" si="1"/>
        <v>14.740820097849971</v>
      </c>
    </row>
    <row r="67" spans="1:8">
      <c r="A67" s="2">
        <v>2012</v>
      </c>
      <c r="B67" s="2">
        <v>12</v>
      </c>
      <c r="C67" s="2">
        <v>1</v>
      </c>
      <c r="D67" s="35">
        <v>2588761</v>
      </c>
      <c r="E67" s="36">
        <v>41244</v>
      </c>
      <c r="F67" s="2">
        <f t="shared" si="2"/>
        <v>2.6207371695388559E-2</v>
      </c>
      <c r="G67" s="35">
        <f t="shared" si="0"/>
        <v>66112</v>
      </c>
      <c r="H67" s="2">
        <f t="shared" si="1"/>
        <v>14.766689940837901</v>
      </c>
    </row>
    <row r="68" spans="1:8">
      <c r="A68" s="2">
        <v>2013</v>
      </c>
      <c r="B68" s="2">
        <v>1</v>
      </c>
      <c r="C68" s="2">
        <v>1</v>
      </c>
      <c r="D68" s="35">
        <v>2612360</v>
      </c>
      <c r="E68" s="36">
        <v>41274</v>
      </c>
      <c r="F68" s="2">
        <f t="shared" si="2"/>
        <v>9.1159438820347383E-3</v>
      </c>
      <c r="G68" s="35">
        <f t="shared" si="0"/>
        <v>23599</v>
      </c>
      <c r="H68" s="2">
        <f t="shared" si="1"/>
        <v>14.775764585302541</v>
      </c>
    </row>
    <row r="69" spans="1:8">
      <c r="A69" s="2">
        <v>2013</v>
      </c>
      <c r="B69" s="2">
        <v>2</v>
      </c>
      <c r="C69" s="2">
        <v>1</v>
      </c>
      <c r="D69" s="35">
        <v>2678603</v>
      </c>
      <c r="E69" s="36">
        <v>41304</v>
      </c>
      <c r="F69" s="2">
        <f t="shared" si="2"/>
        <v>2.5357531121285026E-2</v>
      </c>
      <c r="G69" s="35">
        <f t="shared" si="0"/>
        <v>66243</v>
      </c>
      <c r="H69" s="2">
        <f t="shared" si="1"/>
        <v>14.800805947922585</v>
      </c>
    </row>
    <row r="70" spans="1:8">
      <c r="A70" s="2">
        <v>2013</v>
      </c>
      <c r="B70" s="2">
        <v>3</v>
      </c>
      <c r="C70" s="2">
        <v>1</v>
      </c>
      <c r="D70" s="35">
        <v>2750555</v>
      </c>
      <c r="E70" s="36">
        <v>41332</v>
      </c>
      <c r="F70" s="2">
        <f t="shared" si="2"/>
        <v>2.6861763389348869E-2</v>
      </c>
      <c r="G70" s="35">
        <f t="shared" si="0"/>
        <v>71952</v>
      </c>
      <c r="H70" s="2">
        <f t="shared" si="1"/>
        <v>14.827313267462022</v>
      </c>
    </row>
    <row r="71" spans="1:8">
      <c r="A71" s="2">
        <v>2013</v>
      </c>
      <c r="B71" s="2">
        <v>4</v>
      </c>
      <c r="C71" s="2">
        <v>1</v>
      </c>
      <c r="D71" s="35">
        <v>2831265</v>
      </c>
      <c r="E71" s="36">
        <v>41361</v>
      </c>
      <c r="F71" s="2">
        <f t="shared" si="2"/>
        <v>2.9343168924089946E-2</v>
      </c>
      <c r="G71" s="35">
        <f t="shared" si="0"/>
        <v>80710</v>
      </c>
      <c r="H71" s="2">
        <f t="shared" si="1"/>
        <v>14.856234166212692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4"/>
  <sheetViews>
    <sheetView zoomScale="70" zoomScaleNormal="70" workbookViewId="0">
      <selection activeCell="D27" sqref="D27"/>
    </sheetView>
  </sheetViews>
  <sheetFormatPr defaultRowHeight="12.75"/>
  <cols>
    <col min="1" max="1" width="4.28515625" style="2" customWidth="1"/>
    <col min="2" max="5" width="9.140625" style="2"/>
    <col min="6" max="6" width="11.7109375" style="2" customWidth="1"/>
    <col min="7" max="16384" width="9.140625" style="2"/>
  </cols>
  <sheetData>
    <row r="3" spans="4:4">
      <c r="D3" s="2" t="s">
        <v>142</v>
      </c>
    </row>
    <row r="26" spans="2:9">
      <c r="D26" s="2" t="s">
        <v>151</v>
      </c>
      <c r="E26" s="2" t="s">
        <v>143</v>
      </c>
    </row>
    <row r="28" spans="2:9">
      <c r="B28" s="2" t="s">
        <v>28</v>
      </c>
      <c r="C28" s="2" t="s">
        <v>27</v>
      </c>
      <c r="D28" s="2" t="s">
        <v>26</v>
      </c>
      <c r="E28" s="2" t="s">
        <v>25</v>
      </c>
      <c r="F28" s="2" t="s">
        <v>24</v>
      </c>
      <c r="G28" s="2" t="s">
        <v>23</v>
      </c>
      <c r="H28" s="2" t="s">
        <v>22</v>
      </c>
      <c r="I28" s="2" t="s">
        <v>21</v>
      </c>
    </row>
    <row r="29" spans="2:9">
      <c r="B29" s="2" t="s">
        <v>20</v>
      </c>
      <c r="C29" s="2">
        <v>19.670000000000002</v>
      </c>
      <c r="D29" s="2">
        <v>19.670000000000002</v>
      </c>
      <c r="E29" s="2">
        <v>20.87</v>
      </c>
      <c r="F29" s="2">
        <v>21.54</v>
      </c>
      <c r="G29" s="2">
        <v>21.87</v>
      </c>
      <c r="H29" s="2">
        <v>22.2</v>
      </c>
      <c r="I29" s="2">
        <v>22.24</v>
      </c>
    </row>
    <row r="30" spans="2:9">
      <c r="B30" s="2" t="s">
        <v>20</v>
      </c>
      <c r="C30" s="2">
        <v>4</v>
      </c>
      <c r="D30" s="2">
        <v>7.53</v>
      </c>
      <c r="E30" s="2">
        <v>9.0299999999999994</v>
      </c>
      <c r="F30" s="2">
        <v>10.48</v>
      </c>
      <c r="G30" s="2">
        <v>12.42</v>
      </c>
      <c r="H30" s="2">
        <v>12.42</v>
      </c>
      <c r="I30" s="2" t="e">
        <v>#N/A</v>
      </c>
    </row>
    <row r="31" spans="2:9">
      <c r="B31" s="2" t="s">
        <v>19</v>
      </c>
      <c r="C31" s="2">
        <f t="shared" ref="C31:G31" si="0">C29-C30</f>
        <v>15.670000000000002</v>
      </c>
      <c r="D31" s="2">
        <f t="shared" si="0"/>
        <v>12.14</v>
      </c>
      <c r="E31" s="2">
        <f t="shared" si="0"/>
        <v>11.840000000000002</v>
      </c>
      <c r="F31" s="2">
        <f t="shared" si="0"/>
        <v>11.059999999999999</v>
      </c>
      <c r="G31" s="2">
        <f t="shared" si="0"/>
        <v>9.4500000000000011</v>
      </c>
      <c r="H31" s="2">
        <f>H29-H30</f>
        <v>9.7799999999999994</v>
      </c>
    </row>
    <row r="33" spans="2:2">
      <c r="B33" s="2" t="s">
        <v>123</v>
      </c>
    </row>
    <row r="34" spans="2:2">
      <c r="B34" s="2" t="s">
        <v>124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="70" zoomScaleNormal="70" workbookViewId="0">
      <selection activeCell="J42" sqref="J42"/>
    </sheetView>
  </sheetViews>
  <sheetFormatPr defaultRowHeight="12.75"/>
  <cols>
    <col min="1" max="16384" width="9.140625" style="2"/>
  </cols>
  <sheetData>
    <row r="1" spans="4:4">
      <c r="D1" s="10" t="s">
        <v>146</v>
      </c>
    </row>
    <row r="25" spans="1:7">
      <c r="C25" s="2" t="s">
        <v>151</v>
      </c>
      <c r="D25" s="10" t="s">
        <v>147</v>
      </c>
    </row>
    <row r="26" spans="1:7">
      <c r="D26" s="10"/>
    </row>
    <row r="27" spans="1:7">
      <c r="A27" s="2" t="s">
        <v>45</v>
      </c>
      <c r="B27" s="2" t="s">
        <v>125</v>
      </c>
      <c r="C27" s="2" t="s">
        <v>126</v>
      </c>
    </row>
    <row r="28" spans="1:7">
      <c r="A28" s="2">
        <v>2001</v>
      </c>
      <c r="B28" s="42">
        <v>223523.3</v>
      </c>
      <c r="C28" s="43"/>
      <c r="D28" s="42"/>
      <c r="E28" s="42"/>
      <c r="F28" s="43"/>
      <c r="G28" s="43"/>
    </row>
    <row r="29" spans="1:7">
      <c r="A29" s="2">
        <v>2002</v>
      </c>
      <c r="B29" s="42">
        <v>177930.8</v>
      </c>
      <c r="C29" s="43"/>
      <c r="D29" s="42"/>
      <c r="E29" s="42"/>
      <c r="F29" s="43"/>
      <c r="G29" s="43"/>
    </row>
    <row r="30" spans="1:7">
      <c r="A30" s="2">
        <v>2003</v>
      </c>
      <c r="B30" s="42">
        <v>229817.2</v>
      </c>
      <c r="C30" s="43">
        <v>0.1057425</v>
      </c>
      <c r="D30" s="42"/>
      <c r="E30" s="42"/>
      <c r="F30" s="43"/>
      <c r="G30" s="43"/>
    </row>
    <row r="31" spans="1:7">
      <c r="A31" s="2">
        <v>2004</v>
      </c>
      <c r="B31" s="42">
        <v>208441.1</v>
      </c>
      <c r="C31" s="43">
        <v>0.1323165</v>
      </c>
      <c r="D31" s="42"/>
      <c r="E31" s="42"/>
      <c r="F31" s="43"/>
      <c r="G31" s="43"/>
    </row>
    <row r="32" spans="1:7">
      <c r="A32" s="2">
        <v>2005</v>
      </c>
      <c r="B32" s="42">
        <v>263406.3</v>
      </c>
      <c r="C32" s="43">
        <v>0.1328386</v>
      </c>
      <c r="D32" s="42"/>
      <c r="E32" s="42"/>
      <c r="F32" s="43"/>
      <c r="G32" s="43"/>
    </row>
    <row r="33" spans="1:7">
      <c r="A33" s="2">
        <v>2006</v>
      </c>
      <c r="B33" s="42">
        <v>224375.5</v>
      </c>
      <c r="C33" s="43">
        <v>0.20962919999999999</v>
      </c>
      <c r="D33" s="42"/>
      <c r="E33" s="42"/>
      <c r="F33" s="43"/>
      <c r="G33" s="43"/>
    </row>
    <row r="34" spans="1:7">
      <c r="A34" s="2">
        <v>2007</v>
      </c>
      <c r="B34" s="42">
        <v>217020.2</v>
      </c>
      <c r="C34" s="43">
        <v>0.22534109999999999</v>
      </c>
      <c r="D34" s="42"/>
      <c r="E34" s="42"/>
      <c r="F34" s="43"/>
      <c r="G34" s="43"/>
    </row>
    <row r="35" spans="1:7">
      <c r="A35" s="2">
        <v>2008</v>
      </c>
      <c r="B35" s="42">
        <v>224755.6</v>
      </c>
      <c r="C35" s="43">
        <v>0.21160899999999999</v>
      </c>
      <c r="D35" s="42"/>
      <c r="E35" s="42"/>
      <c r="F35" s="43"/>
      <c r="G35" s="43"/>
    </row>
    <row r="36" spans="1:7">
      <c r="A36" s="2">
        <v>2009</v>
      </c>
      <c r="B36" s="42">
        <v>229384.7</v>
      </c>
      <c r="C36" s="43">
        <v>0.2362668</v>
      </c>
      <c r="D36" s="42"/>
      <c r="E36" s="42"/>
      <c r="F36" s="43"/>
      <c r="G36" s="43"/>
    </row>
    <row r="37" spans="1:7">
      <c r="A37" s="2">
        <v>2010</v>
      </c>
      <c r="B37" s="42">
        <v>195821.8</v>
      </c>
      <c r="C37" s="43">
        <v>0.3418292</v>
      </c>
      <c r="D37" s="42"/>
      <c r="E37" s="42"/>
      <c r="F37" s="43"/>
      <c r="G37" s="43"/>
    </row>
    <row r="38" spans="1:7">
      <c r="A38" s="2">
        <v>2011</v>
      </c>
      <c r="B38" s="42">
        <v>155875.29999999999</v>
      </c>
      <c r="C38" s="43">
        <v>0.43475429999999998</v>
      </c>
      <c r="D38" s="42"/>
      <c r="E38" s="42"/>
      <c r="F38" s="43"/>
      <c r="G38" s="4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38"/>
  <sheetViews>
    <sheetView zoomScale="70" zoomScaleNormal="70" workbookViewId="0">
      <selection activeCell="A2" sqref="A2"/>
    </sheetView>
  </sheetViews>
  <sheetFormatPr defaultRowHeight="12.75"/>
  <cols>
    <col min="1" max="5" width="9.140625" style="2"/>
    <col min="6" max="6" width="11" style="2" customWidth="1"/>
    <col min="7" max="11" width="9.140625" style="2"/>
    <col min="12" max="12" width="12.28515625" style="2" customWidth="1"/>
    <col min="13" max="16384" width="9.140625" style="2"/>
  </cols>
  <sheetData>
    <row r="4" spans="1:8">
      <c r="A4" s="2" t="s">
        <v>112</v>
      </c>
    </row>
    <row r="11" spans="1:8">
      <c r="C11" s="2" t="s">
        <v>89</v>
      </c>
    </row>
    <row r="12" spans="1:8">
      <c r="C12" s="2" t="s">
        <v>77</v>
      </c>
    </row>
    <row r="13" spans="1:8">
      <c r="C13" s="2" t="s">
        <v>78</v>
      </c>
      <c r="F13" s="2" t="s">
        <v>90</v>
      </c>
    </row>
    <row r="14" spans="1:8">
      <c r="C14" s="2" t="s">
        <v>79</v>
      </c>
      <c r="F14" s="2" t="s">
        <v>81</v>
      </c>
    </row>
    <row r="15" spans="1:8">
      <c r="F15" s="2" t="s">
        <v>80</v>
      </c>
      <c r="H15" s="2" t="s">
        <v>91</v>
      </c>
    </row>
    <row r="16" spans="1:8">
      <c r="H16" s="2" t="s">
        <v>81</v>
      </c>
    </row>
    <row r="17" spans="1:14">
      <c r="H17" s="2" t="s">
        <v>82</v>
      </c>
    </row>
    <row r="19" spans="1:14">
      <c r="L19" s="2" t="s">
        <v>92</v>
      </c>
      <c r="N19" s="2" t="s">
        <v>92</v>
      </c>
    </row>
    <row r="20" spans="1:14">
      <c r="L20" s="2" t="s">
        <v>83</v>
      </c>
      <c r="N20" s="2" t="s">
        <v>86</v>
      </c>
    </row>
    <row r="21" spans="1:14">
      <c r="L21" s="2" t="s">
        <v>84</v>
      </c>
      <c r="N21" s="2" t="s">
        <v>87</v>
      </c>
    </row>
    <row r="22" spans="1:14">
      <c r="L22" s="2" t="s">
        <v>85</v>
      </c>
      <c r="N22" s="2" t="s">
        <v>88</v>
      </c>
    </row>
    <row r="23" spans="1:14">
      <c r="A23" s="2" t="s">
        <v>39</v>
      </c>
    </row>
    <row r="29" spans="1:14">
      <c r="C29" s="2" t="s">
        <v>93</v>
      </c>
    </row>
    <row r="30" spans="1:14">
      <c r="C30" s="2" t="s">
        <v>94</v>
      </c>
    </row>
    <row r="31" spans="1:14">
      <c r="C31" s="2" t="s">
        <v>95</v>
      </c>
      <c r="F31" s="39" t="s">
        <v>103</v>
      </c>
    </row>
    <row r="32" spans="1:14">
      <c r="C32" s="2" t="s">
        <v>96</v>
      </c>
      <c r="F32" s="2" t="s">
        <v>102</v>
      </c>
    </row>
    <row r="33" spans="3:15">
      <c r="C33" s="2" t="s">
        <v>97</v>
      </c>
      <c r="F33" s="2" t="s">
        <v>99</v>
      </c>
    </row>
    <row r="34" spans="3:15">
      <c r="C34" s="2" t="s">
        <v>98</v>
      </c>
      <c r="F34" s="2" t="s">
        <v>100</v>
      </c>
      <c r="I34" s="39" t="s">
        <v>104</v>
      </c>
    </row>
    <row r="35" spans="3:15">
      <c r="F35" s="2" t="s">
        <v>101</v>
      </c>
      <c r="I35" s="2" t="s">
        <v>105</v>
      </c>
      <c r="L35" s="39" t="s">
        <v>104</v>
      </c>
    </row>
    <row r="36" spans="3:15">
      <c r="I36" s="2" t="s">
        <v>106</v>
      </c>
      <c r="L36" s="2" t="s">
        <v>107</v>
      </c>
    </row>
    <row r="37" spans="3:15">
      <c r="I37" s="40">
        <v>80</v>
      </c>
      <c r="L37" s="2" t="s">
        <v>108</v>
      </c>
      <c r="N37" s="2" t="s">
        <v>111</v>
      </c>
    </row>
    <row r="38" spans="3:15">
      <c r="L38" s="2" t="s">
        <v>109</v>
      </c>
      <c r="O38" s="2" t="s">
        <v>110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Normal="100" workbookViewId="0">
      <selection activeCell="J31" sqref="J31"/>
    </sheetView>
  </sheetViews>
  <sheetFormatPr defaultRowHeight="12"/>
  <cols>
    <col min="1" max="4" width="9.140625" style="11"/>
    <col min="5" max="5" width="11.140625" style="11" bestFit="1" customWidth="1"/>
    <col min="6" max="16384" width="9.140625" style="11"/>
  </cols>
  <sheetData>
    <row r="1" spans="1:5">
      <c r="A1" s="11">
        <v>1986</v>
      </c>
      <c r="B1" s="11">
        <v>1445218</v>
      </c>
      <c r="C1" s="11">
        <v>106198</v>
      </c>
      <c r="D1" s="11">
        <v>48350</v>
      </c>
      <c r="E1" s="11">
        <f>+D22-D1</f>
        <v>11967</v>
      </c>
    </row>
    <row r="2" spans="1:5">
      <c r="A2" s="11">
        <v>1987</v>
      </c>
      <c r="B2" s="11">
        <v>1623004</v>
      </c>
      <c r="C2" s="11">
        <v>112880</v>
      </c>
      <c r="D2" s="11">
        <v>52611</v>
      </c>
      <c r="E2" s="65">
        <f t="shared" ref="E2:E22" si="0">+D2-D1</f>
        <v>4261</v>
      </c>
    </row>
    <row r="3" spans="1:5">
      <c r="A3" s="11">
        <v>1988</v>
      </c>
      <c r="B3" s="11">
        <v>1721642</v>
      </c>
      <c r="C3" s="11">
        <v>117064</v>
      </c>
      <c r="D3" s="11">
        <v>50729</v>
      </c>
      <c r="E3" s="65">
        <f t="shared" si="0"/>
        <v>-1882</v>
      </c>
    </row>
    <row r="4" spans="1:5">
      <c r="A4" s="11">
        <v>1989</v>
      </c>
      <c r="B4" s="11">
        <v>1866443</v>
      </c>
      <c r="C4" s="11">
        <v>121511</v>
      </c>
      <c r="D4" s="11">
        <v>51186</v>
      </c>
      <c r="E4" s="65">
        <f t="shared" si="0"/>
        <v>457</v>
      </c>
    </row>
    <row r="5" spans="1:5">
      <c r="A5" s="11">
        <v>1990</v>
      </c>
      <c r="B5" s="11">
        <v>1913625</v>
      </c>
      <c r="C5" s="11">
        <v>123795</v>
      </c>
      <c r="D5" s="11">
        <v>47922</v>
      </c>
      <c r="E5" s="65">
        <f t="shared" si="0"/>
        <v>-3264</v>
      </c>
    </row>
    <row r="6" spans="1:5">
      <c r="A6" s="11">
        <v>1991</v>
      </c>
      <c r="B6" s="11">
        <v>2067533</v>
      </c>
      <c r="C6" s="11">
        <v>128111</v>
      </c>
      <c r="D6" s="11">
        <v>50840</v>
      </c>
      <c r="E6" s="65">
        <f t="shared" si="0"/>
        <v>2918</v>
      </c>
    </row>
    <row r="7" spans="1:5">
      <c r="A7" s="11">
        <v>1992</v>
      </c>
      <c r="B7" s="11">
        <v>2246132</v>
      </c>
      <c r="C7" s="11">
        <v>132789</v>
      </c>
      <c r="D7" s="11">
        <v>51721</v>
      </c>
      <c r="E7" s="65">
        <f t="shared" si="0"/>
        <v>881</v>
      </c>
    </row>
    <row r="8" spans="1:5">
      <c r="A8" s="11">
        <v>1993</v>
      </c>
      <c r="B8" s="11">
        <v>2314983</v>
      </c>
      <c r="C8" s="11">
        <v>136045</v>
      </c>
      <c r="D8" s="11">
        <v>52657</v>
      </c>
      <c r="E8" s="65">
        <f t="shared" si="0"/>
        <v>936</v>
      </c>
    </row>
    <row r="9" spans="1:5">
      <c r="A9" s="11">
        <v>1994</v>
      </c>
      <c r="B9" s="11">
        <v>2380946</v>
      </c>
      <c r="C9" s="11">
        <v>142011</v>
      </c>
      <c r="D9" s="11">
        <v>55320</v>
      </c>
      <c r="E9" s="65">
        <f t="shared" si="0"/>
        <v>2663</v>
      </c>
    </row>
    <row r="10" spans="1:5">
      <c r="A10" s="11">
        <v>1995</v>
      </c>
      <c r="B10" s="11">
        <v>2432456</v>
      </c>
      <c r="C10" s="11">
        <v>149260</v>
      </c>
      <c r="D10" s="11">
        <v>57077</v>
      </c>
      <c r="E10" s="65">
        <f t="shared" si="0"/>
        <v>1757</v>
      </c>
    </row>
    <row r="11" spans="1:5">
      <c r="A11" s="11">
        <v>1996</v>
      </c>
      <c r="B11" s="11">
        <v>2497019</v>
      </c>
      <c r="C11" s="11">
        <v>152379</v>
      </c>
      <c r="D11" s="11">
        <v>51343</v>
      </c>
      <c r="E11" s="65">
        <f t="shared" si="0"/>
        <v>-5734</v>
      </c>
    </row>
    <row r="12" spans="1:5">
      <c r="A12" s="11">
        <v>1997</v>
      </c>
      <c r="B12" s="11">
        <v>2601682</v>
      </c>
      <c r="C12" s="11">
        <v>156140</v>
      </c>
      <c r="D12" s="11">
        <v>59923</v>
      </c>
      <c r="E12" s="65">
        <f t="shared" si="0"/>
        <v>8580</v>
      </c>
    </row>
    <row r="13" spans="1:5">
      <c r="A13" s="11">
        <v>1998</v>
      </c>
      <c r="B13" s="11">
        <v>2560158</v>
      </c>
      <c r="C13" s="11">
        <v>156782</v>
      </c>
      <c r="D13" s="11">
        <v>59458</v>
      </c>
      <c r="E13" s="65">
        <f t="shared" si="0"/>
        <v>-465</v>
      </c>
    </row>
    <row r="14" spans="1:5">
      <c r="A14" s="11">
        <v>1999</v>
      </c>
      <c r="B14" s="11">
        <v>2627602</v>
      </c>
      <c r="C14" s="11">
        <v>163740</v>
      </c>
      <c r="D14" s="11">
        <v>62999</v>
      </c>
      <c r="E14" s="65">
        <f t="shared" si="0"/>
        <v>3541</v>
      </c>
    </row>
    <row r="15" spans="1:5">
      <c r="A15" s="11">
        <v>2000</v>
      </c>
      <c r="B15" s="11">
        <v>2685772</v>
      </c>
      <c r="C15" s="11">
        <v>157032</v>
      </c>
      <c r="D15" s="11">
        <v>61801</v>
      </c>
      <c r="E15" s="65">
        <f t="shared" si="0"/>
        <v>-1198</v>
      </c>
    </row>
    <row r="16" spans="1:5">
      <c r="A16" s="11">
        <v>2001</v>
      </c>
      <c r="B16" s="11">
        <v>2768763</v>
      </c>
      <c r="C16" s="11">
        <v>169682</v>
      </c>
      <c r="D16" s="11">
        <v>66731</v>
      </c>
      <c r="E16" s="65">
        <f t="shared" si="0"/>
        <v>4930</v>
      </c>
    </row>
    <row r="17" spans="1:6">
      <c r="A17" s="11">
        <v>2002</v>
      </c>
      <c r="B17" s="11">
        <v>2793677</v>
      </c>
      <c r="C17" s="11">
        <v>177849</v>
      </c>
      <c r="D17" s="11">
        <v>69725</v>
      </c>
      <c r="E17" s="65">
        <f t="shared" si="0"/>
        <v>2994</v>
      </c>
    </row>
    <row r="18" spans="1:6">
      <c r="A18" s="11">
        <v>2003</v>
      </c>
      <c r="B18" s="11">
        <v>2914619</v>
      </c>
      <c r="C18" s="11">
        <v>194550</v>
      </c>
      <c r="D18" s="11">
        <v>68186</v>
      </c>
      <c r="E18" s="65">
        <f t="shared" si="0"/>
        <v>-1539</v>
      </c>
    </row>
    <row r="19" spans="1:6">
      <c r="A19" s="11">
        <v>2004</v>
      </c>
      <c r="B19" s="11">
        <v>2977669</v>
      </c>
      <c r="C19" s="11">
        <v>246452</v>
      </c>
      <c r="D19" s="11">
        <v>59318</v>
      </c>
      <c r="E19" s="65">
        <f t="shared" si="0"/>
        <v>-8868</v>
      </c>
    </row>
    <row r="20" spans="1:6">
      <c r="A20" s="11">
        <v>2005</v>
      </c>
      <c r="B20" s="11">
        <v>3257371</v>
      </c>
      <c r="C20" s="11">
        <v>252559</v>
      </c>
      <c r="D20" s="11">
        <v>64422</v>
      </c>
      <c r="E20" s="65">
        <f t="shared" si="0"/>
        <v>5104</v>
      </c>
    </row>
    <row r="21" spans="1:6">
      <c r="A21" s="11">
        <v>2006</v>
      </c>
      <c r="B21" s="11">
        <v>3416856</v>
      </c>
      <c r="C21" s="11">
        <v>248318</v>
      </c>
      <c r="D21" s="11">
        <v>57983</v>
      </c>
      <c r="E21" s="65">
        <f t="shared" si="0"/>
        <v>-6439</v>
      </c>
    </row>
    <row r="22" spans="1:6">
      <c r="A22" s="11">
        <v>2007</v>
      </c>
      <c r="B22" s="11">
        <v>3801701</v>
      </c>
      <c r="C22" s="11">
        <v>270344</v>
      </c>
      <c r="D22" s="11">
        <v>60317</v>
      </c>
      <c r="E22" s="65">
        <f t="shared" si="0"/>
        <v>2334</v>
      </c>
      <c r="F22" s="66">
        <f>(+LN(D22)-LN(D2))/21</f>
        <v>6.5089887790291201E-3</v>
      </c>
    </row>
    <row r="23" spans="1:6">
      <c r="A23" s="11">
        <v>2008</v>
      </c>
      <c r="B23" s="11">
        <v>3957398</v>
      </c>
      <c r="C23" s="11">
        <v>296070</v>
      </c>
      <c r="D23" s="11">
        <v>65398</v>
      </c>
      <c r="E23" s="65">
        <f>+D22-D1</f>
        <v>11967</v>
      </c>
    </row>
    <row r="24" spans="1:6">
      <c r="A24" s="11">
        <v>2009</v>
      </c>
      <c r="B24" s="11">
        <v>4024523</v>
      </c>
      <c r="C24" s="11">
        <v>300854</v>
      </c>
      <c r="D24" s="11">
        <v>73964</v>
      </c>
      <c r="E24" s="65">
        <f>+D24-D23</f>
        <v>8566</v>
      </c>
    </row>
    <row r="25" spans="1:6">
      <c r="A25" s="11">
        <v>2010</v>
      </c>
      <c r="B25" s="11">
        <v>4325783</v>
      </c>
      <c r="C25" s="11">
        <v>305241</v>
      </c>
      <c r="D25" s="11">
        <v>91445</v>
      </c>
      <c r="E25" s="65">
        <f>+D25-D24</f>
        <v>17481</v>
      </c>
    </row>
    <row r="26" spans="1:6">
      <c r="A26" s="11">
        <v>2011</v>
      </c>
      <c r="B26" s="11">
        <v>4543860</v>
      </c>
      <c r="C26" s="11">
        <v>306640</v>
      </c>
      <c r="D26" s="11">
        <v>94323</v>
      </c>
      <c r="E26" s="65">
        <f>+D26-D25</f>
        <v>2878</v>
      </c>
    </row>
    <row r="27" spans="1:6">
      <c r="A27" s="11">
        <v>2012</v>
      </c>
      <c r="B27" s="11">
        <v>4763458</v>
      </c>
      <c r="C27" s="11">
        <v>302889</v>
      </c>
      <c r="D27" s="11">
        <v>107350</v>
      </c>
      <c r="E27" s="65">
        <f>+D27-D26</f>
        <v>13027</v>
      </c>
    </row>
    <row r="28" spans="1:6">
      <c r="A28" s="11">
        <v>2013</v>
      </c>
      <c r="B28" s="11">
        <v>4802595</v>
      </c>
      <c r="C28" s="11">
        <v>318388</v>
      </c>
      <c r="D28" s="11">
        <v>124799</v>
      </c>
      <c r="E28" s="65">
        <f>+D28-D27</f>
        <v>17449</v>
      </c>
      <c r="F28" s="66">
        <f>(+LN(D28)-LN(D23))/5</f>
        <v>0.12924255322538442</v>
      </c>
    </row>
    <row r="50" spans="1:4">
      <c r="A50" s="67"/>
      <c r="B50" s="67"/>
      <c r="C50" s="67"/>
      <c r="D50" s="67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Indice</vt:lpstr>
      <vt:lpstr>4.1</vt:lpstr>
      <vt:lpstr>4.2</vt:lpstr>
      <vt:lpstr>4.3 </vt:lpstr>
      <vt:lpstr>4.4</vt:lpstr>
      <vt:lpstr>4.5</vt:lpstr>
      <vt:lpstr>4.6</vt:lpstr>
      <vt:lpstr>D4.1</vt:lpstr>
      <vt:lpstr>B.4.3.1</vt:lpstr>
      <vt:lpstr>B.4.4.1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Bosch Mossi, Mariano</dc:creator>
  <cp:lastModifiedBy>mloliveri</cp:lastModifiedBy>
  <dcterms:created xsi:type="dcterms:W3CDTF">2013-04-02T16:26:25Z</dcterms:created>
  <dcterms:modified xsi:type="dcterms:W3CDTF">2015-12-16T20:56:29Z</dcterms:modified>
</cp:coreProperties>
</file>