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drawings/drawing8.xml" ContentType="application/vnd.openxmlformats-officedocument.drawingml.chartshapes+xml"/>
  <Override PartName="/xl/drawings/drawing10.xml" ContentType="application/vnd.openxmlformats-officedocument.drawingml.chartshapes+xml"/>
  <Override PartName="/xl/workbook.xml" ContentType="application/vnd.openxmlformats-officedocument.spreadsheetml.sheet.main+xml"/>
  <Override PartName="/xl/worksheets/sheet6.xml" ContentType="application/vnd.openxmlformats-officedocument.spreadsheetml.workshee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charts/chart10.xml" ContentType="application/vnd.openxmlformats-officedocument.drawingml.chart+xml"/>
  <Override PartName="/xl/charts/chart9.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worksheets/sheet1.xml" ContentType="application/vnd.openxmlformats-officedocument.spreadsheetml.worksheet+xml"/>
  <Override PartName="/xl/drawings/drawing9.xml" ContentType="application/vnd.openxmlformats-officedocument.drawing+xml"/>
  <Override PartName="/xl/charts/chart8.xml" ContentType="application/vnd.openxmlformats-officedocument.drawingml.chart+xml"/>
  <Override PartName="/xl/worksheets/sheet4.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charts/chart5.xml" ContentType="application/vnd.openxmlformats-officedocument.drawingml.chart+xml"/>
  <Override PartName="/xl/drawings/drawing3.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charts/chart2.xml" ContentType="application/vnd.openxmlformats-officedocument.drawingml.chart+xml"/>
  <Override PartName="/xl/sharedStrings.xml" ContentType="application/vnd.openxmlformats-officedocument.spreadsheetml.sharedStrings+xml"/>
  <Override PartName="/xl/drawings/drawing2.xml" ContentType="application/vnd.openxmlformats-officedocument.drawing+xml"/>
  <Override PartName="/xl/charts/chart1.xml" ContentType="application/vnd.openxmlformats-officedocument.drawingml.chart+xml"/>
  <Override PartName="/xl/drawings/drawing1.xml" ContentType="application/vnd.openxmlformats-officedocument.drawing+xml"/>
  <Override PartName="/xl/charts/chart3.xml" ContentType="application/vnd.openxmlformats-officedocument.drawingml.chart+xml"/>
  <Override PartName="/xl/worksheets/sheet7.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drawings/drawing5.xml" ContentType="application/vnd.openxmlformats-officedocument.drawing+xml"/>
  <Override PartName="/xl/worksheets/sheet8.xml" ContentType="application/vnd.openxmlformats-officedocument.spreadsheetml.worksheet+xml"/>
  <Override PartName="/xl/drawings/drawing4.xml" ContentType="application/vnd.openxmlformats-officedocument.drawing+xml"/>
  <Override PartName="/xl/worksheets/sheet11.xml" ContentType="application/vnd.openxmlformats-officedocument.spreadsheetml.worksheet+xml"/>
  <Override PartName="/xl/charts/chart4.xml" ContentType="application/vnd.openxmlformats-officedocument.drawingml.chart+xml"/>
  <Override PartName="/xl/worksheets/sheet12.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3.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customXml/itemProps5.xml" ContentType="application/vnd.openxmlformats-officedocument.customXmlProperties+xml"/>
  <Override PartName="/customXml/itemProps4.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30" windowWidth="17955" windowHeight="11280" tabRatio="769"/>
  </bookViews>
  <sheets>
    <sheet name="Chart 8.1" sheetId="6" r:id="rId1"/>
    <sheet name="Chart 8.2" sheetId="5" r:id="rId2"/>
    <sheet name="Chart 8.3" sheetId="8" r:id="rId3"/>
    <sheet name="Chart 8.4" sheetId="9" r:id="rId4"/>
    <sheet name="Chart 8.5" sheetId="10" r:id="rId5"/>
    <sheet name="Chart 8.6" sheetId="3" r:id="rId6"/>
    <sheet name="Chart 8.7" sheetId="17" r:id="rId7"/>
    <sheet name="Table 8.1" sheetId="16" r:id="rId8"/>
    <sheet name="Chart 8.8." sheetId="18" r:id="rId9"/>
    <sheet name="Chart 8.9" sheetId="12" r:id="rId10"/>
    <sheet name="Table 8.2 &amp; 8.3" sheetId="14" r:id="rId11"/>
    <sheet name="GDP pc" sheetId="15" state="hidden" r:id="rId12"/>
  </sheets>
  <externalReferences>
    <externalReference r:id="rId13"/>
    <externalReference r:id="rId14"/>
    <externalReference r:id="rId15"/>
  </externalReferences>
  <calcPr calcId="145621" concurrentCalc="0"/>
</workbook>
</file>

<file path=xl/calcChain.xml><?xml version="1.0" encoding="utf-8"?>
<calcChain xmlns="http://schemas.openxmlformats.org/spreadsheetml/2006/main">
  <c r="FI128" i="18" l="1"/>
  <c r="FH128" i="18"/>
  <c r="FG128" i="18"/>
  <c r="FF128" i="18"/>
  <c r="FE128" i="18"/>
  <c r="EE108" i="18"/>
  <c r="DV87" i="18"/>
  <c r="DX81" i="18"/>
  <c r="DX120" i="18"/>
  <c r="DW81" i="18"/>
  <c r="DW120" i="18"/>
  <c r="DV81" i="18"/>
  <c r="DV120" i="18"/>
  <c r="DY76" i="18"/>
  <c r="DX76" i="18"/>
  <c r="DW76" i="18"/>
  <c r="DV76" i="18"/>
  <c r="DY75" i="18"/>
  <c r="DX75" i="18"/>
  <c r="DW75" i="18"/>
  <c r="DV75" i="18"/>
  <c r="B51" i="18"/>
  <c r="DV50" i="18"/>
  <c r="CZ50" i="18"/>
  <c r="CY50" i="18"/>
  <c r="CX50" i="18"/>
  <c r="CW50" i="18"/>
  <c r="CV50" i="18"/>
  <c r="CU50" i="18"/>
  <c r="CT50" i="18"/>
  <c r="CS50" i="18"/>
  <c r="CR50" i="18"/>
  <c r="CQ50" i="18"/>
  <c r="CP50" i="18"/>
  <c r="CO50" i="18"/>
  <c r="CN50" i="18"/>
  <c r="CM50" i="18"/>
  <c r="CL50" i="18"/>
  <c r="CK50" i="18"/>
  <c r="CJ50" i="18"/>
  <c r="CI50" i="18"/>
  <c r="CH50" i="18"/>
  <c r="CG50" i="18"/>
  <c r="BK50" i="18"/>
  <c r="BJ50" i="18"/>
  <c r="BI50" i="18"/>
  <c r="BH50" i="18"/>
  <c r="BG50" i="18"/>
  <c r="BF50" i="18"/>
  <c r="BE50" i="18"/>
  <c r="BD50" i="18"/>
  <c r="BC50" i="18"/>
  <c r="BB50" i="18"/>
  <c r="BA50" i="18"/>
  <c r="AZ50" i="18"/>
  <c r="AY50" i="18"/>
  <c r="AX50" i="18"/>
  <c r="AW50" i="18"/>
  <c r="AV50" i="18"/>
  <c r="AU50" i="18"/>
  <c r="AT50" i="18"/>
  <c r="AS50" i="18"/>
  <c r="AR50" i="18"/>
  <c r="B49" i="18"/>
  <c r="B48" i="18"/>
  <c r="CX47" i="18"/>
  <c r="CW47" i="18"/>
  <c r="CV47" i="18"/>
  <c r="CU47" i="18"/>
  <c r="CT47" i="18"/>
  <c r="CS47" i="18"/>
  <c r="CR47" i="18"/>
  <c r="CQ47" i="18"/>
  <c r="CP47" i="18"/>
  <c r="CO47" i="18"/>
  <c r="CN47" i="18"/>
  <c r="CM47" i="18"/>
  <c r="CL47" i="18"/>
  <c r="CK47" i="18"/>
  <c r="CJ47" i="18"/>
  <c r="CI47" i="18"/>
  <c r="CH47" i="18"/>
  <c r="CG47" i="18"/>
  <c r="DV47" i="18"/>
  <c r="DW47" i="18"/>
  <c r="DX47" i="18"/>
  <c r="DY47" i="18"/>
  <c r="DZ47" i="18"/>
  <c r="EA47" i="18"/>
  <c r="EB47" i="18"/>
  <c r="EC47" i="18"/>
  <c r="ED47" i="18"/>
  <c r="EE47" i="18"/>
  <c r="EF47" i="18"/>
  <c r="EG47" i="18"/>
  <c r="EH47" i="18"/>
  <c r="EI47" i="18"/>
  <c r="EJ47" i="18"/>
  <c r="EK47" i="18"/>
  <c r="EL47" i="18"/>
  <c r="EM47" i="18"/>
  <c r="BI47" i="18"/>
  <c r="BH47" i="18"/>
  <c r="BG47" i="18"/>
  <c r="BF47" i="18"/>
  <c r="BE47" i="18"/>
  <c r="BD47" i="18"/>
  <c r="BC47" i="18"/>
  <c r="BB47" i="18"/>
  <c r="BA47" i="18"/>
  <c r="AZ47" i="18"/>
  <c r="AY47" i="18"/>
  <c r="AX47" i="18"/>
  <c r="AW47" i="18"/>
  <c r="AV47" i="18"/>
  <c r="AU47" i="18"/>
  <c r="AT47" i="18"/>
  <c r="AS47" i="18"/>
  <c r="AR47" i="18"/>
  <c r="B46" i="18"/>
  <c r="B45" i="18"/>
  <c r="B44" i="18"/>
  <c r="B43" i="18"/>
  <c r="B42" i="18"/>
  <c r="B41" i="18"/>
  <c r="CQ40" i="18"/>
  <c r="CP40" i="18"/>
  <c r="CO40" i="18"/>
  <c r="CN40" i="18"/>
  <c r="CM40" i="18"/>
  <c r="CL40" i="18"/>
  <c r="CK40" i="18"/>
  <c r="CJ40" i="18"/>
  <c r="CI40" i="18"/>
  <c r="CH40" i="18"/>
  <c r="CG40" i="18"/>
  <c r="DV40" i="18"/>
  <c r="DW40" i="18"/>
  <c r="DX40" i="18"/>
  <c r="DY40" i="18"/>
  <c r="DZ40" i="18"/>
  <c r="EA40" i="18"/>
  <c r="EB40" i="18"/>
  <c r="EC40" i="18"/>
  <c r="ED40" i="18"/>
  <c r="EE40" i="18"/>
  <c r="EF40" i="18"/>
  <c r="BB40" i="18"/>
  <c r="BA40" i="18"/>
  <c r="AZ40" i="18"/>
  <c r="AY40" i="18"/>
  <c r="AX40" i="18"/>
  <c r="AW40" i="18"/>
  <c r="AV40" i="18"/>
  <c r="AU40" i="18"/>
  <c r="AT40" i="18"/>
  <c r="AS40" i="18"/>
  <c r="AR40" i="18"/>
  <c r="B39" i="18"/>
  <c r="B38" i="18"/>
  <c r="B37" i="18"/>
  <c r="B36" i="18"/>
  <c r="DV35" i="18"/>
  <c r="DW35" i="18"/>
  <c r="DX35" i="18"/>
  <c r="DY35" i="18"/>
  <c r="DZ35" i="18"/>
  <c r="EA35" i="18"/>
  <c r="EB35" i="18"/>
  <c r="EC35" i="18"/>
  <c r="ED35" i="18"/>
  <c r="CO35" i="18"/>
  <c r="CN35" i="18"/>
  <c r="CM35" i="18"/>
  <c r="CL35" i="18"/>
  <c r="CK35" i="18"/>
  <c r="CJ35" i="18"/>
  <c r="CI35" i="18"/>
  <c r="CH35" i="18"/>
  <c r="CG35" i="18"/>
  <c r="AZ35" i="18"/>
  <c r="AY35" i="18"/>
  <c r="AX35" i="18"/>
  <c r="AW35" i="18"/>
  <c r="AV35" i="18"/>
  <c r="AU35" i="18"/>
  <c r="AT35" i="18"/>
  <c r="AS35" i="18"/>
  <c r="AR35" i="18"/>
  <c r="DB34" i="18"/>
  <c r="DA34" i="18"/>
  <c r="CZ34" i="18"/>
  <c r="CY34" i="18"/>
  <c r="CX34" i="18"/>
  <c r="CW34" i="18"/>
  <c r="CV34" i="18"/>
  <c r="CU34" i="18"/>
  <c r="CT34" i="18"/>
  <c r="CS34" i="18"/>
  <c r="CR34" i="18"/>
  <c r="CQ34" i="18"/>
  <c r="CP34" i="18"/>
  <c r="CO34" i="18"/>
  <c r="CN34" i="18"/>
  <c r="CM34" i="18"/>
  <c r="CL34" i="18"/>
  <c r="CK34" i="18"/>
  <c r="CJ34" i="18"/>
  <c r="CI34" i="18"/>
  <c r="CH34" i="18"/>
  <c r="DW34" i="18"/>
  <c r="DX34" i="18"/>
  <c r="DY34" i="18"/>
  <c r="DZ34" i="18"/>
  <c r="EA34" i="18"/>
  <c r="EB34" i="18"/>
  <c r="EC34" i="18"/>
  <c r="ED34" i="18"/>
  <c r="EE34" i="18"/>
  <c r="EF34" i="18"/>
  <c r="EG34" i="18"/>
  <c r="EH34" i="18"/>
  <c r="EI34" i="18"/>
  <c r="EJ34" i="18"/>
  <c r="EK34" i="18"/>
  <c r="EL34" i="18"/>
  <c r="EM34" i="18"/>
  <c r="EN34" i="18"/>
  <c r="EO34" i="18"/>
  <c r="EP34" i="18"/>
  <c r="EQ34" i="18"/>
  <c r="CG34" i="18"/>
  <c r="DV34" i="18"/>
  <c r="BM34" i="18"/>
  <c r="BL34" i="18"/>
  <c r="BK34" i="18"/>
  <c r="BJ34" i="18"/>
  <c r="BI34" i="18"/>
  <c r="BH34" i="18"/>
  <c r="BG34" i="18"/>
  <c r="BF34" i="18"/>
  <c r="BE34" i="18"/>
  <c r="BD34" i="18"/>
  <c r="BC34" i="18"/>
  <c r="BB34" i="18"/>
  <c r="BA34" i="18"/>
  <c r="AZ34" i="18"/>
  <c r="AY34" i="18"/>
  <c r="AX34" i="18"/>
  <c r="AW34" i="18"/>
  <c r="AV34" i="18"/>
  <c r="AU34" i="18"/>
  <c r="AT34" i="18"/>
  <c r="AS34" i="18"/>
  <c r="AR34" i="18"/>
  <c r="DV33" i="18"/>
  <c r="DW33" i="18"/>
  <c r="DX33" i="18"/>
  <c r="DY33" i="18"/>
  <c r="DZ33" i="18"/>
  <c r="EA33" i="18"/>
  <c r="EB33" i="18"/>
  <c r="EC33" i="18"/>
  <c r="ED33" i="18"/>
  <c r="EE33" i="18"/>
  <c r="CP33" i="18"/>
  <c r="CO33" i="18"/>
  <c r="CN33" i="18"/>
  <c r="CM33" i="18"/>
  <c r="CL33" i="18"/>
  <c r="CK33" i="18"/>
  <c r="CJ33" i="18"/>
  <c r="CI33" i="18"/>
  <c r="CH33" i="18"/>
  <c r="CG33" i="18"/>
  <c r="BA33" i="18"/>
  <c r="AZ33" i="18"/>
  <c r="AY33" i="18"/>
  <c r="AX33" i="18"/>
  <c r="AW33" i="18"/>
  <c r="AV33" i="18"/>
  <c r="AU33" i="18"/>
  <c r="AT33" i="18"/>
  <c r="AS33" i="18"/>
  <c r="AR33" i="18"/>
  <c r="B32" i="18"/>
  <c r="DV31" i="18"/>
  <c r="CT31" i="18"/>
  <c r="CS31" i="18"/>
  <c r="CR31" i="18"/>
  <c r="CQ31" i="18"/>
  <c r="CP31" i="18"/>
  <c r="CO31" i="18"/>
  <c r="CN31" i="18"/>
  <c r="CM31" i="18"/>
  <c r="CL31" i="18"/>
  <c r="CK31" i="18"/>
  <c r="CJ31" i="18"/>
  <c r="CI31" i="18"/>
  <c r="CH31" i="18"/>
  <c r="DW31" i="18"/>
  <c r="DX31" i="18"/>
  <c r="DY31" i="18"/>
  <c r="DZ31" i="18"/>
  <c r="EA31" i="18"/>
  <c r="EB31" i="18"/>
  <c r="EC31" i="18"/>
  <c r="ED31" i="18"/>
  <c r="EE31" i="18"/>
  <c r="EF31" i="18"/>
  <c r="EG31" i="18"/>
  <c r="EH31" i="18"/>
  <c r="EI31" i="18"/>
  <c r="CG31" i="18"/>
  <c r="BE31" i="18"/>
  <c r="BD31" i="18"/>
  <c r="BC31" i="18"/>
  <c r="BB31" i="18"/>
  <c r="BA31" i="18"/>
  <c r="AZ31" i="18"/>
  <c r="AY31" i="18"/>
  <c r="AX31" i="18"/>
  <c r="AW31" i="18"/>
  <c r="AV31" i="18"/>
  <c r="AU31" i="18"/>
  <c r="AT31" i="18"/>
  <c r="AS31" i="18"/>
  <c r="AR31" i="18"/>
  <c r="B30" i="18"/>
  <c r="CQ29" i="18"/>
  <c r="CP29" i="18"/>
  <c r="CO29" i="18"/>
  <c r="CN29" i="18"/>
  <c r="CM29" i="18"/>
  <c r="CL29" i="18"/>
  <c r="CK29" i="18"/>
  <c r="CJ29" i="18"/>
  <c r="CI29" i="18"/>
  <c r="CH29" i="18"/>
  <c r="CG29" i="18"/>
  <c r="DV29" i="18"/>
  <c r="DW29" i="18"/>
  <c r="DX29" i="18"/>
  <c r="DY29" i="18"/>
  <c r="DZ29" i="18"/>
  <c r="EA29" i="18"/>
  <c r="EB29" i="18"/>
  <c r="EC29" i="18"/>
  <c r="ED29" i="18"/>
  <c r="EE29" i="18"/>
  <c r="EF29" i="18"/>
  <c r="BB29" i="18"/>
  <c r="BA29" i="18"/>
  <c r="AZ29" i="18"/>
  <c r="AY29" i="18"/>
  <c r="AX29" i="18"/>
  <c r="AW29" i="18"/>
  <c r="AV29" i="18"/>
  <c r="AU29" i="18"/>
  <c r="AT29" i="18"/>
  <c r="AS29" i="18"/>
  <c r="AR29" i="18"/>
  <c r="DW28" i="18"/>
  <c r="DX28" i="18"/>
  <c r="DY28" i="18"/>
  <c r="DZ28" i="18"/>
  <c r="EA28" i="18"/>
  <c r="EB28" i="18"/>
  <c r="EC28" i="18"/>
  <c r="ED28" i="18"/>
  <c r="EE28" i="18"/>
  <c r="EF28" i="18"/>
  <c r="EG28" i="18"/>
  <c r="EH28" i="18"/>
  <c r="EI28" i="18"/>
  <c r="DV28" i="18"/>
  <c r="CT28" i="18"/>
  <c r="CS28" i="18"/>
  <c r="CR28" i="18"/>
  <c r="CQ28" i="18"/>
  <c r="CP28" i="18"/>
  <c r="CO28" i="18"/>
  <c r="CN28" i="18"/>
  <c r="CM28" i="18"/>
  <c r="CL28" i="18"/>
  <c r="CK28" i="18"/>
  <c r="CJ28" i="18"/>
  <c r="CI28" i="18"/>
  <c r="CH28" i="18"/>
  <c r="CG28" i="18"/>
  <c r="BE28" i="18"/>
  <c r="BD28" i="18"/>
  <c r="BC28" i="18"/>
  <c r="BB28" i="18"/>
  <c r="BA28" i="18"/>
  <c r="AZ28" i="18"/>
  <c r="AY28" i="18"/>
  <c r="AX28" i="18"/>
  <c r="AW28" i="18"/>
  <c r="AV28" i="18"/>
  <c r="AU28" i="18"/>
  <c r="AT28" i="18"/>
  <c r="AS28" i="18"/>
  <c r="AR28" i="18"/>
  <c r="B27" i="18"/>
  <c r="CQ26" i="18"/>
  <c r="CP26" i="18"/>
  <c r="CO26" i="18"/>
  <c r="CN26" i="18"/>
  <c r="CM26" i="18"/>
  <c r="CL26" i="18"/>
  <c r="CK26" i="18"/>
  <c r="CJ26" i="18"/>
  <c r="CI26" i="18"/>
  <c r="CH26" i="18"/>
  <c r="CG26" i="18"/>
  <c r="DV26" i="18"/>
  <c r="DW26" i="18"/>
  <c r="DX26" i="18"/>
  <c r="DY26" i="18"/>
  <c r="DZ26" i="18"/>
  <c r="EA26" i="18"/>
  <c r="EB26" i="18"/>
  <c r="EC26" i="18"/>
  <c r="ED26" i="18"/>
  <c r="EE26" i="18"/>
  <c r="EF26" i="18"/>
  <c r="BB26" i="18"/>
  <c r="BA26" i="18"/>
  <c r="AZ26" i="18"/>
  <c r="AY26" i="18"/>
  <c r="AX26" i="18"/>
  <c r="AW26" i="18"/>
  <c r="AV26" i="18"/>
  <c r="AU26" i="18"/>
  <c r="AT26" i="18"/>
  <c r="AS26" i="18"/>
  <c r="AR26" i="18"/>
  <c r="B25" i="18"/>
  <c r="B24" i="18"/>
  <c r="B23" i="18"/>
  <c r="B22" i="18"/>
  <c r="B21" i="18"/>
  <c r="B20" i="18"/>
  <c r="B19" i="18"/>
  <c r="B18" i="18"/>
  <c r="B17" i="18"/>
  <c r="CR16" i="18"/>
  <c r="CQ16" i="18"/>
  <c r="CP16" i="18"/>
  <c r="CO16" i="18"/>
  <c r="CN16" i="18"/>
  <c r="CM16" i="18"/>
  <c r="CL16" i="18"/>
  <c r="CK16" i="18"/>
  <c r="CJ16" i="18"/>
  <c r="CI16" i="18"/>
  <c r="CH16" i="18"/>
  <c r="CG16" i="18"/>
  <c r="DV16" i="18"/>
  <c r="DW16" i="18"/>
  <c r="DX16" i="18"/>
  <c r="DY16" i="18"/>
  <c r="DZ16" i="18"/>
  <c r="EA16" i="18"/>
  <c r="EB16" i="18"/>
  <c r="EC16" i="18"/>
  <c r="ED16" i="18"/>
  <c r="EE16" i="18"/>
  <c r="EF16" i="18"/>
  <c r="EG16" i="18"/>
  <c r="BC16" i="18"/>
  <c r="BB16" i="18"/>
  <c r="BA16" i="18"/>
  <c r="AZ16" i="18"/>
  <c r="AY16" i="18"/>
  <c r="AX16" i="18"/>
  <c r="AW16" i="18"/>
  <c r="AV16" i="18"/>
  <c r="AU16" i="18"/>
  <c r="AT16" i="18"/>
  <c r="AS16" i="18"/>
  <c r="AR16" i="18"/>
  <c r="B15" i="18"/>
  <c r="B14" i="18"/>
  <c r="DV13" i="18"/>
  <c r="CP13" i="18"/>
  <c r="CO13" i="18"/>
  <c r="CN13" i="18"/>
  <c r="CM13" i="18"/>
  <c r="CL13" i="18"/>
  <c r="CK13" i="18"/>
  <c r="CJ13" i="18"/>
  <c r="CI13" i="18"/>
  <c r="CH13" i="18"/>
  <c r="DW13" i="18"/>
  <c r="DX13" i="18"/>
  <c r="DY13" i="18"/>
  <c r="DZ13" i="18"/>
  <c r="EA13" i="18"/>
  <c r="EB13" i="18"/>
  <c r="EC13" i="18"/>
  <c r="ED13" i="18"/>
  <c r="EE13" i="18"/>
  <c r="CG13" i="18"/>
  <c r="BA13" i="18"/>
  <c r="AZ13" i="18"/>
  <c r="AY13" i="18"/>
  <c r="AX13" i="18"/>
  <c r="AW13" i="18"/>
  <c r="AV13" i="18"/>
  <c r="AU13" i="18"/>
  <c r="AT13" i="18"/>
  <c r="AS13" i="18"/>
  <c r="AR13" i="18"/>
  <c r="CC12" i="18"/>
  <c r="CB12" i="18"/>
  <c r="CA12" i="18"/>
  <c r="BZ12" i="18"/>
  <c r="BY12" i="18"/>
  <c r="B12" i="18"/>
  <c r="B11" i="18"/>
  <c r="B10" i="18"/>
  <c r="DV9" i="18"/>
  <c r="DW9" i="18"/>
  <c r="DX9" i="18"/>
  <c r="DY9" i="18"/>
  <c r="CJ9" i="18"/>
  <c r="CI9" i="18"/>
  <c r="CH9" i="18"/>
  <c r="CG9" i="18"/>
  <c r="AU9" i="18"/>
  <c r="AT9" i="18"/>
  <c r="AS9" i="18"/>
  <c r="AR9" i="18"/>
  <c r="B8" i="18"/>
  <c r="B7" i="18"/>
  <c r="C6" i="18"/>
  <c r="B6" i="18"/>
  <c r="C5" i="18"/>
  <c r="B5" i="18"/>
  <c r="B4" i="18"/>
  <c r="C3" i="18"/>
  <c r="B3" i="18"/>
  <c r="AR3" i="18"/>
  <c r="C2" i="18"/>
  <c r="AR2" i="18"/>
  <c r="B2" i="18"/>
  <c r="DX1" i="18"/>
  <c r="DY1" i="18"/>
  <c r="DZ1" i="18"/>
  <c r="EA1" i="18"/>
  <c r="EB1" i="18"/>
  <c r="EC1" i="18"/>
  <c r="ED1" i="18"/>
  <c r="EE1" i="18"/>
  <c r="EF1" i="18"/>
  <c r="EG1" i="18"/>
  <c r="EH1" i="18"/>
  <c r="EI1" i="18"/>
  <c r="EJ1" i="18"/>
  <c r="EK1" i="18"/>
  <c r="EL1" i="18"/>
  <c r="EM1" i="18"/>
  <c r="EN1" i="18"/>
  <c r="EO1" i="18"/>
  <c r="EP1" i="18"/>
  <c r="EQ1" i="18"/>
  <c r="ER1" i="18"/>
  <c r="ES1" i="18"/>
  <c r="ET1" i="18"/>
  <c r="EU1" i="18"/>
  <c r="EV1" i="18"/>
  <c r="EW1" i="18"/>
  <c r="EX1" i="18"/>
  <c r="EY1" i="18"/>
  <c r="EZ1" i="18"/>
  <c r="FA1" i="18"/>
  <c r="FB1" i="18"/>
  <c r="FC1" i="18"/>
  <c r="FD1" i="18"/>
  <c r="FE1" i="18"/>
  <c r="FF1" i="18"/>
  <c r="FG1" i="18"/>
  <c r="DW1" i="18"/>
  <c r="CJ1" i="18"/>
  <c r="CK1" i="18"/>
  <c r="CL1" i="18"/>
  <c r="CM1" i="18"/>
  <c r="CN1" i="18"/>
  <c r="CO1" i="18"/>
  <c r="CP1" i="18"/>
  <c r="CQ1" i="18"/>
  <c r="CR1" i="18"/>
  <c r="CS1" i="18"/>
  <c r="CT1" i="18"/>
  <c r="CU1" i="18"/>
  <c r="CV1" i="18"/>
  <c r="CW1" i="18"/>
  <c r="CX1" i="18"/>
  <c r="CY1" i="18"/>
  <c r="CZ1" i="18"/>
  <c r="DA1" i="18"/>
  <c r="DB1" i="18"/>
  <c r="DC1" i="18"/>
  <c r="DD1" i="18"/>
  <c r="DE1" i="18"/>
  <c r="DF1" i="18"/>
  <c r="DG1" i="18"/>
  <c r="DH1" i="18"/>
  <c r="DI1" i="18"/>
  <c r="DJ1" i="18"/>
  <c r="DK1" i="18"/>
  <c r="DL1" i="18"/>
  <c r="DM1" i="18"/>
  <c r="DN1" i="18"/>
  <c r="DO1" i="18"/>
  <c r="DP1" i="18"/>
  <c r="DQ1" i="18"/>
  <c r="DR1" i="18"/>
  <c r="CH1" i="18"/>
  <c r="CI1" i="18"/>
  <c r="AT1" i="18"/>
  <c r="AU1" i="18"/>
  <c r="AV1" i="18"/>
  <c r="AW1" i="18"/>
  <c r="AX1" i="18"/>
  <c r="AY1" i="18"/>
  <c r="AZ1" i="18"/>
  <c r="BA1" i="18"/>
  <c r="BB1" i="18"/>
  <c r="BC1" i="18"/>
  <c r="BD1" i="18"/>
  <c r="BE1" i="18"/>
  <c r="BF1" i="18"/>
  <c r="BG1" i="18"/>
  <c r="BH1" i="18"/>
  <c r="BI1" i="18"/>
  <c r="BJ1" i="18"/>
  <c r="BK1" i="18"/>
  <c r="BL1" i="18"/>
  <c r="BM1" i="18"/>
  <c r="BN1" i="18"/>
  <c r="BO1" i="18"/>
  <c r="BP1" i="18"/>
  <c r="BQ1" i="18"/>
  <c r="BR1" i="18"/>
  <c r="BS1" i="18"/>
  <c r="BT1" i="18"/>
  <c r="BU1" i="18"/>
  <c r="BV1" i="18"/>
  <c r="BW1" i="18"/>
  <c r="BX1" i="18"/>
  <c r="BY1" i="18"/>
  <c r="BZ1" i="18"/>
  <c r="CA1" i="18"/>
  <c r="CB1" i="18"/>
  <c r="CC1" i="18"/>
  <c r="AS1" i="18"/>
  <c r="E1" i="18"/>
  <c r="E3" i="18"/>
  <c r="D1" i="18"/>
  <c r="D5" i="18"/>
  <c r="C1" i="18"/>
  <c r="EM197" i="17"/>
  <c r="EE197" i="17"/>
  <c r="EN189" i="17"/>
  <c r="EM211" i="17"/>
  <c r="EM189" i="17"/>
  <c r="EL189" i="17"/>
  <c r="EK212" i="17"/>
  <c r="EK189" i="17"/>
  <c r="EJ189" i="17"/>
  <c r="EI213" i="17"/>
  <c r="EI189" i="17"/>
  <c r="EH189" i="17"/>
  <c r="EG214" i="17"/>
  <c r="EG189" i="17"/>
  <c r="EF189" i="17"/>
  <c r="EE211" i="17"/>
  <c r="EE189" i="17"/>
  <c r="ED189" i="17"/>
  <c r="EC212" i="17"/>
  <c r="EC189" i="17"/>
  <c r="EB189" i="17"/>
  <c r="EA213" i="17"/>
  <c r="EA189" i="17"/>
  <c r="DZ189" i="17"/>
  <c r="DY214" i="17"/>
  <c r="DY189" i="17"/>
  <c r="DX189" i="17"/>
  <c r="DW211" i="17"/>
  <c r="DW189" i="17"/>
  <c r="ET132" i="17"/>
  <c r="ES132" i="17"/>
  <c r="ER132" i="17"/>
  <c r="EQ132" i="17"/>
  <c r="FO129" i="17"/>
  <c r="FN129" i="17"/>
  <c r="FM129" i="17"/>
  <c r="FL129" i="17"/>
  <c r="FK129" i="17"/>
  <c r="FM108" i="17"/>
  <c r="FL108" i="17"/>
  <c r="FK108" i="17"/>
  <c r="FJ108" i="17"/>
  <c r="EE108" i="17"/>
  <c r="DW87" i="17"/>
  <c r="DV87" i="17"/>
  <c r="DZ76" i="17"/>
  <c r="DY76" i="17"/>
  <c r="DX76" i="17"/>
  <c r="DW76" i="17"/>
  <c r="DV76" i="17"/>
  <c r="DX62" i="17"/>
  <c r="B51" i="17"/>
  <c r="DY50" i="17"/>
  <c r="DZ50" i="17"/>
  <c r="EA50" i="17"/>
  <c r="EB50" i="17"/>
  <c r="EC50" i="17"/>
  <c r="ED50" i="17"/>
  <c r="EE50" i="17"/>
  <c r="EF50" i="17"/>
  <c r="EG50" i="17"/>
  <c r="EH50" i="17"/>
  <c r="EI50" i="17"/>
  <c r="EJ50" i="17"/>
  <c r="EK50" i="17"/>
  <c r="EL50" i="17"/>
  <c r="EM50" i="17"/>
  <c r="EN50" i="17"/>
  <c r="EO50" i="17"/>
  <c r="CZ50" i="17"/>
  <c r="CY50" i="17"/>
  <c r="CX50" i="17"/>
  <c r="CW50" i="17"/>
  <c r="CV50" i="17"/>
  <c r="CU50" i="17"/>
  <c r="CT50" i="17"/>
  <c r="CS50" i="17"/>
  <c r="CR50" i="17"/>
  <c r="CQ50" i="17"/>
  <c r="CP50" i="17"/>
  <c r="CO50" i="17"/>
  <c r="CN50" i="17"/>
  <c r="CM50" i="17"/>
  <c r="CL50" i="17"/>
  <c r="CK50" i="17"/>
  <c r="CJ50" i="17"/>
  <c r="CI50" i="17"/>
  <c r="CH50" i="17"/>
  <c r="CG50" i="17"/>
  <c r="DV50" i="17"/>
  <c r="DW50" i="17"/>
  <c r="DX50" i="17"/>
  <c r="BK50" i="17"/>
  <c r="BJ50" i="17"/>
  <c r="BI50" i="17"/>
  <c r="BH50" i="17"/>
  <c r="BG50" i="17"/>
  <c r="BF50" i="17"/>
  <c r="BE50" i="17"/>
  <c r="BD50" i="17"/>
  <c r="BC50" i="17"/>
  <c r="BB50" i="17"/>
  <c r="BA50" i="17"/>
  <c r="AZ50" i="17"/>
  <c r="AY50" i="17"/>
  <c r="AX50" i="17"/>
  <c r="AW50" i="17"/>
  <c r="AV50" i="17"/>
  <c r="AU50" i="17"/>
  <c r="AT50" i="17"/>
  <c r="AS50" i="17"/>
  <c r="AR50" i="17"/>
  <c r="B49" i="17"/>
  <c r="B48" i="17"/>
  <c r="DW47" i="17"/>
  <c r="DV47" i="17"/>
  <c r="CZ47" i="17"/>
  <c r="CY47" i="17"/>
  <c r="CX47" i="17"/>
  <c r="CW47" i="17"/>
  <c r="CV47" i="17"/>
  <c r="CU47" i="17"/>
  <c r="CT47" i="17"/>
  <c r="CS47" i="17"/>
  <c r="CR47" i="17"/>
  <c r="CQ47" i="17"/>
  <c r="CP47" i="17"/>
  <c r="CO47" i="17"/>
  <c r="CN47" i="17"/>
  <c r="CM47" i="17"/>
  <c r="CL47" i="17"/>
  <c r="CK47" i="17"/>
  <c r="CJ47" i="17"/>
  <c r="CI47" i="17"/>
  <c r="CH47" i="17"/>
  <c r="CG47" i="17"/>
  <c r="BK47" i="17"/>
  <c r="BJ47" i="17"/>
  <c r="BI47" i="17"/>
  <c r="BH47" i="17"/>
  <c r="BG47" i="17"/>
  <c r="BF47" i="17"/>
  <c r="BE47" i="17"/>
  <c r="BD47" i="17"/>
  <c r="BC47" i="17"/>
  <c r="BB47" i="17"/>
  <c r="BA47" i="17"/>
  <c r="AZ47" i="17"/>
  <c r="AY47" i="17"/>
  <c r="AX47" i="17"/>
  <c r="AW47" i="17"/>
  <c r="AV47" i="17"/>
  <c r="AU47" i="17"/>
  <c r="AT47" i="17"/>
  <c r="AS47" i="17"/>
  <c r="AR47" i="17"/>
  <c r="B46" i="17"/>
  <c r="B45" i="17"/>
  <c r="B44" i="17"/>
  <c r="B43" i="17"/>
  <c r="B42" i="17"/>
  <c r="B41" i="17"/>
  <c r="CR40" i="17"/>
  <c r="CQ40" i="17"/>
  <c r="CP40" i="17"/>
  <c r="CO40" i="17"/>
  <c r="CN40" i="17"/>
  <c r="CM40" i="17"/>
  <c r="CL40" i="17"/>
  <c r="CK40" i="17"/>
  <c r="CJ40" i="17"/>
  <c r="CI40" i="17"/>
  <c r="CH40" i="17"/>
  <c r="CG40" i="17"/>
  <c r="DV40" i="17"/>
  <c r="BC40" i="17"/>
  <c r="BB40" i="17"/>
  <c r="BA40" i="17"/>
  <c r="AZ40" i="17"/>
  <c r="AY40" i="17"/>
  <c r="AX40" i="17"/>
  <c r="AW40" i="17"/>
  <c r="AV40" i="17"/>
  <c r="AU40" i="17"/>
  <c r="AT40" i="17"/>
  <c r="AS40" i="17"/>
  <c r="AR40" i="17"/>
  <c r="B39" i="17"/>
  <c r="B38" i="17"/>
  <c r="B37" i="17"/>
  <c r="B36" i="17"/>
  <c r="DV35" i="17"/>
  <c r="DW35" i="17"/>
  <c r="CP35" i="17"/>
  <c r="CO35" i="17"/>
  <c r="CN35" i="17"/>
  <c r="CM35" i="17"/>
  <c r="CL35" i="17"/>
  <c r="CK35" i="17"/>
  <c r="CJ35" i="17"/>
  <c r="CI35" i="17"/>
  <c r="CH35" i="17"/>
  <c r="CG35" i="17"/>
  <c r="BA35" i="17"/>
  <c r="AZ35" i="17"/>
  <c r="AY35" i="17"/>
  <c r="AX35" i="17"/>
  <c r="AW35" i="17"/>
  <c r="AV35" i="17"/>
  <c r="AU35" i="17"/>
  <c r="AT35" i="17"/>
  <c r="AS35" i="17"/>
  <c r="AR35" i="17"/>
  <c r="CZ34" i="17"/>
  <c r="CY34" i="17"/>
  <c r="CX34" i="17"/>
  <c r="CW34" i="17"/>
  <c r="CV34" i="17"/>
  <c r="CU34" i="17"/>
  <c r="CT34" i="17"/>
  <c r="CS34" i="17"/>
  <c r="CR34" i="17"/>
  <c r="CQ34" i="17"/>
  <c r="CP34" i="17"/>
  <c r="CO34" i="17"/>
  <c r="CN34" i="17"/>
  <c r="CM34" i="17"/>
  <c r="CL34" i="17"/>
  <c r="CK34" i="17"/>
  <c r="CJ34" i="17"/>
  <c r="CI34" i="17"/>
  <c r="CH34" i="17"/>
  <c r="CG34" i="17"/>
  <c r="DV34" i="17"/>
  <c r="DW34" i="17"/>
  <c r="DX34" i="17"/>
  <c r="DY34" i="17"/>
  <c r="DZ34" i="17"/>
  <c r="EA34" i="17"/>
  <c r="EB34" i="17"/>
  <c r="EC34" i="17"/>
  <c r="ED34" i="17"/>
  <c r="EE34" i="17"/>
  <c r="EF34" i="17"/>
  <c r="EG34" i="17"/>
  <c r="EH34" i="17"/>
  <c r="EI34" i="17"/>
  <c r="EJ34" i="17"/>
  <c r="EK34" i="17"/>
  <c r="EL34" i="17"/>
  <c r="EM34" i="17"/>
  <c r="EN34" i="17"/>
  <c r="EO34" i="17"/>
  <c r="BK34" i="17"/>
  <c r="BJ34" i="17"/>
  <c r="BI34" i="17"/>
  <c r="BH34" i="17"/>
  <c r="BG34" i="17"/>
  <c r="BF34" i="17"/>
  <c r="BE34" i="17"/>
  <c r="BD34" i="17"/>
  <c r="BC34" i="17"/>
  <c r="BB34" i="17"/>
  <c r="BA34" i="17"/>
  <c r="AZ34" i="17"/>
  <c r="AY34" i="17"/>
  <c r="AX34" i="17"/>
  <c r="AW34" i="17"/>
  <c r="AV34" i="17"/>
  <c r="AU34" i="17"/>
  <c r="AT34" i="17"/>
  <c r="AS34" i="17"/>
  <c r="AR34" i="17"/>
  <c r="B33" i="17"/>
  <c r="B32" i="17"/>
  <c r="CZ31" i="17"/>
  <c r="CY31" i="17"/>
  <c r="CX31" i="17"/>
  <c r="CW31" i="17"/>
  <c r="CV31" i="17"/>
  <c r="CU31" i="17"/>
  <c r="CT31" i="17"/>
  <c r="CS31" i="17"/>
  <c r="CR31" i="17"/>
  <c r="CQ31" i="17"/>
  <c r="CP31" i="17"/>
  <c r="CO31" i="17"/>
  <c r="CN31" i="17"/>
  <c r="CM31" i="17"/>
  <c r="CL31" i="17"/>
  <c r="CK31" i="17"/>
  <c r="CJ31" i="17"/>
  <c r="CI31" i="17"/>
  <c r="CH31" i="17"/>
  <c r="CG31" i="17"/>
  <c r="DV31" i="17"/>
  <c r="DW31" i="17"/>
  <c r="DX31" i="17"/>
  <c r="DY31" i="17"/>
  <c r="DZ31" i="17"/>
  <c r="EA31" i="17"/>
  <c r="EB31" i="17"/>
  <c r="EC31" i="17"/>
  <c r="ED31" i="17"/>
  <c r="EE31" i="17"/>
  <c r="EF31" i="17"/>
  <c r="EG31" i="17"/>
  <c r="EH31" i="17"/>
  <c r="EI31" i="17"/>
  <c r="EJ31" i="17"/>
  <c r="EK31" i="17"/>
  <c r="EL31" i="17"/>
  <c r="EM31" i="17"/>
  <c r="EN31" i="17"/>
  <c r="EO31" i="17"/>
  <c r="BK31" i="17"/>
  <c r="BJ31" i="17"/>
  <c r="BI31" i="17"/>
  <c r="BH31" i="17"/>
  <c r="BG31" i="17"/>
  <c r="BF31" i="17"/>
  <c r="BE31" i="17"/>
  <c r="BD31" i="17"/>
  <c r="BC31" i="17"/>
  <c r="BB31" i="17"/>
  <c r="BA31" i="17"/>
  <c r="AZ31" i="17"/>
  <c r="AY31" i="17"/>
  <c r="AX31" i="17"/>
  <c r="AW31" i="17"/>
  <c r="AV31" i="17"/>
  <c r="AU31" i="17"/>
  <c r="AT31" i="17"/>
  <c r="AS31" i="17"/>
  <c r="AR31" i="17"/>
  <c r="B30" i="17"/>
  <c r="CR29" i="17"/>
  <c r="CQ29" i="17"/>
  <c r="CP29" i="17"/>
  <c r="CO29" i="17"/>
  <c r="CN29" i="17"/>
  <c r="CM29" i="17"/>
  <c r="CL29" i="17"/>
  <c r="CK29" i="17"/>
  <c r="CJ29" i="17"/>
  <c r="CI29" i="17"/>
  <c r="CH29" i="17"/>
  <c r="CG29" i="17"/>
  <c r="DV29" i="17"/>
  <c r="BC29" i="17"/>
  <c r="BB29" i="17"/>
  <c r="BA29" i="17"/>
  <c r="AZ29" i="17"/>
  <c r="AY29" i="17"/>
  <c r="AX29" i="17"/>
  <c r="AW29" i="17"/>
  <c r="AV29" i="17"/>
  <c r="AU29" i="17"/>
  <c r="AT29" i="17"/>
  <c r="AS29" i="17"/>
  <c r="AR29" i="17"/>
  <c r="B28" i="17"/>
  <c r="B27" i="17"/>
  <c r="DW26" i="17"/>
  <c r="DX26" i="17"/>
  <c r="DV26" i="17"/>
  <c r="CR26" i="17"/>
  <c r="CQ26" i="17"/>
  <c r="CP26" i="17"/>
  <c r="CO26" i="17"/>
  <c r="CN26" i="17"/>
  <c r="CM26" i="17"/>
  <c r="CL26" i="17"/>
  <c r="CK26" i="17"/>
  <c r="CJ26" i="17"/>
  <c r="CI26" i="17"/>
  <c r="CH26" i="17"/>
  <c r="CG26" i="17"/>
  <c r="BC26" i="17"/>
  <c r="BB26" i="17"/>
  <c r="BA26" i="17"/>
  <c r="AZ26" i="17"/>
  <c r="AY26" i="17"/>
  <c r="AX26" i="17"/>
  <c r="AW26" i="17"/>
  <c r="AV26" i="17"/>
  <c r="AU26" i="17"/>
  <c r="AT26" i="17"/>
  <c r="AS26" i="17"/>
  <c r="AR26" i="17"/>
  <c r="B25" i="17"/>
  <c r="B24" i="17"/>
  <c r="B23" i="17"/>
  <c r="B22" i="17"/>
  <c r="B20" i="17"/>
  <c r="B19" i="17"/>
  <c r="B17" i="17"/>
  <c r="DX16" i="17"/>
  <c r="DY16" i="17"/>
  <c r="DZ16" i="17"/>
  <c r="EA16" i="17"/>
  <c r="EB16" i="17"/>
  <c r="EC16" i="17"/>
  <c r="ED16" i="17"/>
  <c r="EE16" i="17"/>
  <c r="EF16" i="17"/>
  <c r="EG16" i="17"/>
  <c r="EH16" i="17"/>
  <c r="CS16" i="17"/>
  <c r="CR16" i="17"/>
  <c r="CQ16" i="17"/>
  <c r="CP16" i="17"/>
  <c r="CO16" i="17"/>
  <c r="CN16" i="17"/>
  <c r="CM16" i="17"/>
  <c r="CL16" i="17"/>
  <c r="CK16" i="17"/>
  <c r="CJ16" i="17"/>
  <c r="CI16" i="17"/>
  <c r="CH16" i="17"/>
  <c r="CG16" i="17"/>
  <c r="DV16" i="17"/>
  <c r="DW16" i="17"/>
  <c r="BD16" i="17"/>
  <c r="BC16" i="17"/>
  <c r="BB16" i="17"/>
  <c r="BA16" i="17"/>
  <c r="AZ16" i="17"/>
  <c r="AY16" i="17"/>
  <c r="AX16" i="17"/>
  <c r="AW16" i="17"/>
  <c r="AV16" i="17"/>
  <c r="AU16" i="17"/>
  <c r="AT16" i="17"/>
  <c r="AS16" i="17"/>
  <c r="AR16" i="17"/>
  <c r="B15" i="17"/>
  <c r="B14" i="17"/>
  <c r="CQ13" i="17"/>
  <c r="CP13" i="17"/>
  <c r="CO13" i="17"/>
  <c r="CN13" i="17"/>
  <c r="CM13" i="17"/>
  <c r="CL13" i="17"/>
  <c r="CK13" i="17"/>
  <c r="CJ13" i="17"/>
  <c r="CI13" i="17"/>
  <c r="CH13" i="17"/>
  <c r="CG13" i="17"/>
  <c r="DV13" i="17"/>
  <c r="BB13" i="17"/>
  <c r="BA13" i="17"/>
  <c r="AZ13" i="17"/>
  <c r="AY13" i="17"/>
  <c r="AX13" i="17"/>
  <c r="AW13" i="17"/>
  <c r="AV13" i="17"/>
  <c r="AU13" i="17"/>
  <c r="AT13" i="17"/>
  <c r="AS13" i="17"/>
  <c r="AR13" i="17"/>
  <c r="CC12" i="17"/>
  <c r="CB12" i="17"/>
  <c r="CA12" i="17"/>
  <c r="BZ12" i="17"/>
  <c r="BY12" i="17"/>
  <c r="B12" i="17"/>
  <c r="B11" i="17"/>
  <c r="B10" i="17"/>
  <c r="DW9" i="17"/>
  <c r="DX9" i="17"/>
  <c r="DY9" i="17"/>
  <c r="DZ9" i="17"/>
  <c r="CK9" i="17"/>
  <c r="CJ9" i="17"/>
  <c r="CI9" i="17"/>
  <c r="CH9" i="17"/>
  <c r="CG9" i="17"/>
  <c r="DV9" i="17"/>
  <c r="AV9" i="17"/>
  <c r="AU9" i="17"/>
  <c r="AT9" i="17"/>
  <c r="AS9" i="17"/>
  <c r="AR9" i="17"/>
  <c r="B8" i="17"/>
  <c r="B7" i="17"/>
  <c r="B6" i="17"/>
  <c r="B5" i="17"/>
  <c r="B4" i="17"/>
  <c r="B3" i="17"/>
  <c r="C2" i="17"/>
  <c r="B2" i="17"/>
  <c r="DY1" i="17"/>
  <c r="DZ1" i="17"/>
  <c r="EA1" i="17"/>
  <c r="EB1" i="17"/>
  <c r="EC1" i="17"/>
  <c r="ED1" i="17"/>
  <c r="EE1" i="17"/>
  <c r="EF1" i="17"/>
  <c r="EG1" i="17"/>
  <c r="EH1" i="17"/>
  <c r="EI1" i="17"/>
  <c r="EJ1" i="17"/>
  <c r="EK1" i="17"/>
  <c r="EL1" i="17"/>
  <c r="EM1" i="17"/>
  <c r="EN1" i="17"/>
  <c r="EO1" i="17"/>
  <c r="EP1" i="17"/>
  <c r="EQ1" i="17"/>
  <c r="ER1" i="17"/>
  <c r="ES1" i="17"/>
  <c r="ET1" i="17"/>
  <c r="EU1" i="17"/>
  <c r="EV1" i="17"/>
  <c r="EW1" i="17"/>
  <c r="EX1" i="17"/>
  <c r="EY1" i="17"/>
  <c r="EZ1" i="17"/>
  <c r="FA1" i="17"/>
  <c r="FB1" i="17"/>
  <c r="FC1" i="17"/>
  <c r="FD1" i="17"/>
  <c r="FE1" i="17"/>
  <c r="FF1" i="17"/>
  <c r="FG1" i="17"/>
  <c r="DW1" i="17"/>
  <c r="DX1" i="17"/>
  <c r="CI1" i="17"/>
  <c r="CJ1" i="17"/>
  <c r="CK1" i="17"/>
  <c r="CL1" i="17"/>
  <c r="CM1" i="17"/>
  <c r="CN1" i="17"/>
  <c r="CO1" i="17"/>
  <c r="CP1" i="17"/>
  <c r="CQ1" i="17"/>
  <c r="CR1" i="17"/>
  <c r="CS1" i="17"/>
  <c r="CT1" i="17"/>
  <c r="CU1" i="17"/>
  <c r="CV1" i="17"/>
  <c r="CW1" i="17"/>
  <c r="CX1" i="17"/>
  <c r="CY1" i="17"/>
  <c r="CZ1" i="17"/>
  <c r="DA1" i="17"/>
  <c r="DB1" i="17"/>
  <c r="DC1" i="17"/>
  <c r="DD1" i="17"/>
  <c r="DE1" i="17"/>
  <c r="DF1" i="17"/>
  <c r="DG1" i="17"/>
  <c r="DH1" i="17"/>
  <c r="DI1" i="17"/>
  <c r="DJ1" i="17"/>
  <c r="DK1" i="17"/>
  <c r="DL1" i="17"/>
  <c r="DM1" i="17"/>
  <c r="DN1" i="17"/>
  <c r="DO1" i="17"/>
  <c r="DP1" i="17"/>
  <c r="DQ1" i="17"/>
  <c r="DR1" i="17"/>
  <c r="CH1" i="17"/>
  <c r="AT1" i="17"/>
  <c r="AU1" i="17"/>
  <c r="AV1" i="17"/>
  <c r="AW1" i="17"/>
  <c r="AX1" i="17"/>
  <c r="AY1" i="17"/>
  <c r="AZ1" i="17"/>
  <c r="BA1" i="17"/>
  <c r="BB1" i="17"/>
  <c r="BC1" i="17"/>
  <c r="BD1" i="17"/>
  <c r="BE1" i="17"/>
  <c r="BF1" i="17"/>
  <c r="BG1" i="17"/>
  <c r="BH1" i="17"/>
  <c r="BI1" i="17"/>
  <c r="BJ1" i="17"/>
  <c r="BK1" i="17"/>
  <c r="BL1" i="17"/>
  <c r="BM1" i="17"/>
  <c r="BN1" i="17"/>
  <c r="BO1" i="17"/>
  <c r="BP1" i="17"/>
  <c r="BQ1" i="17"/>
  <c r="BR1" i="17"/>
  <c r="BS1" i="17"/>
  <c r="BT1" i="17"/>
  <c r="BU1" i="17"/>
  <c r="BV1" i="17"/>
  <c r="BW1" i="17"/>
  <c r="BX1" i="17"/>
  <c r="BY1" i="17"/>
  <c r="BZ1" i="17"/>
  <c r="CA1" i="17"/>
  <c r="CB1" i="17"/>
  <c r="CC1" i="17"/>
  <c r="AS1" i="17"/>
  <c r="C1" i="17"/>
  <c r="CG6" i="18"/>
  <c r="DV6" i="18"/>
  <c r="AR5" i="18"/>
  <c r="CG2" i="17"/>
  <c r="DV2" i="17"/>
  <c r="AS5" i="18"/>
  <c r="CH5" i="18"/>
  <c r="CG3" i="18"/>
  <c r="DV3" i="18"/>
  <c r="D51" i="18"/>
  <c r="D46" i="18"/>
  <c r="D49" i="18"/>
  <c r="D48" i="18"/>
  <c r="D44" i="18"/>
  <c r="D42" i="18"/>
  <c r="D45" i="18"/>
  <c r="D43" i="18"/>
  <c r="D41" i="18"/>
  <c r="D37" i="18"/>
  <c r="D39" i="18"/>
  <c r="D36" i="18"/>
  <c r="D30" i="18"/>
  <c r="D38" i="18"/>
  <c r="D32" i="18"/>
  <c r="D24" i="18"/>
  <c r="D23" i="18"/>
  <c r="D21" i="18"/>
  <c r="D27" i="18"/>
  <c r="D25" i="18"/>
  <c r="D22" i="18"/>
  <c r="D20" i="18"/>
  <c r="D18" i="18"/>
  <c r="D17" i="18"/>
  <c r="D19" i="18"/>
  <c r="D14" i="18"/>
  <c r="D11" i="18"/>
  <c r="D6" i="18"/>
  <c r="D15" i="18"/>
  <c r="D10" i="18"/>
  <c r="D8" i="18"/>
  <c r="D12" i="18"/>
  <c r="D7" i="18"/>
  <c r="D3" i="18"/>
  <c r="CG2" i="18"/>
  <c r="DV2" i="18"/>
  <c r="CG5" i="18"/>
  <c r="DV5" i="18"/>
  <c r="DW5" i="18"/>
  <c r="E51" i="18"/>
  <c r="E48" i="18"/>
  <c r="E49" i="18"/>
  <c r="E43" i="18"/>
  <c r="E46" i="18"/>
  <c r="E44" i="18"/>
  <c r="E45" i="18"/>
  <c r="E39" i="18"/>
  <c r="E38" i="18"/>
  <c r="E41" i="18"/>
  <c r="E42" i="18"/>
  <c r="E36" i="18"/>
  <c r="E32" i="18"/>
  <c r="E37" i="18"/>
  <c r="E30" i="18"/>
  <c r="E27" i="18"/>
  <c r="E23" i="18"/>
  <c r="E20" i="18"/>
  <c r="E24" i="18"/>
  <c r="E21" i="18"/>
  <c r="E25" i="18"/>
  <c r="E22" i="18"/>
  <c r="E18" i="18"/>
  <c r="E17" i="18"/>
  <c r="E19" i="18"/>
  <c r="E15" i="18"/>
  <c r="E12" i="18"/>
  <c r="E10" i="18"/>
  <c r="E5" i="18"/>
  <c r="E8" i="18"/>
  <c r="E7" i="18"/>
  <c r="E14" i="18"/>
  <c r="E11" i="18"/>
  <c r="E6" i="18"/>
  <c r="E2" i="18"/>
  <c r="D4" i="18"/>
  <c r="F1" i="18"/>
  <c r="D2" i="18"/>
  <c r="E4" i="18"/>
  <c r="C51" i="18"/>
  <c r="C49" i="18"/>
  <c r="C48" i="18"/>
  <c r="C45" i="18"/>
  <c r="C46" i="18"/>
  <c r="C43" i="18"/>
  <c r="C44" i="18"/>
  <c r="C41" i="18"/>
  <c r="C42" i="18"/>
  <c r="C39" i="18"/>
  <c r="C38" i="18"/>
  <c r="C36" i="18"/>
  <c r="C30" i="18"/>
  <c r="C27" i="18"/>
  <c r="C37" i="18"/>
  <c r="C32" i="18"/>
  <c r="C25" i="18"/>
  <c r="C22" i="18"/>
  <c r="C18" i="18"/>
  <c r="C23" i="18"/>
  <c r="C19" i="18"/>
  <c r="C21" i="18"/>
  <c r="C20" i="18"/>
  <c r="C24" i="18"/>
  <c r="C4" i="18"/>
  <c r="AR6" i="18"/>
  <c r="C8" i="18"/>
  <c r="C10" i="18"/>
  <c r="C15" i="18"/>
  <c r="C11" i="18"/>
  <c r="C14" i="18"/>
  <c r="C7" i="18"/>
  <c r="C12" i="18"/>
  <c r="C17" i="18"/>
  <c r="DW50" i="18"/>
  <c r="DX50" i="18"/>
  <c r="DY50" i="18"/>
  <c r="DZ50" i="18"/>
  <c r="EA50" i="18"/>
  <c r="EB50" i="18"/>
  <c r="EC50" i="18"/>
  <c r="ED50" i="18"/>
  <c r="EE50" i="18"/>
  <c r="EF50" i="18"/>
  <c r="EG50" i="18"/>
  <c r="EH50" i="18"/>
  <c r="EI50" i="18"/>
  <c r="EJ50" i="18"/>
  <c r="EK50" i="18"/>
  <c r="EL50" i="18"/>
  <c r="EM50" i="18"/>
  <c r="EN50" i="18"/>
  <c r="EO50" i="18"/>
  <c r="C49" i="17"/>
  <c r="C46" i="17"/>
  <c r="C51" i="17"/>
  <c r="C48" i="17"/>
  <c r="C45" i="17"/>
  <c r="C41" i="17"/>
  <c r="C43" i="17"/>
  <c r="C44" i="17"/>
  <c r="C38" i="17"/>
  <c r="C36" i="17"/>
  <c r="C42" i="17"/>
  <c r="C39" i="17"/>
  <c r="C37" i="17"/>
  <c r="C32" i="17"/>
  <c r="C28" i="17"/>
  <c r="C23" i="17"/>
  <c r="C27" i="17"/>
  <c r="C33" i="17"/>
  <c r="C25" i="17"/>
  <c r="C21" i="17"/>
  <c r="C20" i="17"/>
  <c r="C24" i="17"/>
  <c r="C19" i="17"/>
  <c r="C12" i="17"/>
  <c r="C18" i="17"/>
  <c r="C17" i="17"/>
  <c r="C15" i="17"/>
  <c r="C11" i="17"/>
  <c r="C30" i="17"/>
  <c r="C22" i="17"/>
  <c r="C8" i="17"/>
  <c r="C10" i="17"/>
  <c r="C6" i="17"/>
  <c r="C4" i="17"/>
  <c r="C14" i="17"/>
  <c r="C7" i="17"/>
  <c r="C5" i="17"/>
  <c r="D1" i="17"/>
  <c r="C3" i="17"/>
  <c r="AR2" i="17"/>
  <c r="DW13" i="17"/>
  <c r="DX13" i="17"/>
  <c r="DY13" i="17"/>
  <c r="DZ13" i="17"/>
  <c r="EA13" i="17"/>
  <c r="EB13" i="17"/>
  <c r="EC13" i="17"/>
  <c r="ED13" i="17"/>
  <c r="EE13" i="17"/>
  <c r="EF13" i="17"/>
  <c r="DY26" i="17"/>
  <c r="DZ26" i="17"/>
  <c r="EA26" i="17"/>
  <c r="EB26" i="17"/>
  <c r="EC26" i="17"/>
  <c r="ED26" i="17"/>
  <c r="EE26" i="17"/>
  <c r="EF26" i="17"/>
  <c r="EG26" i="17"/>
  <c r="DW29" i="17"/>
  <c r="DX29" i="17"/>
  <c r="DY29" i="17"/>
  <c r="DZ29" i="17"/>
  <c r="EA29" i="17"/>
  <c r="EB29" i="17"/>
  <c r="EC29" i="17"/>
  <c r="ED29" i="17"/>
  <c r="EE29" i="17"/>
  <c r="EF29" i="17"/>
  <c r="EG29" i="17"/>
  <c r="DX35" i="17"/>
  <c r="DY35" i="17"/>
  <c r="DZ35" i="17"/>
  <c r="EA35" i="17"/>
  <c r="EB35" i="17"/>
  <c r="EC35" i="17"/>
  <c r="ED35" i="17"/>
  <c r="EE35" i="17"/>
  <c r="DW40" i="17"/>
  <c r="DX40" i="17"/>
  <c r="DY40" i="17"/>
  <c r="DZ40" i="17"/>
  <c r="EA40" i="17"/>
  <c r="EB40" i="17"/>
  <c r="EC40" i="17"/>
  <c r="ED40" i="17"/>
  <c r="EE40" i="17"/>
  <c r="EF40" i="17"/>
  <c r="EG40" i="17"/>
  <c r="DX47" i="17"/>
  <c r="DY47" i="17"/>
  <c r="DZ47" i="17"/>
  <c r="EA47" i="17"/>
  <c r="EB47" i="17"/>
  <c r="EC47" i="17"/>
  <c r="ED47" i="17"/>
  <c r="EE47" i="17"/>
  <c r="EF47" i="17"/>
  <c r="EG47" i="17"/>
  <c r="EH47" i="17"/>
  <c r="EI47" i="17"/>
  <c r="EJ47" i="17"/>
  <c r="EK47" i="17"/>
  <c r="EL47" i="17"/>
  <c r="EM47" i="17"/>
  <c r="EN47" i="17"/>
  <c r="EO47" i="17"/>
  <c r="DW196" i="17"/>
  <c r="EE196" i="17"/>
  <c r="EM196" i="17"/>
  <c r="EC197" i="17"/>
  <c r="EK197" i="17"/>
  <c r="EA198" i="17"/>
  <c r="EI198" i="17"/>
  <c r="DY199" i="17"/>
  <c r="EG199" i="17"/>
  <c r="DW200" i="17"/>
  <c r="EE200" i="17"/>
  <c r="EM200" i="17"/>
  <c r="EC201" i="17"/>
  <c r="EK201" i="17"/>
  <c r="EA202" i="17"/>
  <c r="EI202" i="17"/>
  <c r="DY203" i="17"/>
  <c r="EG203" i="17"/>
  <c r="DW204" i="17"/>
  <c r="EE204" i="17"/>
  <c r="EM204" i="17"/>
  <c r="EC205" i="17"/>
  <c r="EK205" i="17"/>
  <c r="EA206" i="17"/>
  <c r="EI206" i="17"/>
  <c r="DY207" i="17"/>
  <c r="EG207" i="17"/>
  <c r="DW208" i="17"/>
  <c r="EE208" i="17"/>
  <c r="EM208" i="17"/>
  <c r="EC209" i="17"/>
  <c r="EK209" i="17"/>
  <c r="EA210" i="17"/>
  <c r="EI210" i="17"/>
  <c r="DY211" i="17"/>
  <c r="EG211" i="17"/>
  <c r="DW212" i="17"/>
  <c r="EE212" i="17"/>
  <c r="EM212" i="17"/>
  <c r="EC213" i="17"/>
  <c r="EK213" i="17"/>
  <c r="EA214" i="17"/>
  <c r="EI214" i="17"/>
  <c r="DY196" i="17"/>
  <c r="EG196" i="17"/>
  <c r="DW197" i="17"/>
  <c r="EC198" i="17"/>
  <c r="EK198" i="17"/>
  <c r="EA199" i="17"/>
  <c r="EI199" i="17"/>
  <c r="DY200" i="17"/>
  <c r="EG200" i="17"/>
  <c r="DW201" i="17"/>
  <c r="EE201" i="17"/>
  <c r="EM201" i="17"/>
  <c r="EC202" i="17"/>
  <c r="EK202" i="17"/>
  <c r="EA203" i="17"/>
  <c r="EI203" i="17"/>
  <c r="DY204" i="17"/>
  <c r="EG204" i="17"/>
  <c r="DW205" i="17"/>
  <c r="EE205" i="17"/>
  <c r="EM205" i="17"/>
  <c r="EC206" i="17"/>
  <c r="EK206" i="17"/>
  <c r="EA207" i="17"/>
  <c r="EI207" i="17"/>
  <c r="DY208" i="17"/>
  <c r="EG208" i="17"/>
  <c r="DW209" i="17"/>
  <c r="EE209" i="17"/>
  <c r="EM209" i="17"/>
  <c r="EC210" i="17"/>
  <c r="EK210" i="17"/>
  <c r="EA211" i="17"/>
  <c r="EI211" i="17"/>
  <c r="DY212" i="17"/>
  <c r="EG212" i="17"/>
  <c r="DW213" i="17"/>
  <c r="EE213" i="17"/>
  <c r="EM213" i="17"/>
  <c r="EC214" i="17"/>
  <c r="EK214" i="17"/>
  <c r="EA196" i="17"/>
  <c r="EI196" i="17"/>
  <c r="DY197" i="17"/>
  <c r="EG197" i="17"/>
  <c r="DW198" i="17"/>
  <c r="EE198" i="17"/>
  <c r="EM198" i="17"/>
  <c r="EC199" i="17"/>
  <c r="EK199" i="17"/>
  <c r="EA200" i="17"/>
  <c r="EI200" i="17"/>
  <c r="DY201" i="17"/>
  <c r="EG201" i="17"/>
  <c r="DW202" i="17"/>
  <c r="EE202" i="17"/>
  <c r="EM202" i="17"/>
  <c r="EC203" i="17"/>
  <c r="EK203" i="17"/>
  <c r="EA204" i="17"/>
  <c r="EI204" i="17"/>
  <c r="DY205" i="17"/>
  <c r="EG205" i="17"/>
  <c r="DW206" i="17"/>
  <c r="EE206" i="17"/>
  <c r="EM206" i="17"/>
  <c r="EC207" i="17"/>
  <c r="EK207" i="17"/>
  <c r="EA208" i="17"/>
  <c r="EI208" i="17"/>
  <c r="DY209" i="17"/>
  <c r="EG209" i="17"/>
  <c r="DW210" i="17"/>
  <c r="EE210" i="17"/>
  <c r="EM210" i="17"/>
  <c r="EC211" i="17"/>
  <c r="EK211" i="17"/>
  <c r="EA212" i="17"/>
  <c r="EI212" i="17"/>
  <c r="DY213" i="17"/>
  <c r="EG213" i="17"/>
  <c r="DW214" i="17"/>
  <c r="EE214" i="17"/>
  <c r="EM214" i="17"/>
  <c r="EC196" i="17"/>
  <c r="EK196" i="17"/>
  <c r="EA197" i="17"/>
  <c r="EI197" i="17"/>
  <c r="DY198" i="17"/>
  <c r="EG198" i="17"/>
  <c r="DW199" i="17"/>
  <c r="EE199" i="17"/>
  <c r="EM199" i="17"/>
  <c r="EC200" i="17"/>
  <c r="EK200" i="17"/>
  <c r="EA201" i="17"/>
  <c r="EI201" i="17"/>
  <c r="DY202" i="17"/>
  <c r="EG202" i="17"/>
  <c r="DW203" i="17"/>
  <c r="EE203" i="17"/>
  <c r="EM203" i="17"/>
  <c r="EC204" i="17"/>
  <c r="EK204" i="17"/>
  <c r="EA205" i="17"/>
  <c r="EI205" i="17"/>
  <c r="DY206" i="17"/>
  <c r="EG206" i="17"/>
  <c r="DW207" i="17"/>
  <c r="EE207" i="17"/>
  <c r="EM207" i="17"/>
  <c r="EC208" i="17"/>
  <c r="EK208" i="17"/>
  <c r="EA209" i="17"/>
  <c r="EI209" i="17"/>
  <c r="DY210" i="17"/>
  <c r="EG210" i="17"/>
  <c r="AR15" i="18"/>
  <c r="CG15" i="18"/>
  <c r="DV15" i="18"/>
  <c r="CG7" i="18"/>
  <c r="DV7" i="18"/>
  <c r="AR7" i="18"/>
  <c r="AR10" i="18"/>
  <c r="CG10" i="18"/>
  <c r="DV10" i="18"/>
  <c r="CG24" i="18"/>
  <c r="DV24" i="18"/>
  <c r="AR24" i="18"/>
  <c r="AR23" i="18"/>
  <c r="CG23" i="18"/>
  <c r="DV23" i="18"/>
  <c r="AR32" i="18"/>
  <c r="CG32" i="18"/>
  <c r="DV32" i="18"/>
  <c r="AR36" i="18"/>
  <c r="CG36" i="18"/>
  <c r="DV36" i="18"/>
  <c r="AR41" i="18"/>
  <c r="CG41" i="18"/>
  <c r="DV41" i="18"/>
  <c r="CG45" i="18"/>
  <c r="DV45" i="18"/>
  <c r="AR45" i="18"/>
  <c r="CH2" i="18"/>
  <c r="AS2" i="18"/>
  <c r="AT6" i="18"/>
  <c r="CI6" i="18"/>
  <c r="DV56" i="18"/>
  <c r="CI8" i="18"/>
  <c r="AT8" i="18"/>
  <c r="CI15" i="18"/>
  <c r="AT15" i="18"/>
  <c r="CI22" i="18"/>
  <c r="AT22" i="18"/>
  <c r="CI20" i="18"/>
  <c r="AT20" i="18"/>
  <c r="AT37" i="18"/>
  <c r="CI37" i="18"/>
  <c r="CI41" i="18"/>
  <c r="AT41" i="18"/>
  <c r="AT44" i="18"/>
  <c r="CI44" i="18"/>
  <c r="AT48" i="18"/>
  <c r="CI48" i="18"/>
  <c r="CH3" i="18"/>
  <c r="AS3" i="18"/>
  <c r="CH10" i="18"/>
  <c r="AS10" i="18"/>
  <c r="AS14" i="18"/>
  <c r="CH14" i="18"/>
  <c r="AS20" i="18"/>
  <c r="CH20" i="18"/>
  <c r="CH21" i="18"/>
  <c r="AS21" i="18"/>
  <c r="AS38" i="18"/>
  <c r="CH38" i="18"/>
  <c r="AS37" i="18"/>
  <c r="CH37" i="18"/>
  <c r="CH42" i="18"/>
  <c r="AS42" i="18"/>
  <c r="CH46" i="18"/>
  <c r="AS46" i="18"/>
  <c r="CI3" i="18"/>
  <c r="CG12" i="18"/>
  <c r="DV12" i="18"/>
  <c r="AR12" i="18"/>
  <c r="CG14" i="18"/>
  <c r="DV14" i="18"/>
  <c r="DW14" i="18"/>
  <c r="AR14" i="18"/>
  <c r="AR8" i="18"/>
  <c r="CG8" i="18"/>
  <c r="DV8" i="18"/>
  <c r="AR20" i="18"/>
  <c r="CG20" i="18"/>
  <c r="DV20" i="18"/>
  <c r="CG18" i="18"/>
  <c r="DV18" i="18"/>
  <c r="AR18" i="18"/>
  <c r="CG37" i="18"/>
  <c r="DV37" i="18"/>
  <c r="DW37" i="18"/>
  <c r="DX37" i="18"/>
  <c r="AR37" i="18"/>
  <c r="AR38" i="18"/>
  <c r="CG38" i="18"/>
  <c r="DV38" i="18"/>
  <c r="CG44" i="18"/>
  <c r="DV44" i="18"/>
  <c r="AR44" i="18"/>
  <c r="CG48" i="18"/>
  <c r="DV48" i="18"/>
  <c r="AR48" i="18"/>
  <c r="F49" i="18"/>
  <c r="F51" i="18"/>
  <c r="F48" i="18"/>
  <c r="F45" i="18"/>
  <c r="F46" i="18"/>
  <c r="F43" i="18"/>
  <c r="F42" i="18"/>
  <c r="F41" i="18"/>
  <c r="F37" i="18"/>
  <c r="F44" i="18"/>
  <c r="F39" i="18"/>
  <c r="F38" i="18"/>
  <c r="F32" i="18"/>
  <c r="F36" i="18"/>
  <c r="F22" i="18"/>
  <c r="F24" i="18"/>
  <c r="F19" i="18"/>
  <c r="F30" i="18"/>
  <c r="F25" i="18"/>
  <c r="F27" i="18"/>
  <c r="F23" i="18"/>
  <c r="F20" i="18"/>
  <c r="F21" i="18"/>
  <c r="F18" i="18"/>
  <c r="F17" i="18"/>
  <c r="F14" i="18"/>
  <c r="F15" i="18"/>
  <c r="F8" i="18"/>
  <c r="F4" i="18"/>
  <c r="F7" i="18"/>
  <c r="F12" i="18"/>
  <c r="F11" i="18"/>
  <c r="F6" i="18"/>
  <c r="F10" i="18"/>
  <c r="F5" i="18"/>
  <c r="G1" i="18"/>
  <c r="F3" i="18"/>
  <c r="F2" i="18"/>
  <c r="CI11" i="18"/>
  <c r="AT11" i="18"/>
  <c r="CI5" i="18"/>
  <c r="AT5" i="18"/>
  <c r="AT19" i="18"/>
  <c r="CI19" i="18"/>
  <c r="AT25" i="18"/>
  <c r="CI25" i="18"/>
  <c r="CI23" i="18"/>
  <c r="AT23" i="18"/>
  <c r="CI32" i="18"/>
  <c r="AT32" i="18"/>
  <c r="CI38" i="18"/>
  <c r="AT38" i="18"/>
  <c r="CI46" i="18"/>
  <c r="AT46" i="18"/>
  <c r="CI51" i="18"/>
  <c r="AT51" i="18"/>
  <c r="AS7" i="18"/>
  <c r="CH7" i="18"/>
  <c r="CH15" i="18"/>
  <c r="AS15" i="18"/>
  <c r="AS19" i="18"/>
  <c r="CH19" i="18"/>
  <c r="AS22" i="18"/>
  <c r="CH22" i="18"/>
  <c r="AS23" i="18"/>
  <c r="CH23" i="18"/>
  <c r="DV77" i="18"/>
  <c r="CH30" i="18"/>
  <c r="AS30" i="18"/>
  <c r="AS41" i="18"/>
  <c r="CH41" i="18"/>
  <c r="CH44" i="18"/>
  <c r="AS44" i="18"/>
  <c r="CH51" i="18"/>
  <c r="AS51" i="18"/>
  <c r="AT3" i="18"/>
  <c r="AR17" i="18"/>
  <c r="CG17" i="18"/>
  <c r="DV17" i="18"/>
  <c r="CG11" i="18"/>
  <c r="DV11" i="18"/>
  <c r="AR11" i="18"/>
  <c r="CG21" i="18"/>
  <c r="DV21" i="18"/>
  <c r="DW21" i="18"/>
  <c r="AR21" i="18"/>
  <c r="CG22" i="18"/>
  <c r="DV22" i="18"/>
  <c r="AR22" i="18"/>
  <c r="CG27" i="18"/>
  <c r="DV27" i="18"/>
  <c r="AR27" i="18"/>
  <c r="AR39" i="18"/>
  <c r="CG39" i="18"/>
  <c r="DV39" i="18"/>
  <c r="AR43" i="18"/>
  <c r="CG43" i="18"/>
  <c r="DV43" i="18"/>
  <c r="CG49" i="18"/>
  <c r="DV49" i="18"/>
  <c r="AR49" i="18"/>
  <c r="AS4" i="18"/>
  <c r="CH4" i="18"/>
  <c r="CI14" i="18"/>
  <c r="AT14" i="18"/>
  <c r="CI10" i="18"/>
  <c r="AT10" i="18"/>
  <c r="CI17" i="18"/>
  <c r="AT17" i="18"/>
  <c r="AT21" i="18"/>
  <c r="CI21" i="18"/>
  <c r="AT27" i="18"/>
  <c r="CI27" i="18"/>
  <c r="CI36" i="18"/>
  <c r="AT36" i="18"/>
  <c r="CI39" i="18"/>
  <c r="AT39" i="18"/>
  <c r="CI43" i="18"/>
  <c r="AT43" i="18"/>
  <c r="DX5" i="18"/>
  <c r="CH12" i="18"/>
  <c r="AS12" i="18"/>
  <c r="CH6" i="18"/>
  <c r="DW6" i="18"/>
  <c r="DX6" i="18"/>
  <c r="AS6" i="18"/>
  <c r="AS17" i="18"/>
  <c r="CH17" i="18"/>
  <c r="AS25" i="18"/>
  <c r="CH25" i="18"/>
  <c r="CH24" i="18"/>
  <c r="AS24" i="18"/>
  <c r="AS36" i="18"/>
  <c r="CH36" i="18"/>
  <c r="CH43" i="18"/>
  <c r="AS43" i="18"/>
  <c r="CH48" i="18"/>
  <c r="AS48" i="18"/>
  <c r="CG4" i="18"/>
  <c r="DV4" i="18"/>
  <c r="AR4" i="18"/>
  <c r="CG19" i="18"/>
  <c r="DV19" i="18"/>
  <c r="DW19" i="18"/>
  <c r="DX19" i="18"/>
  <c r="AR19" i="18"/>
  <c r="CG25" i="18"/>
  <c r="DV25" i="18"/>
  <c r="AR25" i="18"/>
  <c r="CG30" i="18"/>
  <c r="DV30" i="18"/>
  <c r="DW30" i="18"/>
  <c r="AR30" i="18"/>
  <c r="AR42" i="18"/>
  <c r="CG42" i="18"/>
  <c r="DV42" i="18"/>
  <c r="DW42" i="18"/>
  <c r="AR46" i="18"/>
  <c r="CG46" i="18"/>
  <c r="DV46" i="18"/>
  <c r="DW46" i="18"/>
  <c r="DX46" i="18"/>
  <c r="AR51" i="18"/>
  <c r="CG51" i="18"/>
  <c r="DV51" i="18"/>
  <c r="AT4" i="18"/>
  <c r="CI4" i="18"/>
  <c r="CI2" i="18"/>
  <c r="AT2" i="18"/>
  <c r="AT7" i="18"/>
  <c r="CI7" i="18"/>
  <c r="AT12" i="18"/>
  <c r="CI12" i="18"/>
  <c r="AT18" i="18"/>
  <c r="CI18" i="18"/>
  <c r="CI24" i="18"/>
  <c r="AT24" i="18"/>
  <c r="DW77" i="18"/>
  <c r="AT30" i="18"/>
  <c r="CI30" i="18"/>
  <c r="AT42" i="18"/>
  <c r="CI42" i="18"/>
  <c r="CI45" i="18"/>
  <c r="AT45" i="18"/>
  <c r="CI49" i="18"/>
  <c r="AT49" i="18"/>
  <c r="DW2" i="18"/>
  <c r="AS8" i="18"/>
  <c r="CH8" i="18"/>
  <c r="AS11" i="18"/>
  <c r="CH11" i="18"/>
  <c r="CH18" i="18"/>
  <c r="AS18" i="18"/>
  <c r="AS27" i="18"/>
  <c r="CH27" i="18"/>
  <c r="CH32" i="18"/>
  <c r="AS32" i="18"/>
  <c r="CH39" i="18"/>
  <c r="AS39" i="18"/>
  <c r="CH45" i="18"/>
  <c r="AS45" i="18"/>
  <c r="AS49" i="18"/>
  <c r="CH49" i="18"/>
  <c r="DW3" i="18"/>
  <c r="DX3" i="18"/>
  <c r="EA215" i="17"/>
  <c r="EC215" i="17"/>
  <c r="DY215" i="17"/>
  <c r="AR3" i="17"/>
  <c r="CG3" i="17"/>
  <c r="DV3" i="17"/>
  <c r="AR14" i="17"/>
  <c r="CG14" i="17"/>
  <c r="DV14" i="17"/>
  <c r="CG8" i="17"/>
  <c r="DV8" i="17"/>
  <c r="AR8" i="17"/>
  <c r="AR15" i="17"/>
  <c r="CG15" i="17"/>
  <c r="DV15" i="17"/>
  <c r="CG19" i="17"/>
  <c r="DV19" i="17"/>
  <c r="AR19" i="17"/>
  <c r="AR25" i="17"/>
  <c r="CG25" i="17"/>
  <c r="DV25" i="17"/>
  <c r="CG28" i="17"/>
  <c r="DV28" i="17"/>
  <c r="AR28" i="17"/>
  <c r="CG42" i="17"/>
  <c r="DV42" i="17"/>
  <c r="AR42" i="17"/>
  <c r="AR43" i="17"/>
  <c r="CG43" i="17"/>
  <c r="DV43" i="17"/>
  <c r="AR51" i="17"/>
  <c r="CG51" i="17"/>
  <c r="DV51" i="17"/>
  <c r="EM215" i="17"/>
  <c r="D51" i="17"/>
  <c r="D44" i="17"/>
  <c r="D49" i="17"/>
  <c r="D48" i="17"/>
  <c r="D42" i="17"/>
  <c r="D39" i="17"/>
  <c r="D38" i="17"/>
  <c r="D46" i="17"/>
  <c r="D41" i="17"/>
  <c r="D43" i="17"/>
  <c r="D37" i="17"/>
  <c r="D33" i="17"/>
  <c r="D45" i="17"/>
  <c r="D27" i="17"/>
  <c r="D22" i="17"/>
  <c r="D25" i="17"/>
  <c r="D30" i="17"/>
  <c r="D24" i="17"/>
  <c r="D19" i="17"/>
  <c r="D21" i="17"/>
  <c r="D12" i="17"/>
  <c r="D18" i="17"/>
  <c r="D17" i="17"/>
  <c r="D15" i="17"/>
  <c r="D11" i="17"/>
  <c r="D23" i="17"/>
  <c r="D20" i="17"/>
  <c r="D14" i="17"/>
  <c r="D10" i="17"/>
  <c r="D8" i="17"/>
  <c r="D36" i="17"/>
  <c r="D32" i="17"/>
  <c r="D28" i="17"/>
  <c r="D7" i="17"/>
  <c r="D6" i="17"/>
  <c r="D4" i="17"/>
  <c r="D5" i="17"/>
  <c r="D2" i="17"/>
  <c r="D3" i="17"/>
  <c r="E1" i="17"/>
  <c r="CG4" i="17"/>
  <c r="DV4" i="17"/>
  <c r="AR4" i="17"/>
  <c r="AR22" i="17"/>
  <c r="CG22" i="17"/>
  <c r="DV22" i="17"/>
  <c r="AR17" i="17"/>
  <c r="CG17" i="17"/>
  <c r="DV17" i="17"/>
  <c r="AR24" i="17"/>
  <c r="CG24" i="17"/>
  <c r="DV24" i="17"/>
  <c r="CG33" i="17"/>
  <c r="DV33" i="17"/>
  <c r="AR33" i="17"/>
  <c r="CG32" i="17"/>
  <c r="DV32" i="17"/>
  <c r="AR32" i="17"/>
  <c r="CG36" i="17"/>
  <c r="DV36" i="17"/>
  <c r="AR36" i="17"/>
  <c r="CG41" i="17"/>
  <c r="DV41" i="17"/>
  <c r="AR41" i="17"/>
  <c r="CG46" i="17"/>
  <c r="DV46" i="17"/>
  <c r="AR46" i="17"/>
  <c r="EE215" i="17"/>
  <c r="AR5" i="17"/>
  <c r="CG5" i="17"/>
  <c r="DV5" i="17"/>
  <c r="CG6" i="17"/>
  <c r="DV6" i="17"/>
  <c r="AR6" i="17"/>
  <c r="CG30" i="17"/>
  <c r="DV30" i="17"/>
  <c r="AR30" i="17"/>
  <c r="AR18" i="17"/>
  <c r="CG18" i="17"/>
  <c r="DV18" i="17"/>
  <c r="CG20" i="17"/>
  <c r="DV20" i="17"/>
  <c r="AR20" i="17"/>
  <c r="CG27" i="17"/>
  <c r="DV27" i="17"/>
  <c r="AR27" i="17"/>
  <c r="AR37" i="17"/>
  <c r="CG37" i="17"/>
  <c r="DV37" i="17"/>
  <c r="CG38" i="17"/>
  <c r="DV38" i="17"/>
  <c r="AR38" i="17"/>
  <c r="CG45" i="17"/>
  <c r="DV45" i="17"/>
  <c r="AR45" i="17"/>
  <c r="CG49" i="17"/>
  <c r="DV49" i="17"/>
  <c r="AR49" i="17"/>
  <c r="EI215" i="17"/>
  <c r="EK215" i="17"/>
  <c r="EG215" i="17"/>
  <c r="DW215" i="17"/>
  <c r="AR7" i="17"/>
  <c r="CG7" i="17"/>
  <c r="DV7" i="17"/>
  <c r="AR10" i="17"/>
  <c r="CG10" i="17"/>
  <c r="DV10" i="17"/>
  <c r="AR11" i="17"/>
  <c r="CG11" i="17"/>
  <c r="DV11" i="17"/>
  <c r="AR12" i="17"/>
  <c r="CG12" i="17"/>
  <c r="DV12" i="17"/>
  <c r="CG21" i="17"/>
  <c r="DV21" i="17"/>
  <c r="AR21" i="17"/>
  <c r="CG23" i="17"/>
  <c r="DV23" i="17"/>
  <c r="AR23" i="17"/>
  <c r="CG39" i="17"/>
  <c r="DV39" i="17"/>
  <c r="AR39" i="17"/>
  <c r="CG44" i="17"/>
  <c r="DV44" i="17"/>
  <c r="AR44" i="17"/>
  <c r="CG48" i="17"/>
  <c r="DV48" i="17"/>
  <c r="AR48" i="17"/>
  <c r="DW25" i="18"/>
  <c r="DX25" i="18"/>
  <c r="DY25" i="18"/>
  <c r="DW4" i="18"/>
  <c r="DX4" i="18"/>
  <c r="DY4" i="18"/>
  <c r="DW38" i="18"/>
  <c r="DW20" i="18"/>
  <c r="DX20" i="18"/>
  <c r="DW51" i="18"/>
  <c r="DX51" i="18"/>
  <c r="DX2" i="18"/>
  <c r="DW49" i="18"/>
  <c r="DX49" i="18"/>
  <c r="DW22" i="18"/>
  <c r="DX22" i="18"/>
  <c r="DW11" i="18"/>
  <c r="DX11" i="18"/>
  <c r="CJ5" i="18"/>
  <c r="DY5" i="18"/>
  <c r="AU5" i="18"/>
  <c r="CJ12" i="18"/>
  <c r="AU12" i="18"/>
  <c r="CJ15" i="18"/>
  <c r="AU15" i="18"/>
  <c r="AU21" i="18"/>
  <c r="CJ21" i="18"/>
  <c r="CJ25" i="18"/>
  <c r="AU25" i="18"/>
  <c r="CJ22" i="18"/>
  <c r="AU22" i="18"/>
  <c r="CJ39" i="18"/>
  <c r="AU39" i="18"/>
  <c r="AU42" i="18"/>
  <c r="CJ42" i="18"/>
  <c r="AU48" i="18"/>
  <c r="CJ48" i="18"/>
  <c r="DW48" i="18"/>
  <c r="DX48" i="18"/>
  <c r="DW18" i="18"/>
  <c r="DX18" i="18"/>
  <c r="DW12" i="18"/>
  <c r="DX12" i="18"/>
  <c r="DY12" i="18"/>
  <c r="DW24" i="18"/>
  <c r="DX24" i="18"/>
  <c r="DW7" i="18"/>
  <c r="DX7" i="18"/>
  <c r="DX30" i="18"/>
  <c r="DW43" i="18"/>
  <c r="DX43" i="18"/>
  <c r="DW17" i="18"/>
  <c r="DX17" i="18"/>
  <c r="CJ2" i="18"/>
  <c r="AU2" i="18"/>
  <c r="AU10" i="18"/>
  <c r="CJ10" i="18"/>
  <c r="CJ7" i="18"/>
  <c r="AU7" i="18"/>
  <c r="CJ14" i="18"/>
  <c r="AU14" i="18"/>
  <c r="CJ20" i="18"/>
  <c r="AU20" i="18"/>
  <c r="DX77" i="18"/>
  <c r="AU30" i="18"/>
  <c r="CJ30" i="18"/>
  <c r="CJ36" i="18"/>
  <c r="AU36" i="18"/>
  <c r="AU44" i="18"/>
  <c r="CJ44" i="18"/>
  <c r="CJ43" i="18"/>
  <c r="AU43" i="18"/>
  <c r="AU51" i="18"/>
  <c r="CJ51" i="18"/>
  <c r="DY20" i="18"/>
  <c r="DW36" i="18"/>
  <c r="DX36" i="18"/>
  <c r="DY36" i="18"/>
  <c r="DW23" i="18"/>
  <c r="DX23" i="18"/>
  <c r="DW10" i="18"/>
  <c r="DX10" i="18"/>
  <c r="DY10" i="18"/>
  <c r="DY51" i="18"/>
  <c r="DX42" i="18"/>
  <c r="DY42" i="18"/>
  <c r="DW27" i="18"/>
  <c r="DX27" i="18"/>
  <c r="DX21" i="18"/>
  <c r="AU3" i="18"/>
  <c r="CJ3" i="18"/>
  <c r="AU6" i="18"/>
  <c r="CJ6" i="18"/>
  <c r="DY6" i="18"/>
  <c r="CJ4" i="18"/>
  <c r="AU4" i="18"/>
  <c r="CJ17" i="18"/>
  <c r="AU17" i="18"/>
  <c r="AU23" i="18"/>
  <c r="CJ23" i="18"/>
  <c r="CJ19" i="18"/>
  <c r="DY19" i="18"/>
  <c r="AU19" i="18"/>
  <c r="CJ32" i="18"/>
  <c r="AU32" i="18"/>
  <c r="CJ37" i="18"/>
  <c r="AU37" i="18"/>
  <c r="AU46" i="18"/>
  <c r="CJ46" i="18"/>
  <c r="DY46" i="18"/>
  <c r="CJ49" i="18"/>
  <c r="AU49" i="18"/>
  <c r="DW44" i="18"/>
  <c r="DX44" i="18"/>
  <c r="DY44" i="18"/>
  <c r="DY37" i="18"/>
  <c r="DX14" i="18"/>
  <c r="DW45" i="18"/>
  <c r="DX45" i="18"/>
  <c r="DW15" i="18"/>
  <c r="DX15" i="18"/>
  <c r="DY15" i="18"/>
  <c r="DY3" i="18"/>
  <c r="DW39" i="18"/>
  <c r="DX39" i="18"/>
  <c r="DY39" i="18"/>
  <c r="G51" i="18"/>
  <c r="G49" i="18"/>
  <c r="G48" i="18"/>
  <c r="G46" i="18"/>
  <c r="G45" i="18"/>
  <c r="G44" i="18"/>
  <c r="G41" i="18"/>
  <c r="G43" i="18"/>
  <c r="G42" i="18"/>
  <c r="G39" i="18"/>
  <c r="G38" i="18"/>
  <c r="G37" i="18"/>
  <c r="G32" i="18"/>
  <c r="G30" i="18"/>
  <c r="G27" i="18"/>
  <c r="G36" i="18"/>
  <c r="G25" i="18"/>
  <c r="G18" i="18"/>
  <c r="G22" i="18"/>
  <c r="G21" i="18"/>
  <c r="G24" i="18"/>
  <c r="G19" i="18"/>
  <c r="G23" i="18"/>
  <c r="G20" i="18"/>
  <c r="G7" i="18"/>
  <c r="G3" i="18"/>
  <c r="G12" i="18"/>
  <c r="G11" i="18"/>
  <c r="G6" i="18"/>
  <c r="G14" i="18"/>
  <c r="G10" i="18"/>
  <c r="G17" i="18"/>
  <c r="G15" i="18"/>
  <c r="G9" i="18"/>
  <c r="G8" i="18"/>
  <c r="G4" i="18"/>
  <c r="G5" i="18"/>
  <c r="G2" i="18"/>
  <c r="H1" i="18"/>
  <c r="CJ11" i="18"/>
  <c r="AU11" i="18"/>
  <c r="DW56" i="18"/>
  <c r="CJ8" i="18"/>
  <c r="AU8" i="18"/>
  <c r="AU18" i="18"/>
  <c r="CJ18" i="18"/>
  <c r="CJ27" i="18"/>
  <c r="AU27" i="18"/>
  <c r="AU24" i="18"/>
  <c r="CJ24" i="18"/>
  <c r="AU38" i="18"/>
  <c r="CJ38" i="18"/>
  <c r="AU41" i="18"/>
  <c r="CJ41" i="18"/>
  <c r="CJ45" i="18"/>
  <c r="AU45" i="18"/>
  <c r="DX38" i="18"/>
  <c r="DY38" i="18"/>
  <c r="DW8" i="18"/>
  <c r="DX8" i="18"/>
  <c r="DY8" i="18"/>
  <c r="DW41" i="18"/>
  <c r="DX41" i="18"/>
  <c r="DW32" i="18"/>
  <c r="DX32" i="18"/>
  <c r="DY32" i="18"/>
  <c r="E49" i="17"/>
  <c r="E48" i="17"/>
  <c r="E43" i="17"/>
  <c r="E51" i="17"/>
  <c r="E44" i="17"/>
  <c r="E46" i="17"/>
  <c r="E45" i="17"/>
  <c r="E42" i="17"/>
  <c r="E41" i="17"/>
  <c r="E37" i="17"/>
  <c r="E36" i="17"/>
  <c r="E32" i="17"/>
  <c r="E39" i="17"/>
  <c r="E25" i="17"/>
  <c r="E33" i="17"/>
  <c r="E30" i="17"/>
  <c r="E38" i="17"/>
  <c r="E28" i="17"/>
  <c r="E23" i="17"/>
  <c r="E24" i="17"/>
  <c r="E19" i="17"/>
  <c r="E18" i="17"/>
  <c r="E17" i="17"/>
  <c r="E15" i="17"/>
  <c r="E11" i="17"/>
  <c r="E20" i="17"/>
  <c r="E14" i="17"/>
  <c r="E27" i="17"/>
  <c r="E22" i="17"/>
  <c r="E7" i="17"/>
  <c r="E21" i="17"/>
  <c r="E8" i="17"/>
  <c r="E12" i="17"/>
  <c r="E5" i="17"/>
  <c r="E6" i="17"/>
  <c r="E10" i="17"/>
  <c r="E3" i="17"/>
  <c r="F1" i="17"/>
  <c r="E4" i="17"/>
  <c r="E2" i="17"/>
  <c r="AS4" i="17"/>
  <c r="CH4" i="17"/>
  <c r="CH32" i="17"/>
  <c r="DW32" i="17"/>
  <c r="AS32" i="17"/>
  <c r="AS14" i="17"/>
  <c r="CH14" i="17"/>
  <c r="CH15" i="17"/>
  <c r="AS15" i="17"/>
  <c r="CH21" i="17"/>
  <c r="DW21" i="17"/>
  <c r="AS21" i="17"/>
  <c r="CH25" i="17"/>
  <c r="DW25" i="17"/>
  <c r="AS25" i="17"/>
  <c r="AS33" i="17"/>
  <c r="CH33" i="17"/>
  <c r="DW33" i="17"/>
  <c r="AS46" i="17"/>
  <c r="CH46" i="17"/>
  <c r="AS48" i="17"/>
  <c r="CH48" i="17"/>
  <c r="DW48" i="17"/>
  <c r="DW49" i="17"/>
  <c r="CH3" i="17"/>
  <c r="DW3" i="17"/>
  <c r="AS3" i="17"/>
  <c r="AS6" i="17"/>
  <c r="CH6" i="17"/>
  <c r="AS36" i="17"/>
  <c r="CH36" i="17"/>
  <c r="DW36" i="17"/>
  <c r="CH20" i="17"/>
  <c r="DW20" i="17"/>
  <c r="AS20" i="17"/>
  <c r="CH17" i="17"/>
  <c r="DW17" i="17"/>
  <c r="AS17" i="17"/>
  <c r="CH19" i="17"/>
  <c r="AS19" i="17"/>
  <c r="CH22" i="17"/>
  <c r="DW22" i="17"/>
  <c r="AS22" i="17"/>
  <c r="CH37" i="17"/>
  <c r="DW37" i="17"/>
  <c r="AS37" i="17"/>
  <c r="CH38" i="17"/>
  <c r="DW38" i="17"/>
  <c r="AS38" i="17"/>
  <c r="AS49" i="17"/>
  <c r="CH49" i="17"/>
  <c r="DW19" i="17"/>
  <c r="DW8" i="17"/>
  <c r="DW6" i="17"/>
  <c r="DW39" i="17"/>
  <c r="AS2" i="17"/>
  <c r="CH2" i="17"/>
  <c r="DW2" i="17"/>
  <c r="AS7" i="17"/>
  <c r="CH7" i="17"/>
  <c r="DW7" i="17"/>
  <c r="AS8" i="17"/>
  <c r="CH8" i="17"/>
  <c r="CH23" i="17"/>
  <c r="DW23" i="17"/>
  <c r="AS23" i="17"/>
  <c r="CH18" i="17"/>
  <c r="DW18" i="17"/>
  <c r="AS18" i="17"/>
  <c r="AS24" i="17"/>
  <c r="CH24" i="17"/>
  <c r="DW24" i="17"/>
  <c r="CH27" i="17"/>
  <c r="DW27" i="17"/>
  <c r="AS27" i="17"/>
  <c r="AS43" i="17"/>
  <c r="CH43" i="17"/>
  <c r="DW43" i="17"/>
  <c r="AS39" i="17"/>
  <c r="CH39" i="17"/>
  <c r="CH44" i="17"/>
  <c r="DW44" i="17"/>
  <c r="AS44" i="17"/>
  <c r="DW15" i="17"/>
  <c r="DW14" i="17"/>
  <c r="DW10" i="17"/>
  <c r="DW46" i="17"/>
  <c r="DW4" i="17"/>
  <c r="CH5" i="17"/>
  <c r="DW5" i="17"/>
  <c r="AS5" i="17"/>
  <c r="AS28" i="17"/>
  <c r="CH28" i="17"/>
  <c r="DW28" i="17"/>
  <c r="AS10" i="17"/>
  <c r="CH10" i="17"/>
  <c r="CH11" i="17"/>
  <c r="DW11" i="17"/>
  <c r="AS11" i="17"/>
  <c r="AS12" i="17"/>
  <c r="CH12" i="17"/>
  <c r="DW12" i="17"/>
  <c r="DV77" i="17"/>
  <c r="AS30" i="17"/>
  <c r="CH30" i="17"/>
  <c r="DW30" i="17"/>
  <c r="CH45" i="17"/>
  <c r="DW45" i="17"/>
  <c r="AS45" i="17"/>
  <c r="CH41" i="17"/>
  <c r="DW41" i="17"/>
  <c r="AS41" i="17"/>
  <c r="AS42" i="17"/>
  <c r="CH42" i="17"/>
  <c r="DW42" i="17"/>
  <c r="AS51" i="17"/>
  <c r="CH51" i="17"/>
  <c r="DW51" i="17"/>
  <c r="DY41" i="18"/>
  <c r="DY21" i="18"/>
  <c r="DY14" i="18"/>
  <c r="AV5" i="18"/>
  <c r="CK5" i="18"/>
  <c r="DZ5" i="18"/>
  <c r="AV15" i="18"/>
  <c r="CK15" i="18"/>
  <c r="CK6" i="18"/>
  <c r="DZ6" i="18"/>
  <c r="AV6" i="18"/>
  <c r="CK7" i="18"/>
  <c r="AV7" i="18"/>
  <c r="DV71" i="18"/>
  <c r="AV24" i="18"/>
  <c r="CK24" i="18"/>
  <c r="CK25" i="18"/>
  <c r="AV25" i="18"/>
  <c r="AV32" i="18"/>
  <c r="CK32" i="18"/>
  <c r="DZ32" i="18"/>
  <c r="CK42" i="18"/>
  <c r="DZ42" i="18"/>
  <c r="AV42" i="18"/>
  <c r="AV45" i="18"/>
  <c r="CK45" i="18"/>
  <c r="AV51" i="18"/>
  <c r="CK51" i="18"/>
  <c r="DZ51" i="18"/>
  <c r="DY43" i="18"/>
  <c r="DY49" i="18"/>
  <c r="CK4" i="18"/>
  <c r="AV4" i="18"/>
  <c r="AV17" i="18"/>
  <c r="CK17" i="18"/>
  <c r="CK11" i="18"/>
  <c r="AV11" i="18"/>
  <c r="AV20" i="18"/>
  <c r="CK20" i="18"/>
  <c r="CK21" i="18"/>
  <c r="AV21" i="18"/>
  <c r="AV36" i="18"/>
  <c r="CK36" i="18"/>
  <c r="DZ36" i="18"/>
  <c r="AV37" i="18"/>
  <c r="CK37" i="18"/>
  <c r="DZ37" i="18"/>
  <c r="AV43" i="18"/>
  <c r="CK43" i="18"/>
  <c r="AV46" i="18"/>
  <c r="CK46" i="18"/>
  <c r="DZ46" i="18"/>
  <c r="DZ15" i="18"/>
  <c r="DZ20" i="18"/>
  <c r="DY7" i="18"/>
  <c r="DZ7" i="18"/>
  <c r="DY18" i="18"/>
  <c r="H51" i="18"/>
  <c r="H46" i="18"/>
  <c r="H49" i="18"/>
  <c r="H48" i="18"/>
  <c r="H44" i="18"/>
  <c r="H45" i="18"/>
  <c r="H43" i="18"/>
  <c r="H42" i="18"/>
  <c r="H41" i="18"/>
  <c r="H39" i="18"/>
  <c r="H37" i="18"/>
  <c r="H30" i="18"/>
  <c r="H36" i="18"/>
  <c r="H38" i="18"/>
  <c r="H32" i="18"/>
  <c r="H24" i="18"/>
  <c r="H25" i="18"/>
  <c r="H22" i="18"/>
  <c r="H21" i="18"/>
  <c r="H27" i="18"/>
  <c r="H23" i="18"/>
  <c r="H19" i="18"/>
  <c r="H17" i="18"/>
  <c r="H20" i="18"/>
  <c r="H18" i="18"/>
  <c r="H12" i="18"/>
  <c r="H11" i="18"/>
  <c r="H6" i="18"/>
  <c r="H14" i="18"/>
  <c r="H10" i="18"/>
  <c r="H15" i="18"/>
  <c r="H9" i="18"/>
  <c r="H8" i="18"/>
  <c r="H7" i="18"/>
  <c r="H3" i="18"/>
  <c r="H5" i="18"/>
  <c r="H2" i="18"/>
  <c r="I1" i="18"/>
  <c r="H4" i="18"/>
  <c r="DX56" i="18"/>
  <c r="AV8" i="18"/>
  <c r="CK8" i="18"/>
  <c r="AV10" i="18"/>
  <c r="CK10" i="18"/>
  <c r="CK12" i="18"/>
  <c r="DZ12" i="18"/>
  <c r="AV12" i="18"/>
  <c r="AV23" i="18"/>
  <c r="CK23" i="18"/>
  <c r="CK22" i="18"/>
  <c r="AV22" i="18"/>
  <c r="CK27" i="18"/>
  <c r="AV27" i="18"/>
  <c r="AV38" i="18"/>
  <c r="CK38" i="18"/>
  <c r="DZ38" i="18"/>
  <c r="AV41" i="18"/>
  <c r="CK41" i="18"/>
  <c r="DZ41" i="18"/>
  <c r="CK48" i="18"/>
  <c r="AV48" i="18"/>
  <c r="DZ4" i="18"/>
  <c r="DY45" i="18"/>
  <c r="DZ45" i="18"/>
  <c r="DZ21" i="18"/>
  <c r="DZ10" i="18"/>
  <c r="DY24" i="18"/>
  <c r="DZ24" i="18"/>
  <c r="DY48" i="18"/>
  <c r="DY11" i="18"/>
  <c r="DZ11" i="18"/>
  <c r="DZ8" i="18"/>
  <c r="AV2" i="18"/>
  <c r="CK2" i="18"/>
  <c r="AV9" i="18"/>
  <c r="CK9" i="18"/>
  <c r="DZ9" i="18"/>
  <c r="CK14" i="18"/>
  <c r="AV14" i="18"/>
  <c r="CK3" i="18"/>
  <c r="DZ3" i="18"/>
  <c r="AV3" i="18"/>
  <c r="CK19" i="18"/>
  <c r="DZ19" i="18"/>
  <c r="AV19" i="18"/>
  <c r="CK18" i="18"/>
  <c r="AV18" i="18"/>
  <c r="DY77" i="18"/>
  <c r="CK30" i="18"/>
  <c r="AV30" i="18"/>
  <c r="AV39" i="18"/>
  <c r="CK39" i="18"/>
  <c r="DZ39" i="18"/>
  <c r="CK44" i="18"/>
  <c r="DZ44" i="18"/>
  <c r="AV44" i="18"/>
  <c r="CK49" i="18"/>
  <c r="AV49" i="18"/>
  <c r="DZ25" i="18"/>
  <c r="DZ14" i="18"/>
  <c r="DY27" i="18"/>
  <c r="DZ27" i="18"/>
  <c r="DY23" i="18"/>
  <c r="DY17" i="18"/>
  <c r="DZ17" i="18"/>
  <c r="DY30" i="18"/>
  <c r="DY22" i="18"/>
  <c r="DY2" i="18"/>
  <c r="F51" i="17"/>
  <c r="F48" i="17"/>
  <c r="F49" i="17"/>
  <c r="F46" i="17"/>
  <c r="F42" i="17"/>
  <c r="F45" i="17"/>
  <c r="F39" i="17"/>
  <c r="F44" i="17"/>
  <c r="F41" i="17"/>
  <c r="F37" i="17"/>
  <c r="F33" i="17"/>
  <c r="F43" i="17"/>
  <c r="F36" i="17"/>
  <c r="F38" i="17"/>
  <c r="F30" i="17"/>
  <c r="F24" i="17"/>
  <c r="F28" i="17"/>
  <c r="F32" i="17"/>
  <c r="F27" i="17"/>
  <c r="F22" i="17"/>
  <c r="F20" i="17"/>
  <c r="F14" i="17"/>
  <c r="F10" i="17"/>
  <c r="F8" i="17"/>
  <c r="F23" i="17"/>
  <c r="F21" i="17"/>
  <c r="F12" i="17"/>
  <c r="F6" i="17"/>
  <c r="F25" i="17"/>
  <c r="F18" i="17"/>
  <c r="F17" i="17"/>
  <c r="F19" i="17"/>
  <c r="F15" i="17"/>
  <c r="F5" i="17"/>
  <c r="F4" i="17"/>
  <c r="F11" i="17"/>
  <c r="F7" i="17"/>
  <c r="F2" i="17"/>
  <c r="F3" i="17"/>
  <c r="G1" i="17"/>
  <c r="CI5" i="17"/>
  <c r="DX5" i="17"/>
  <c r="AT5" i="17"/>
  <c r="CI7" i="17"/>
  <c r="DX7" i="17"/>
  <c r="AT7" i="17"/>
  <c r="AT20" i="17"/>
  <c r="CI20" i="17"/>
  <c r="DX20" i="17"/>
  <c r="CI18" i="17"/>
  <c r="DX18" i="17"/>
  <c r="AT18" i="17"/>
  <c r="AT28" i="17"/>
  <c r="CI28" i="17"/>
  <c r="DX28" i="17"/>
  <c r="CI25" i="17"/>
  <c r="DX25" i="17"/>
  <c r="AT25" i="17"/>
  <c r="CI37" i="17"/>
  <c r="DX37" i="17"/>
  <c r="AT37" i="17"/>
  <c r="AT46" i="17"/>
  <c r="CI46" i="17"/>
  <c r="DX46" i="17"/>
  <c r="CI48" i="17"/>
  <c r="DX48" i="17"/>
  <c r="AT48" i="17"/>
  <c r="CI3" i="17"/>
  <c r="DX3" i="17"/>
  <c r="AT3" i="17"/>
  <c r="CI12" i="17"/>
  <c r="DX12" i="17"/>
  <c r="AT12" i="17"/>
  <c r="CI22" i="17"/>
  <c r="DX22" i="17"/>
  <c r="AT22" i="17"/>
  <c r="CI11" i="17"/>
  <c r="DX11" i="17"/>
  <c r="AT11" i="17"/>
  <c r="AT19" i="17"/>
  <c r="CI19" i="17"/>
  <c r="DX19" i="17"/>
  <c r="AT38" i="17"/>
  <c r="CI38" i="17"/>
  <c r="DX38" i="17"/>
  <c r="CI39" i="17"/>
  <c r="DX39" i="17"/>
  <c r="AT39" i="17"/>
  <c r="AT41" i="17"/>
  <c r="CI41" i="17"/>
  <c r="DX41" i="17"/>
  <c r="CI44" i="17"/>
  <c r="DX44" i="17"/>
  <c r="AT44" i="17"/>
  <c r="AT49" i="17"/>
  <c r="CI49" i="17"/>
  <c r="DX49" i="17"/>
  <c r="CI2" i="17"/>
  <c r="AT2" i="17"/>
  <c r="CI10" i="17"/>
  <c r="DX10" i="17"/>
  <c r="AT10" i="17"/>
  <c r="DV56" i="17"/>
  <c r="AT8" i="17"/>
  <c r="CI8" i="17"/>
  <c r="DX8" i="17"/>
  <c r="AT27" i="17"/>
  <c r="CI27" i="17"/>
  <c r="DX27" i="17"/>
  <c r="CI15" i="17"/>
  <c r="DX15" i="17"/>
  <c r="AT15" i="17"/>
  <c r="AT24" i="17"/>
  <c r="CI24" i="17"/>
  <c r="DX24" i="17"/>
  <c r="DW77" i="17"/>
  <c r="CI30" i="17"/>
  <c r="DX30" i="17"/>
  <c r="AT30" i="17"/>
  <c r="CI32" i="17"/>
  <c r="DX32" i="17"/>
  <c r="AT32" i="17"/>
  <c r="CI42" i="17"/>
  <c r="AT42" i="17"/>
  <c r="AT51" i="17"/>
  <c r="CI51" i="17"/>
  <c r="DX51" i="17"/>
  <c r="DX42" i="17"/>
  <c r="DX2" i="17"/>
  <c r="AT4" i="17"/>
  <c r="CI4" i="17"/>
  <c r="DX4" i="17"/>
  <c r="CI6" i="17"/>
  <c r="DX6" i="17"/>
  <c r="AT6" i="17"/>
  <c r="AT21" i="17"/>
  <c r="CI21" i="17"/>
  <c r="DX21" i="17"/>
  <c r="CI14" i="17"/>
  <c r="DX14" i="17"/>
  <c r="AT14" i="17"/>
  <c r="CI17" i="17"/>
  <c r="DX17" i="17"/>
  <c r="AT17" i="17"/>
  <c r="AT23" i="17"/>
  <c r="CI23" i="17"/>
  <c r="DX23" i="17"/>
  <c r="CI33" i="17"/>
  <c r="DX33" i="17"/>
  <c r="AT33" i="17"/>
  <c r="AT36" i="17"/>
  <c r="CI36" i="17"/>
  <c r="DX36" i="17"/>
  <c r="AT45" i="17"/>
  <c r="CI45" i="17"/>
  <c r="DX45" i="17"/>
  <c r="CI43" i="17"/>
  <c r="DX43" i="17"/>
  <c r="AT43" i="17"/>
  <c r="DZ23" i="18"/>
  <c r="DZ22" i="18"/>
  <c r="AW4" i="18"/>
  <c r="CL4" i="18"/>
  <c r="EA4" i="18"/>
  <c r="CL3" i="18"/>
  <c r="EA3" i="18"/>
  <c r="AW3" i="18"/>
  <c r="CL15" i="18"/>
  <c r="AW15" i="18"/>
  <c r="AW11" i="18"/>
  <c r="CL11" i="18"/>
  <c r="AW17" i="18"/>
  <c r="CL17" i="18"/>
  <c r="CL21" i="18"/>
  <c r="AW21" i="18"/>
  <c r="CL32" i="18"/>
  <c r="AW32" i="18"/>
  <c r="AW37" i="18"/>
  <c r="CL37" i="18"/>
  <c r="EA37" i="18"/>
  <c r="AW43" i="18"/>
  <c r="CL43" i="18"/>
  <c r="AW49" i="18"/>
  <c r="CL49" i="18"/>
  <c r="DZ18" i="18"/>
  <c r="DZ43" i="18"/>
  <c r="EA43" i="18"/>
  <c r="DZ30" i="18"/>
  <c r="I51" i="18"/>
  <c r="I48" i="18"/>
  <c r="I49" i="18"/>
  <c r="I43" i="18"/>
  <c r="I46" i="18"/>
  <c r="I44" i="18"/>
  <c r="I45" i="18"/>
  <c r="I39" i="18"/>
  <c r="I42" i="18"/>
  <c r="I38" i="18"/>
  <c r="I41" i="18"/>
  <c r="I36" i="18"/>
  <c r="I32" i="18"/>
  <c r="I37" i="18"/>
  <c r="I30" i="18"/>
  <c r="I27" i="18"/>
  <c r="I23" i="18"/>
  <c r="I20" i="18"/>
  <c r="I25" i="18"/>
  <c r="I22" i="18"/>
  <c r="I21" i="18"/>
  <c r="I19" i="18"/>
  <c r="I17" i="18"/>
  <c r="I24" i="18"/>
  <c r="I18" i="18"/>
  <c r="I15" i="18"/>
  <c r="I12" i="18"/>
  <c r="I14" i="18"/>
  <c r="I10" i="18"/>
  <c r="I5" i="18"/>
  <c r="I9" i="18"/>
  <c r="I8" i="18"/>
  <c r="I7" i="18"/>
  <c r="I11" i="18"/>
  <c r="I6" i="18"/>
  <c r="I2" i="18"/>
  <c r="I3" i="18"/>
  <c r="J1" i="18"/>
  <c r="I4" i="18"/>
  <c r="DV54" i="18"/>
  <c r="AW7" i="18"/>
  <c r="CL7" i="18"/>
  <c r="EA7" i="18"/>
  <c r="CL10" i="18"/>
  <c r="EA10" i="18"/>
  <c r="AW10" i="18"/>
  <c r="AW12" i="18"/>
  <c r="CL12" i="18"/>
  <c r="EA12" i="18"/>
  <c r="AW19" i="18"/>
  <c r="CL19" i="18"/>
  <c r="EA19" i="18"/>
  <c r="DV68" i="18"/>
  <c r="AW22" i="18"/>
  <c r="CL22" i="18"/>
  <c r="AW38" i="18"/>
  <c r="CL38" i="18"/>
  <c r="EA38" i="18"/>
  <c r="AW39" i="18"/>
  <c r="CL39" i="18"/>
  <c r="EA39" i="18"/>
  <c r="AW45" i="18"/>
  <c r="CL45" i="18"/>
  <c r="EA45" i="18"/>
  <c r="CL46" i="18"/>
  <c r="EA46" i="18"/>
  <c r="AW46" i="18"/>
  <c r="EA15" i="18"/>
  <c r="EA32" i="18"/>
  <c r="EA17" i="18"/>
  <c r="EA11" i="18"/>
  <c r="EA21" i="18"/>
  <c r="CL2" i="18"/>
  <c r="AW2" i="18"/>
  <c r="DY56" i="18"/>
  <c r="AW8" i="18"/>
  <c r="CL8" i="18"/>
  <c r="EA8" i="18"/>
  <c r="AW14" i="18"/>
  <c r="CL14" i="18"/>
  <c r="EA14" i="18"/>
  <c r="CL18" i="18"/>
  <c r="AW18" i="18"/>
  <c r="CL23" i="18"/>
  <c r="AW23" i="18"/>
  <c r="CL25" i="18"/>
  <c r="EA25" i="18"/>
  <c r="AW25" i="18"/>
  <c r="CL36" i="18"/>
  <c r="EA36" i="18"/>
  <c r="AW36" i="18"/>
  <c r="AW41" i="18"/>
  <c r="CL41" i="18"/>
  <c r="EA41" i="18"/>
  <c r="CL44" i="18"/>
  <c r="EA44" i="18"/>
  <c r="AW44" i="18"/>
  <c r="CL51" i="18"/>
  <c r="EA51" i="18"/>
  <c r="AW51" i="18"/>
  <c r="DZ49" i="18"/>
  <c r="EA49" i="18"/>
  <c r="DV117" i="18"/>
  <c r="DZ2" i="18"/>
  <c r="EA2" i="18"/>
  <c r="EA23" i="18"/>
  <c r="DZ48" i="18"/>
  <c r="AW5" i="18"/>
  <c r="CL5" i="18"/>
  <c r="EA5" i="18"/>
  <c r="AW9" i="18"/>
  <c r="CL9" i="18"/>
  <c r="EA9" i="18"/>
  <c r="CL6" i="18"/>
  <c r="EA6" i="18"/>
  <c r="AW6" i="18"/>
  <c r="AW20" i="18"/>
  <c r="CL20" i="18"/>
  <c r="EA20" i="18"/>
  <c r="AW27" i="18"/>
  <c r="CL27" i="18"/>
  <c r="EA27" i="18"/>
  <c r="DW71" i="18"/>
  <c r="CL24" i="18"/>
  <c r="EA24" i="18"/>
  <c r="AW24" i="18"/>
  <c r="DZ77" i="18"/>
  <c r="CL30" i="18"/>
  <c r="AW30" i="18"/>
  <c r="CL42" i="18"/>
  <c r="AW42" i="18"/>
  <c r="AW48" i="18"/>
  <c r="CL48" i="18"/>
  <c r="EA42" i="18"/>
  <c r="CJ2" i="17"/>
  <c r="AU2" i="17"/>
  <c r="CJ5" i="17"/>
  <c r="DY5" i="17"/>
  <c r="AU5" i="17"/>
  <c r="CJ18" i="17"/>
  <c r="DY18" i="17"/>
  <c r="AU18" i="17"/>
  <c r="CJ21" i="17"/>
  <c r="DY21" i="17"/>
  <c r="AU21" i="17"/>
  <c r="CJ14" i="17"/>
  <c r="DY14" i="17"/>
  <c r="AU14" i="17"/>
  <c r="CJ32" i="17"/>
  <c r="DY32" i="17"/>
  <c r="AU32" i="17"/>
  <c r="CJ38" i="17"/>
  <c r="DY38" i="17"/>
  <c r="AU38" i="17"/>
  <c r="CJ37" i="17"/>
  <c r="DY37" i="17"/>
  <c r="AU37" i="17"/>
  <c r="CJ45" i="17"/>
  <c r="DY45" i="17"/>
  <c r="AU45" i="17"/>
  <c r="CJ48" i="17"/>
  <c r="DY48" i="17"/>
  <c r="AU48" i="17"/>
  <c r="DY2" i="17"/>
  <c r="CJ7" i="17"/>
  <c r="DY7" i="17"/>
  <c r="AU7" i="17"/>
  <c r="AU15" i="17"/>
  <c r="CJ15" i="17"/>
  <c r="DY15" i="17"/>
  <c r="AU25" i="17"/>
  <c r="CJ25" i="17"/>
  <c r="AU23" i="17"/>
  <c r="CJ23" i="17"/>
  <c r="DY23" i="17"/>
  <c r="AU20" i="17"/>
  <c r="CJ20" i="17"/>
  <c r="DY20" i="17"/>
  <c r="CJ28" i="17"/>
  <c r="DY28" i="17"/>
  <c r="AU28" i="17"/>
  <c r="CJ36" i="17"/>
  <c r="DY36" i="17"/>
  <c r="AU36" i="17"/>
  <c r="CJ41" i="17"/>
  <c r="DY41" i="17"/>
  <c r="AU41" i="17"/>
  <c r="CJ42" i="17"/>
  <c r="AU42" i="17"/>
  <c r="CJ51" i="17"/>
  <c r="DY51" i="17"/>
  <c r="AU51" i="17"/>
  <c r="DY25" i="17"/>
  <c r="G49" i="17"/>
  <c r="G46" i="17"/>
  <c r="G48" i="17"/>
  <c r="G51" i="17"/>
  <c r="G45" i="17"/>
  <c r="G41" i="17"/>
  <c r="G42" i="17"/>
  <c r="G43" i="17"/>
  <c r="G38" i="17"/>
  <c r="G36" i="17"/>
  <c r="G39" i="17"/>
  <c r="G33" i="17"/>
  <c r="G28" i="17"/>
  <c r="G23" i="17"/>
  <c r="G32" i="17"/>
  <c r="G27" i="17"/>
  <c r="G25" i="17"/>
  <c r="G21" i="17"/>
  <c r="G20" i="17"/>
  <c r="G37" i="17"/>
  <c r="G22" i="17"/>
  <c r="G12" i="17"/>
  <c r="G30" i="17"/>
  <c r="G19" i="17"/>
  <c r="G18" i="17"/>
  <c r="G17" i="17"/>
  <c r="G15" i="17"/>
  <c r="G11" i="17"/>
  <c r="G44" i="17"/>
  <c r="G24" i="17"/>
  <c r="G14" i="17"/>
  <c r="G6" i="17"/>
  <c r="G10" i="17"/>
  <c r="G7" i="17"/>
  <c r="G8" i="17"/>
  <c r="G5" i="17"/>
  <c r="H1" i="17"/>
  <c r="G4" i="17"/>
  <c r="G2" i="17"/>
  <c r="G3" i="17"/>
  <c r="AU11" i="17"/>
  <c r="CJ11" i="17"/>
  <c r="DY11" i="17"/>
  <c r="AU19" i="17"/>
  <c r="CJ19" i="17"/>
  <c r="DY19" i="17"/>
  <c r="CJ6" i="17"/>
  <c r="DY6" i="17"/>
  <c r="AU6" i="17"/>
  <c r="DW56" i="17"/>
  <c r="CJ8" i="17"/>
  <c r="DY8" i="17"/>
  <c r="AU8" i="17"/>
  <c r="AU22" i="17"/>
  <c r="CJ22" i="17"/>
  <c r="DY22" i="17"/>
  <c r="CJ24" i="17"/>
  <c r="DY24" i="17"/>
  <c r="AU24" i="17"/>
  <c r="CJ43" i="17"/>
  <c r="DY43" i="17"/>
  <c r="AU43" i="17"/>
  <c r="AU44" i="17"/>
  <c r="CJ44" i="17"/>
  <c r="DY44" i="17"/>
  <c r="AU46" i="17"/>
  <c r="CJ46" i="17"/>
  <c r="DY46" i="17"/>
  <c r="DY42" i="17"/>
  <c r="CJ3" i="17"/>
  <c r="DY3" i="17"/>
  <c r="AU3" i="17"/>
  <c r="CJ4" i="17"/>
  <c r="DY4" i="17"/>
  <c r="AU4" i="17"/>
  <c r="AU17" i="17"/>
  <c r="CJ17" i="17"/>
  <c r="DY17" i="17"/>
  <c r="CJ12" i="17"/>
  <c r="DY12" i="17"/>
  <c r="AU12" i="17"/>
  <c r="CJ10" i="17"/>
  <c r="DY10" i="17"/>
  <c r="AU10" i="17"/>
  <c r="AU27" i="17"/>
  <c r="CJ27" i="17"/>
  <c r="DY27" i="17"/>
  <c r="DX77" i="17"/>
  <c r="CJ30" i="17"/>
  <c r="DY30" i="17"/>
  <c r="AU30" i="17"/>
  <c r="CJ33" i="17"/>
  <c r="DY33" i="17"/>
  <c r="AU33" i="17"/>
  <c r="CJ39" i="17"/>
  <c r="DY39" i="17"/>
  <c r="AU39" i="17"/>
  <c r="CJ49" i="17"/>
  <c r="DY49" i="17"/>
  <c r="AU49" i="17"/>
  <c r="DW117" i="18"/>
  <c r="DV109" i="18"/>
  <c r="CM2" i="18"/>
  <c r="EB2" i="18"/>
  <c r="AX2" i="18"/>
  <c r="DZ56" i="18"/>
  <c r="CM8" i="18"/>
  <c r="EB8" i="18"/>
  <c r="AX8" i="18"/>
  <c r="AX14" i="18"/>
  <c r="CM14" i="18"/>
  <c r="EB14" i="18"/>
  <c r="DX71" i="18"/>
  <c r="CM24" i="18"/>
  <c r="EB24" i="18"/>
  <c r="AX24" i="18"/>
  <c r="DW68" i="18"/>
  <c r="AX22" i="18"/>
  <c r="CM22" i="18"/>
  <c r="AX27" i="18"/>
  <c r="CM27" i="18"/>
  <c r="EB27" i="18"/>
  <c r="CM36" i="18"/>
  <c r="EB36" i="18"/>
  <c r="AX36" i="18"/>
  <c r="CM39" i="18"/>
  <c r="EB39" i="18"/>
  <c r="AX39" i="18"/>
  <c r="CM43" i="18"/>
  <c r="EB43" i="18"/>
  <c r="AX43" i="18"/>
  <c r="EA48" i="18"/>
  <c r="EB17" i="18"/>
  <c r="AX4" i="18"/>
  <c r="CM4" i="18"/>
  <c r="EB4" i="18"/>
  <c r="AX6" i="18"/>
  <c r="CM6" i="18"/>
  <c r="EB6" i="18"/>
  <c r="CM9" i="18"/>
  <c r="EB9" i="18"/>
  <c r="AX9" i="18"/>
  <c r="AX12" i="18"/>
  <c r="CM12" i="18"/>
  <c r="EB12" i="18"/>
  <c r="CM17" i="18"/>
  <c r="AX17" i="18"/>
  <c r="AX25" i="18"/>
  <c r="CM25" i="18"/>
  <c r="EB25" i="18"/>
  <c r="EA77" i="18"/>
  <c r="AX30" i="18"/>
  <c r="CM30" i="18"/>
  <c r="CM41" i="18"/>
  <c r="EB41" i="18"/>
  <c r="AX41" i="18"/>
  <c r="CM45" i="18"/>
  <c r="EB45" i="18"/>
  <c r="AX45" i="18"/>
  <c r="AX49" i="18"/>
  <c r="CM49" i="18"/>
  <c r="EA18" i="18"/>
  <c r="J49" i="18"/>
  <c r="J51" i="18"/>
  <c r="J48" i="18"/>
  <c r="J46" i="18"/>
  <c r="J44" i="18"/>
  <c r="J45" i="18"/>
  <c r="J42" i="18"/>
  <c r="J43" i="18"/>
  <c r="J37" i="18"/>
  <c r="J41" i="18"/>
  <c r="J36" i="18"/>
  <c r="J38" i="18"/>
  <c r="J32" i="18"/>
  <c r="J39" i="18"/>
  <c r="J22" i="18"/>
  <c r="J30" i="18"/>
  <c r="J27" i="18"/>
  <c r="J23" i="18"/>
  <c r="J19" i="18"/>
  <c r="J24" i="18"/>
  <c r="J20" i="18"/>
  <c r="J25" i="18"/>
  <c r="J17" i="18"/>
  <c r="J18" i="18"/>
  <c r="J14" i="18"/>
  <c r="J21" i="18"/>
  <c r="J9" i="18"/>
  <c r="J8" i="18"/>
  <c r="J4" i="18"/>
  <c r="J15" i="18"/>
  <c r="J7" i="18"/>
  <c r="J11" i="18"/>
  <c r="J6" i="18"/>
  <c r="J12" i="18"/>
  <c r="J10" i="18"/>
  <c r="J5" i="18"/>
  <c r="K1" i="18"/>
  <c r="J2" i="18"/>
  <c r="J3" i="18"/>
  <c r="CM11" i="18"/>
  <c r="EB11" i="18"/>
  <c r="AX11" i="18"/>
  <c r="CM5" i="18"/>
  <c r="EB5" i="18"/>
  <c r="AX5" i="18"/>
  <c r="CM15" i="18"/>
  <c r="EB15" i="18"/>
  <c r="AX15" i="18"/>
  <c r="AX19" i="18"/>
  <c r="CM19" i="18"/>
  <c r="EB19" i="18"/>
  <c r="CM20" i="18"/>
  <c r="EB20" i="18"/>
  <c r="AX20" i="18"/>
  <c r="AX37" i="18"/>
  <c r="CM37" i="18"/>
  <c r="EB37" i="18"/>
  <c r="CM38" i="18"/>
  <c r="EB38" i="18"/>
  <c r="AX38" i="18"/>
  <c r="CM44" i="18"/>
  <c r="EB44" i="18"/>
  <c r="AX44" i="18"/>
  <c r="AX48" i="18"/>
  <c r="CM48" i="18"/>
  <c r="EA22" i="18"/>
  <c r="EB22" i="18"/>
  <c r="EB49" i="18"/>
  <c r="DV115" i="18"/>
  <c r="AX3" i="18"/>
  <c r="CM3" i="18"/>
  <c r="EB3" i="18"/>
  <c r="DW54" i="18"/>
  <c r="AX7" i="18"/>
  <c r="CM7" i="18"/>
  <c r="EB7" i="18"/>
  <c r="CM10" i="18"/>
  <c r="EB10" i="18"/>
  <c r="AX10" i="18"/>
  <c r="AX18" i="18"/>
  <c r="CM18" i="18"/>
  <c r="AX21" i="18"/>
  <c r="CM21" i="18"/>
  <c r="EB21" i="18"/>
  <c r="CM23" i="18"/>
  <c r="EB23" i="18"/>
  <c r="AX23" i="18"/>
  <c r="CM32" i="18"/>
  <c r="EB32" i="18"/>
  <c r="AX32" i="18"/>
  <c r="AX42" i="18"/>
  <c r="CM42" i="18"/>
  <c r="EB42" i="18"/>
  <c r="CM46" i="18"/>
  <c r="EB46" i="18"/>
  <c r="AX46" i="18"/>
  <c r="CM51" i="18"/>
  <c r="EB51" i="18"/>
  <c r="AX51" i="18"/>
  <c r="EA30" i="18"/>
  <c r="EB30" i="18"/>
  <c r="DZ32" i="17"/>
  <c r="DZ43" i="17"/>
  <c r="AV3" i="17"/>
  <c r="CK3" i="17"/>
  <c r="DZ3" i="17"/>
  <c r="AV5" i="17"/>
  <c r="CK5" i="17"/>
  <c r="DZ5" i="17"/>
  <c r="CK6" i="17"/>
  <c r="DZ6" i="17"/>
  <c r="AV6" i="17"/>
  <c r="AV11" i="17"/>
  <c r="CK11" i="17"/>
  <c r="DZ11" i="17"/>
  <c r="CK19" i="17"/>
  <c r="DZ19" i="17"/>
  <c r="AV19" i="17"/>
  <c r="AV37" i="17"/>
  <c r="CK37" i="17"/>
  <c r="DZ37" i="17"/>
  <c r="CK27" i="17"/>
  <c r="DZ27" i="17"/>
  <c r="AV27" i="17"/>
  <c r="CK33" i="17"/>
  <c r="DZ33" i="17"/>
  <c r="AV33" i="17"/>
  <c r="AV43" i="17"/>
  <c r="CK43" i="17"/>
  <c r="CK51" i="17"/>
  <c r="DZ51" i="17"/>
  <c r="AV51" i="17"/>
  <c r="DZ2" i="17"/>
  <c r="CK2" i="17"/>
  <c r="AV2" i="17"/>
  <c r="DX56" i="17"/>
  <c r="CK8" i="17"/>
  <c r="DZ8" i="17"/>
  <c r="AV8" i="17"/>
  <c r="AV14" i="17"/>
  <c r="CK14" i="17"/>
  <c r="DZ14" i="17"/>
  <c r="AV15" i="17"/>
  <c r="CK15" i="17"/>
  <c r="DZ15" i="17"/>
  <c r="DY77" i="17"/>
  <c r="CK30" i="17"/>
  <c r="DZ30" i="17"/>
  <c r="AV30" i="17"/>
  <c r="CK20" i="17"/>
  <c r="DZ20" i="17"/>
  <c r="AV20" i="17"/>
  <c r="CK32" i="17"/>
  <c r="AV32" i="17"/>
  <c r="CK39" i="17"/>
  <c r="DZ39" i="17"/>
  <c r="AV39" i="17"/>
  <c r="AV42" i="17"/>
  <c r="CK42" i="17"/>
  <c r="DZ42" i="17"/>
  <c r="CK48" i="17"/>
  <c r="DZ48" i="17"/>
  <c r="AV48" i="17"/>
  <c r="CK4" i="17"/>
  <c r="DZ4" i="17"/>
  <c r="AV4" i="17"/>
  <c r="AV7" i="17"/>
  <c r="CK7" i="17"/>
  <c r="DZ7" i="17"/>
  <c r="DV71" i="17"/>
  <c r="AV24" i="17"/>
  <c r="CK24" i="17"/>
  <c r="DZ24" i="17"/>
  <c r="AV17" i="17"/>
  <c r="CK17" i="17"/>
  <c r="DZ17" i="17"/>
  <c r="AV12" i="17"/>
  <c r="CK12" i="17"/>
  <c r="DZ12" i="17"/>
  <c r="CK21" i="17"/>
  <c r="DZ21" i="17"/>
  <c r="AV21" i="17"/>
  <c r="CK23" i="17"/>
  <c r="DZ23" i="17"/>
  <c r="AV23" i="17"/>
  <c r="CK36" i="17"/>
  <c r="DZ36" i="17"/>
  <c r="AV36" i="17"/>
  <c r="CK41" i="17"/>
  <c r="DZ41" i="17"/>
  <c r="AV41" i="17"/>
  <c r="CK46" i="17"/>
  <c r="DZ46" i="17"/>
  <c r="AV46" i="17"/>
  <c r="H51" i="17"/>
  <c r="H48" i="17"/>
  <c r="H49" i="17"/>
  <c r="H44" i="17"/>
  <c r="H45" i="17"/>
  <c r="H46" i="17"/>
  <c r="H43" i="17"/>
  <c r="H39" i="17"/>
  <c r="H38" i="17"/>
  <c r="H37" i="17"/>
  <c r="H33" i="17"/>
  <c r="H32" i="17"/>
  <c r="H27" i="17"/>
  <c r="H22" i="17"/>
  <c r="H42" i="17"/>
  <c r="H41" i="17"/>
  <c r="H25" i="17"/>
  <c r="H36" i="17"/>
  <c r="H30" i="17"/>
  <c r="H24" i="17"/>
  <c r="H19" i="17"/>
  <c r="H23" i="17"/>
  <c r="H12" i="17"/>
  <c r="H21" i="17"/>
  <c r="H18" i="17"/>
  <c r="H17" i="17"/>
  <c r="H15" i="17"/>
  <c r="H11" i="17"/>
  <c r="H28" i="17"/>
  <c r="H14" i="17"/>
  <c r="H10" i="17"/>
  <c r="H8" i="17"/>
  <c r="H20" i="17"/>
  <c r="H9" i="17"/>
  <c r="H6" i="17"/>
  <c r="H7" i="17"/>
  <c r="H5" i="17"/>
  <c r="H4" i="17"/>
  <c r="H2" i="17"/>
  <c r="H3" i="17"/>
  <c r="I1" i="17"/>
  <c r="AV10" i="17"/>
  <c r="CK10" i="17"/>
  <c r="DZ10" i="17"/>
  <c r="CK44" i="17"/>
  <c r="DZ44" i="17"/>
  <c r="AV44" i="17"/>
  <c r="CK18" i="17"/>
  <c r="DZ18" i="17"/>
  <c r="AV18" i="17"/>
  <c r="AV22" i="17"/>
  <c r="CK22" i="17"/>
  <c r="DZ22" i="17"/>
  <c r="AV25" i="17"/>
  <c r="CK25" i="17"/>
  <c r="DZ25" i="17"/>
  <c r="CK28" i="17"/>
  <c r="DZ28" i="17"/>
  <c r="AV28" i="17"/>
  <c r="CK38" i="17"/>
  <c r="DZ38" i="17"/>
  <c r="AV38" i="17"/>
  <c r="CK45" i="17"/>
  <c r="DZ45" i="17"/>
  <c r="AV45" i="17"/>
  <c r="CK49" i="17"/>
  <c r="DZ49" i="17"/>
  <c r="AV49" i="17"/>
  <c r="AY3" i="18"/>
  <c r="CN3" i="18"/>
  <c r="EC3" i="18"/>
  <c r="AY10" i="18"/>
  <c r="CN10" i="18"/>
  <c r="EC10" i="18"/>
  <c r="DX54" i="18"/>
  <c r="CN7" i="18"/>
  <c r="EC7" i="18"/>
  <c r="AY7" i="18"/>
  <c r="CN9" i="18"/>
  <c r="EC9" i="18"/>
  <c r="AY9" i="18"/>
  <c r="CN17" i="18"/>
  <c r="EC17" i="18"/>
  <c r="AY17" i="18"/>
  <c r="CN19" i="18"/>
  <c r="EC19" i="18"/>
  <c r="AY19" i="18"/>
  <c r="DX68" i="18"/>
  <c r="CN22" i="18"/>
  <c r="AY22" i="18"/>
  <c r="CN36" i="18"/>
  <c r="EC36" i="18"/>
  <c r="AY36" i="18"/>
  <c r="AY42" i="18"/>
  <c r="CN42" i="18"/>
  <c r="EC42" i="18"/>
  <c r="CN48" i="18"/>
  <c r="AY48" i="18"/>
  <c r="EC22" i="18"/>
  <c r="CN2" i="18"/>
  <c r="EC2" i="18"/>
  <c r="AY2" i="18"/>
  <c r="CN12" i="18"/>
  <c r="EC12" i="18"/>
  <c r="AY12" i="18"/>
  <c r="CN15" i="18"/>
  <c r="EC15" i="18"/>
  <c r="AY15" i="18"/>
  <c r="AY21" i="18"/>
  <c r="CN21" i="18"/>
  <c r="EC21" i="18"/>
  <c r="CN25" i="18"/>
  <c r="EC25" i="18"/>
  <c r="AY25" i="18"/>
  <c r="CN23" i="18"/>
  <c r="EC23" i="18"/>
  <c r="AY23" i="18"/>
  <c r="CN39" i="18"/>
  <c r="EC39" i="18"/>
  <c r="AY39" i="18"/>
  <c r="CN41" i="18"/>
  <c r="EC41" i="18"/>
  <c r="AY41" i="18"/>
  <c r="CN45" i="18"/>
  <c r="EC45" i="18"/>
  <c r="AY45" i="18"/>
  <c r="AY51" i="18"/>
  <c r="CN51" i="18"/>
  <c r="EC51" i="18"/>
  <c r="DX117" i="18"/>
  <c r="K51" i="18"/>
  <c r="K49" i="18"/>
  <c r="K48" i="18"/>
  <c r="K45" i="18"/>
  <c r="K46" i="18"/>
  <c r="K43" i="18"/>
  <c r="K41" i="18"/>
  <c r="K42" i="18"/>
  <c r="K44" i="18"/>
  <c r="K39" i="18"/>
  <c r="K38" i="18"/>
  <c r="K32" i="18"/>
  <c r="K30" i="18"/>
  <c r="K27" i="18"/>
  <c r="K37" i="18"/>
  <c r="K36" i="18"/>
  <c r="K25" i="18"/>
  <c r="K24" i="18"/>
  <c r="K18" i="18"/>
  <c r="K21" i="18"/>
  <c r="K23" i="18"/>
  <c r="K19" i="18"/>
  <c r="K22" i="18"/>
  <c r="K20" i="18"/>
  <c r="K15" i="18"/>
  <c r="K7" i="18"/>
  <c r="K3" i="18"/>
  <c r="K11" i="18"/>
  <c r="K6" i="18"/>
  <c r="K17" i="18"/>
  <c r="K12" i="18"/>
  <c r="K10" i="18"/>
  <c r="K14" i="18"/>
  <c r="K9" i="18"/>
  <c r="K8" i="18"/>
  <c r="K4" i="18"/>
  <c r="K5" i="18"/>
  <c r="L1" i="18"/>
  <c r="K2" i="18"/>
  <c r="AY6" i="18"/>
  <c r="CN6" i="18"/>
  <c r="EC6" i="18"/>
  <c r="CN4" i="18"/>
  <c r="EC4" i="18"/>
  <c r="AY4" i="18"/>
  <c r="CN14" i="18"/>
  <c r="EC14" i="18"/>
  <c r="AY14" i="18"/>
  <c r="CN20" i="18"/>
  <c r="EC20" i="18"/>
  <c r="AY20" i="18"/>
  <c r="AY27" i="18"/>
  <c r="CN27" i="18"/>
  <c r="EC27" i="18"/>
  <c r="CN32" i="18"/>
  <c r="EC32" i="18"/>
  <c r="AY32" i="18"/>
  <c r="CN37" i="18"/>
  <c r="EC37" i="18"/>
  <c r="AY37" i="18"/>
  <c r="AY44" i="18"/>
  <c r="CN44" i="18"/>
  <c r="EC44" i="18"/>
  <c r="DV93" i="18"/>
  <c r="CN49" i="18"/>
  <c r="EC49" i="18"/>
  <c r="AY49" i="18"/>
  <c r="EB48" i="18"/>
  <c r="EC48" i="18"/>
  <c r="DW115" i="18"/>
  <c r="DW109" i="18"/>
  <c r="CN5" i="18"/>
  <c r="EC5" i="18"/>
  <c r="AY5" i="18"/>
  <c r="CN11" i="18"/>
  <c r="EC11" i="18"/>
  <c r="AY11" i="18"/>
  <c r="EA56" i="18"/>
  <c r="CN8" i="18"/>
  <c r="EC8" i="18"/>
  <c r="AY8" i="18"/>
  <c r="CN18" i="18"/>
  <c r="AY18" i="18"/>
  <c r="DY71" i="18"/>
  <c r="AY24" i="18"/>
  <c r="CN24" i="18"/>
  <c r="EC24" i="18"/>
  <c r="EB77" i="18"/>
  <c r="AY30" i="18"/>
  <c r="CN30" i="18"/>
  <c r="EC30" i="18"/>
  <c r="CN38" i="18"/>
  <c r="EC38" i="18"/>
  <c r="AY38" i="18"/>
  <c r="CN43" i="18"/>
  <c r="EC43" i="18"/>
  <c r="AY43" i="18"/>
  <c r="AY46" i="18"/>
  <c r="CN46" i="18"/>
  <c r="EC46" i="18"/>
  <c r="EB18" i="18"/>
  <c r="EA46" i="17"/>
  <c r="AW28" i="17"/>
  <c r="CL28" i="17"/>
  <c r="EA28" i="17"/>
  <c r="CL3" i="17"/>
  <c r="EA3" i="17"/>
  <c r="AW3" i="17"/>
  <c r="DV54" i="17"/>
  <c r="AW7" i="17"/>
  <c r="CL7" i="17"/>
  <c r="DY56" i="17"/>
  <c r="AW8" i="17"/>
  <c r="CL8" i="17"/>
  <c r="EA8" i="17"/>
  <c r="CL11" i="17"/>
  <c r="EA11" i="17"/>
  <c r="AW11" i="17"/>
  <c r="CL21" i="17"/>
  <c r="EA21" i="17"/>
  <c r="AW21" i="17"/>
  <c r="DW71" i="17"/>
  <c r="AW24" i="17"/>
  <c r="CL24" i="17"/>
  <c r="EA24" i="17"/>
  <c r="CL41" i="17"/>
  <c r="EA41" i="17"/>
  <c r="AW41" i="17"/>
  <c r="AW32" i="17"/>
  <c r="CL32" i="17"/>
  <c r="AW39" i="17"/>
  <c r="CL39" i="17"/>
  <c r="EA39" i="17"/>
  <c r="CL44" i="17"/>
  <c r="EA44" i="17"/>
  <c r="AW44" i="17"/>
  <c r="CL20" i="17"/>
  <c r="EA20" i="17"/>
  <c r="AW20" i="17"/>
  <c r="AW2" i="17"/>
  <c r="CL2" i="17"/>
  <c r="EA2" i="17"/>
  <c r="AW6" i="17"/>
  <c r="CL6" i="17"/>
  <c r="EA6" i="17"/>
  <c r="AW10" i="17"/>
  <c r="CL10" i="17"/>
  <c r="EA10" i="17"/>
  <c r="CL15" i="17"/>
  <c r="EA15" i="17"/>
  <c r="AW15" i="17"/>
  <c r="AW12" i="17"/>
  <c r="CL12" i="17"/>
  <c r="EA12" i="17"/>
  <c r="DZ77" i="17"/>
  <c r="AW30" i="17"/>
  <c r="CL30" i="17"/>
  <c r="EA30" i="17"/>
  <c r="AW42" i="17"/>
  <c r="CL42" i="17"/>
  <c r="EA42" i="17"/>
  <c r="AW33" i="17"/>
  <c r="CL33" i="17"/>
  <c r="AW43" i="17"/>
  <c r="CL43" i="17"/>
  <c r="AW49" i="17"/>
  <c r="CL49" i="17"/>
  <c r="EA49" i="17"/>
  <c r="DV117" i="17"/>
  <c r="AW5" i="17"/>
  <c r="CL5" i="17"/>
  <c r="EA5" i="17"/>
  <c r="AW4" i="17"/>
  <c r="CL4" i="17"/>
  <c r="CL9" i="17"/>
  <c r="EA9" i="17"/>
  <c r="AW9" i="17"/>
  <c r="AW14" i="17"/>
  <c r="CL14" i="17"/>
  <c r="EA14" i="17"/>
  <c r="CL17" i="17"/>
  <c r="EA17" i="17"/>
  <c r="AW17" i="17"/>
  <c r="AW23" i="17"/>
  <c r="CL23" i="17"/>
  <c r="EA23" i="17"/>
  <c r="AW36" i="17"/>
  <c r="CL36" i="17"/>
  <c r="EA36" i="17"/>
  <c r="DV68" i="17"/>
  <c r="CL22" i="17"/>
  <c r="EA22" i="17"/>
  <c r="AW22" i="17"/>
  <c r="CL37" i="17"/>
  <c r="EA37" i="17"/>
  <c r="AW37" i="17"/>
  <c r="CL46" i="17"/>
  <c r="AW46" i="17"/>
  <c r="AW48" i="17"/>
  <c r="CL48" i="17"/>
  <c r="EA48" i="17"/>
  <c r="I49" i="17"/>
  <c r="I51" i="17"/>
  <c r="I43" i="17"/>
  <c r="I46" i="17"/>
  <c r="I48" i="17"/>
  <c r="I44" i="17"/>
  <c r="I39" i="17"/>
  <c r="I38" i="17"/>
  <c r="I37" i="17"/>
  <c r="I45" i="17"/>
  <c r="I42" i="17"/>
  <c r="I41" i="17"/>
  <c r="I36" i="17"/>
  <c r="I32" i="17"/>
  <c r="I25" i="17"/>
  <c r="I30" i="17"/>
  <c r="I28" i="17"/>
  <c r="I23" i="17"/>
  <c r="I22" i="17"/>
  <c r="I21" i="17"/>
  <c r="I18" i="17"/>
  <c r="I17" i="17"/>
  <c r="I15" i="17"/>
  <c r="I11" i="17"/>
  <c r="I27" i="17"/>
  <c r="I19" i="17"/>
  <c r="I14" i="17"/>
  <c r="I24" i="17"/>
  <c r="I20" i="17"/>
  <c r="I9" i="17"/>
  <c r="I7" i="17"/>
  <c r="I33" i="17"/>
  <c r="I10" i="17"/>
  <c r="I12" i="17"/>
  <c r="I5" i="17"/>
  <c r="I8" i="17"/>
  <c r="I6" i="17"/>
  <c r="I3" i="17"/>
  <c r="I2" i="17"/>
  <c r="I4" i="17"/>
  <c r="J1" i="17"/>
  <c r="AW18" i="17"/>
  <c r="CL18" i="17"/>
  <c r="EA18" i="17"/>
  <c r="CL19" i="17"/>
  <c r="EA19" i="17"/>
  <c r="AW19" i="17"/>
  <c r="CL25" i="17"/>
  <c r="EA25" i="17"/>
  <c r="AW25" i="17"/>
  <c r="CL27" i="17"/>
  <c r="EA27" i="17"/>
  <c r="AW27" i="17"/>
  <c r="CL38" i="17"/>
  <c r="EA38" i="17"/>
  <c r="AW38" i="17"/>
  <c r="CL45" i="17"/>
  <c r="EA45" i="17"/>
  <c r="AW45" i="17"/>
  <c r="AW51" i="17"/>
  <c r="CL51" i="17"/>
  <c r="EA43" i="17"/>
  <c r="EA7" i="17"/>
  <c r="EA4" i="17"/>
  <c r="EA32" i="17"/>
  <c r="EA33" i="17"/>
  <c r="EA51" i="17"/>
  <c r="EC18" i="18"/>
  <c r="L51" i="18"/>
  <c r="L49" i="18"/>
  <c r="L46" i="18"/>
  <c r="L48" i="18"/>
  <c r="L44" i="18"/>
  <c r="L45" i="18"/>
  <c r="L42" i="18"/>
  <c r="L43" i="18"/>
  <c r="L41" i="18"/>
  <c r="L39" i="18"/>
  <c r="L37" i="18"/>
  <c r="L32" i="18"/>
  <c r="L30" i="18"/>
  <c r="L38" i="18"/>
  <c r="L35" i="18"/>
  <c r="L36" i="18"/>
  <c r="L24" i="18"/>
  <c r="L21" i="18"/>
  <c r="L25" i="18"/>
  <c r="L22" i="18"/>
  <c r="L27" i="18"/>
  <c r="L18" i="18"/>
  <c r="L20" i="18"/>
  <c r="L17" i="18"/>
  <c r="L23" i="18"/>
  <c r="L19" i="18"/>
  <c r="L11" i="18"/>
  <c r="L6" i="18"/>
  <c r="L12" i="18"/>
  <c r="L10" i="18"/>
  <c r="L14" i="18"/>
  <c r="L9" i="18"/>
  <c r="L8" i="18"/>
  <c r="L15" i="18"/>
  <c r="L7" i="18"/>
  <c r="L3" i="18"/>
  <c r="L4" i="18"/>
  <c r="L2" i="18"/>
  <c r="L5" i="18"/>
  <c r="M1" i="18"/>
  <c r="AZ9" i="18"/>
  <c r="CO9" i="18"/>
  <c r="ED9" i="18"/>
  <c r="AZ17" i="18"/>
  <c r="CO17" i="18"/>
  <c r="DY54" i="18"/>
  <c r="CO7" i="18"/>
  <c r="ED7" i="18"/>
  <c r="AZ7" i="18"/>
  <c r="CO19" i="18"/>
  <c r="ED19" i="18"/>
  <c r="AZ19" i="18"/>
  <c r="DZ71" i="18"/>
  <c r="AZ24" i="18"/>
  <c r="CO24" i="18"/>
  <c r="ED24" i="18"/>
  <c r="CO27" i="18"/>
  <c r="ED27" i="18"/>
  <c r="AZ27" i="18"/>
  <c r="AZ39" i="18"/>
  <c r="CO39" i="18"/>
  <c r="ED39" i="18"/>
  <c r="AZ43" i="18"/>
  <c r="CO43" i="18"/>
  <c r="ED43" i="18"/>
  <c r="DW93" i="18"/>
  <c r="CO49" i="18"/>
  <c r="AZ49" i="18"/>
  <c r="DY117" i="18"/>
  <c r="AZ5" i="18"/>
  <c r="CO5" i="18"/>
  <c r="ED5" i="18"/>
  <c r="CO14" i="18"/>
  <c r="ED14" i="18"/>
  <c r="AZ14" i="18"/>
  <c r="CO6" i="18"/>
  <c r="ED6" i="18"/>
  <c r="AZ6" i="18"/>
  <c r="DV61" i="18"/>
  <c r="AZ15" i="18"/>
  <c r="CO15" i="18"/>
  <c r="ED15" i="18"/>
  <c r="AZ23" i="18"/>
  <c r="CO23" i="18"/>
  <c r="ED23" i="18"/>
  <c r="CO25" i="18"/>
  <c r="ED25" i="18"/>
  <c r="AZ25" i="18"/>
  <c r="EC77" i="18"/>
  <c r="CO30" i="18"/>
  <c r="ED30" i="18"/>
  <c r="AZ30" i="18"/>
  <c r="CO44" i="18"/>
  <c r="ED44" i="18"/>
  <c r="AZ44" i="18"/>
  <c r="AZ46" i="18"/>
  <c r="CO46" i="18"/>
  <c r="ED46" i="18"/>
  <c r="AZ51" i="18"/>
  <c r="CO51" i="18"/>
  <c r="ED51" i="18"/>
  <c r="ED17" i="18"/>
  <c r="CO4" i="18"/>
  <c r="ED4" i="18"/>
  <c r="AZ4" i="18"/>
  <c r="AZ10" i="18"/>
  <c r="CO10" i="18"/>
  <c r="ED10" i="18"/>
  <c r="CO11" i="18"/>
  <c r="ED11" i="18"/>
  <c r="AZ11" i="18"/>
  <c r="AZ20" i="18"/>
  <c r="CO20" i="18"/>
  <c r="ED20" i="18"/>
  <c r="CO21" i="18"/>
  <c r="ED21" i="18"/>
  <c r="AZ21" i="18"/>
  <c r="AZ36" i="18"/>
  <c r="CO36" i="18"/>
  <c r="ED36" i="18"/>
  <c r="AZ32" i="18"/>
  <c r="CO32" i="18"/>
  <c r="ED32" i="18"/>
  <c r="AZ42" i="18"/>
  <c r="CO42" i="18"/>
  <c r="ED42" i="18"/>
  <c r="AZ45" i="18"/>
  <c r="CO45" i="18"/>
  <c r="ED45" i="18"/>
  <c r="DX115" i="18"/>
  <c r="ED49" i="18"/>
  <c r="AZ2" i="18"/>
  <c r="CO2" i="18"/>
  <c r="ED2" i="18"/>
  <c r="EB56" i="18"/>
  <c r="AZ8" i="18"/>
  <c r="CO8" i="18"/>
  <c r="ED8" i="18"/>
  <c r="CO12" i="18"/>
  <c r="ED12" i="18"/>
  <c r="AZ12" i="18"/>
  <c r="CO3" i="18"/>
  <c r="ED3" i="18"/>
  <c r="AZ3" i="18"/>
  <c r="DY68" i="18"/>
  <c r="CO22" i="18"/>
  <c r="ED22" i="18"/>
  <c r="AZ22" i="18"/>
  <c r="DV64" i="18"/>
  <c r="CO18" i="18"/>
  <c r="ED18" i="18"/>
  <c r="AZ18" i="18"/>
  <c r="CO37" i="18"/>
  <c r="ED37" i="18"/>
  <c r="AZ37" i="18"/>
  <c r="DV84" i="18"/>
  <c r="AZ38" i="18"/>
  <c r="CO38" i="18"/>
  <c r="ED38" i="18"/>
  <c r="AZ41" i="18"/>
  <c r="CO41" i="18"/>
  <c r="ED41" i="18"/>
  <c r="CO48" i="18"/>
  <c r="ED48" i="18"/>
  <c r="AZ48" i="18"/>
  <c r="DX109" i="18"/>
  <c r="CM19" i="17"/>
  <c r="EB19" i="17"/>
  <c r="AX19" i="17"/>
  <c r="J51" i="17"/>
  <c r="J48" i="17"/>
  <c r="J49" i="17"/>
  <c r="J42" i="17"/>
  <c r="J44" i="17"/>
  <c r="J45" i="17"/>
  <c r="J41" i="17"/>
  <c r="J39" i="17"/>
  <c r="J46" i="17"/>
  <c r="J43" i="17"/>
  <c r="J37" i="17"/>
  <c r="J33" i="17"/>
  <c r="J36" i="17"/>
  <c r="J30" i="17"/>
  <c r="J24" i="17"/>
  <c r="J38" i="17"/>
  <c r="J28" i="17"/>
  <c r="J27" i="17"/>
  <c r="J22" i="17"/>
  <c r="J19" i="17"/>
  <c r="J14" i="17"/>
  <c r="J10" i="17"/>
  <c r="J8" i="17"/>
  <c r="J20" i="17"/>
  <c r="J32" i="17"/>
  <c r="J25" i="17"/>
  <c r="J12" i="17"/>
  <c r="J6" i="17"/>
  <c r="J23" i="17"/>
  <c r="J18" i="17"/>
  <c r="J17" i="17"/>
  <c r="J21" i="17"/>
  <c r="J15" i="17"/>
  <c r="J7" i="17"/>
  <c r="J4" i="17"/>
  <c r="J11" i="17"/>
  <c r="J9" i="17"/>
  <c r="J2" i="17"/>
  <c r="J5" i="17"/>
  <c r="K1" i="17"/>
  <c r="J3" i="17"/>
  <c r="CM6" i="17"/>
  <c r="EB6" i="17"/>
  <c r="AX6" i="17"/>
  <c r="CM10" i="17"/>
  <c r="EB10" i="17"/>
  <c r="AX10" i="17"/>
  <c r="AX20" i="17"/>
  <c r="CM20" i="17"/>
  <c r="EB20" i="17"/>
  <c r="AX27" i="17"/>
  <c r="CM27" i="17"/>
  <c r="EB27" i="17"/>
  <c r="CM18" i="17"/>
  <c r="EB18" i="17"/>
  <c r="AX18" i="17"/>
  <c r="AX28" i="17"/>
  <c r="CM28" i="17"/>
  <c r="EB28" i="17"/>
  <c r="AX36" i="17"/>
  <c r="CM36" i="17"/>
  <c r="EB36" i="17"/>
  <c r="CM37" i="17"/>
  <c r="AX37" i="17"/>
  <c r="CM48" i="17"/>
  <c r="EB48" i="17"/>
  <c r="AX48" i="17"/>
  <c r="AX49" i="17"/>
  <c r="CM49" i="17"/>
  <c r="EB49" i="17"/>
  <c r="CM3" i="17"/>
  <c r="EB3" i="17"/>
  <c r="AX3" i="17"/>
  <c r="CM17" i="17"/>
  <c r="EB17" i="17"/>
  <c r="AX17" i="17"/>
  <c r="AX4" i="17"/>
  <c r="CM4" i="17"/>
  <c r="DZ56" i="17"/>
  <c r="AX8" i="17"/>
  <c r="CM8" i="17"/>
  <c r="EB8" i="17"/>
  <c r="CM33" i="17"/>
  <c r="EB33" i="17"/>
  <c r="AX33" i="17"/>
  <c r="DX71" i="17"/>
  <c r="CM24" i="17"/>
  <c r="EB24" i="17"/>
  <c r="AX24" i="17"/>
  <c r="CM11" i="17"/>
  <c r="EB11" i="17"/>
  <c r="AX11" i="17"/>
  <c r="AX21" i="17"/>
  <c r="CM21" i="17"/>
  <c r="EB21" i="17"/>
  <c r="EA77" i="17"/>
  <c r="CM30" i="17"/>
  <c r="EB30" i="17"/>
  <c r="AX30" i="17"/>
  <c r="AX41" i="17"/>
  <c r="CM41" i="17"/>
  <c r="EB41" i="17"/>
  <c r="AX38" i="17"/>
  <c r="CM38" i="17"/>
  <c r="EB38" i="17"/>
  <c r="AX46" i="17"/>
  <c r="CM46" i="17"/>
  <c r="EB46" i="17"/>
  <c r="DW117" i="17"/>
  <c r="EB51" i="17"/>
  <c r="AX23" i="17"/>
  <c r="CM23" i="17"/>
  <c r="EB23" i="17"/>
  <c r="EB4" i="17"/>
  <c r="AX2" i="17"/>
  <c r="CM2" i="17"/>
  <c r="EB2" i="17"/>
  <c r="CM5" i="17"/>
  <c r="EB5" i="17"/>
  <c r="AX5" i="17"/>
  <c r="DW54" i="17"/>
  <c r="CM7" i="17"/>
  <c r="EB7" i="17"/>
  <c r="AX7" i="17"/>
  <c r="CM14" i="17"/>
  <c r="EB14" i="17"/>
  <c r="AX14" i="17"/>
  <c r="CM15" i="17"/>
  <c r="EB15" i="17"/>
  <c r="AX15" i="17"/>
  <c r="DW68" i="17"/>
  <c r="AX22" i="17"/>
  <c r="CM22" i="17"/>
  <c r="EB22" i="17"/>
  <c r="CM25" i="17"/>
  <c r="EB25" i="17"/>
  <c r="AX25" i="17"/>
  <c r="CM42" i="17"/>
  <c r="EB42" i="17"/>
  <c r="AX42" i="17"/>
  <c r="AX39" i="17"/>
  <c r="CM39" i="17"/>
  <c r="EB39" i="17"/>
  <c r="CM43" i="17"/>
  <c r="EB43" i="17"/>
  <c r="AX43" i="17"/>
  <c r="CM12" i="17"/>
  <c r="EB12" i="17"/>
  <c r="AX12" i="17"/>
  <c r="AX9" i="17"/>
  <c r="CM9" i="17"/>
  <c r="EB9" i="17"/>
  <c r="CM32" i="17"/>
  <c r="EB32" i="17"/>
  <c r="AX32" i="17"/>
  <c r="CM45" i="17"/>
  <c r="EB45" i="17"/>
  <c r="AX45" i="17"/>
  <c r="CM44" i="17"/>
  <c r="AX44" i="17"/>
  <c r="AX51" i="17"/>
  <c r="CM51" i="17"/>
  <c r="DV115" i="17"/>
  <c r="DV109" i="17"/>
  <c r="EB37" i="17"/>
  <c r="EB44" i="17"/>
  <c r="M51" i="18"/>
  <c r="M48" i="18"/>
  <c r="M49" i="18"/>
  <c r="M46" i="18"/>
  <c r="M43" i="18"/>
  <c r="M45" i="18"/>
  <c r="M41" i="18"/>
  <c r="M44" i="18"/>
  <c r="M39" i="18"/>
  <c r="M38" i="18"/>
  <c r="M42" i="18"/>
  <c r="M36" i="18"/>
  <c r="M32" i="18"/>
  <c r="M35" i="18"/>
  <c r="M37" i="18"/>
  <c r="M33" i="18"/>
  <c r="M30" i="18"/>
  <c r="M27" i="18"/>
  <c r="M23" i="18"/>
  <c r="M25" i="18"/>
  <c r="M22" i="18"/>
  <c r="M20" i="18"/>
  <c r="M24" i="18"/>
  <c r="M21" i="18"/>
  <c r="M17" i="18"/>
  <c r="M19" i="18"/>
  <c r="M15" i="18"/>
  <c r="M12" i="18"/>
  <c r="M18" i="18"/>
  <c r="M10" i="18"/>
  <c r="M5" i="18"/>
  <c r="M14" i="18"/>
  <c r="M9" i="18"/>
  <c r="M8" i="18"/>
  <c r="M13" i="18"/>
  <c r="M7" i="18"/>
  <c r="M11" i="18"/>
  <c r="M6" i="18"/>
  <c r="M2" i="18"/>
  <c r="M4" i="18"/>
  <c r="M3" i="18"/>
  <c r="N1" i="18"/>
  <c r="CP3" i="18"/>
  <c r="EE3" i="18"/>
  <c r="BA3" i="18"/>
  <c r="BA9" i="18"/>
  <c r="CP9" i="18"/>
  <c r="EE9" i="18"/>
  <c r="CP6" i="18"/>
  <c r="EE6" i="18"/>
  <c r="BA6" i="18"/>
  <c r="BA17" i="18"/>
  <c r="CP17" i="18"/>
  <c r="DZ68" i="18"/>
  <c r="BA22" i="18"/>
  <c r="CP22" i="18"/>
  <c r="EE22" i="18"/>
  <c r="CP36" i="18"/>
  <c r="EE36" i="18"/>
  <c r="BA36" i="18"/>
  <c r="BA32" i="18"/>
  <c r="CP32" i="18"/>
  <c r="EE32" i="18"/>
  <c r="CP43" i="18"/>
  <c r="EE43" i="18"/>
  <c r="BA43" i="18"/>
  <c r="CP48" i="18"/>
  <c r="EE48" i="18"/>
  <c r="BA48" i="18"/>
  <c r="BA5" i="18"/>
  <c r="CP5" i="18"/>
  <c r="EE5" i="18"/>
  <c r="DZ54" i="18"/>
  <c r="BA7" i="18"/>
  <c r="CP7" i="18"/>
  <c r="EE7" i="18"/>
  <c r="BA14" i="18"/>
  <c r="CP14" i="18"/>
  <c r="EE14" i="18"/>
  <c r="BA11" i="18"/>
  <c r="CP11" i="18"/>
  <c r="EE11" i="18"/>
  <c r="BA20" i="18"/>
  <c r="CP20" i="18"/>
  <c r="EE20" i="18"/>
  <c r="CP25" i="18"/>
  <c r="EE25" i="18"/>
  <c r="BA25" i="18"/>
  <c r="BA35" i="18"/>
  <c r="CP35" i="18"/>
  <c r="EE35" i="18"/>
  <c r="BA37" i="18"/>
  <c r="CP37" i="18"/>
  <c r="EE37" i="18"/>
  <c r="CP42" i="18"/>
  <c r="EE42" i="18"/>
  <c r="BA42" i="18"/>
  <c r="CP46" i="18"/>
  <c r="EE46" i="18"/>
  <c r="BA46" i="18"/>
  <c r="DV122" i="18"/>
  <c r="DY115" i="18"/>
  <c r="DZ117" i="18"/>
  <c r="CP2" i="18"/>
  <c r="EE2" i="18"/>
  <c r="BA2" i="18"/>
  <c r="DW61" i="18"/>
  <c r="CP15" i="18"/>
  <c r="EE15" i="18"/>
  <c r="BA15" i="18"/>
  <c r="CP10" i="18"/>
  <c r="EE10" i="18"/>
  <c r="BA10" i="18"/>
  <c r="BA19" i="18"/>
  <c r="CP19" i="18"/>
  <c r="EE19" i="18"/>
  <c r="DW64" i="18"/>
  <c r="CP18" i="18"/>
  <c r="EE18" i="18"/>
  <c r="BA18" i="18"/>
  <c r="CP21" i="18"/>
  <c r="EE21" i="18"/>
  <c r="BA21" i="18"/>
  <c r="DW84" i="18"/>
  <c r="BA38" i="18"/>
  <c r="CP38" i="18"/>
  <c r="EE38" i="18"/>
  <c r="CP39" i="18"/>
  <c r="EE39" i="18"/>
  <c r="BA39" i="18"/>
  <c r="CP45" i="18"/>
  <c r="EE45" i="18"/>
  <c r="BA45" i="18"/>
  <c r="DX93" i="18"/>
  <c r="BA49" i="18"/>
  <c r="CP49" i="18"/>
  <c r="EE49" i="18"/>
  <c r="DV112" i="18"/>
  <c r="EE17" i="18"/>
  <c r="DV110" i="18"/>
  <c r="DY109" i="18"/>
  <c r="BA4" i="18"/>
  <c r="CP4" i="18"/>
  <c r="EE4" i="18"/>
  <c r="EC56" i="18"/>
  <c r="BA8" i="18"/>
  <c r="CP8" i="18"/>
  <c r="EE8" i="18"/>
  <c r="CP12" i="18"/>
  <c r="EE12" i="18"/>
  <c r="BA12" i="18"/>
  <c r="CP23" i="18"/>
  <c r="EE23" i="18"/>
  <c r="BA23" i="18"/>
  <c r="BA27" i="18"/>
  <c r="CP27" i="18"/>
  <c r="EE27" i="18"/>
  <c r="EA71" i="18"/>
  <c r="CP24" i="18"/>
  <c r="EE24" i="18"/>
  <c r="BA24" i="18"/>
  <c r="ED77" i="18"/>
  <c r="EL77" i="18"/>
  <c r="CP30" i="18"/>
  <c r="EE30" i="18"/>
  <c r="BA30" i="18"/>
  <c r="BA41" i="18"/>
  <c r="CP41" i="18"/>
  <c r="EE41" i="18"/>
  <c r="CP44" i="18"/>
  <c r="EE44" i="18"/>
  <c r="BA44" i="18"/>
  <c r="CP51" i="18"/>
  <c r="EE51" i="18"/>
  <c r="BA51" i="18"/>
  <c r="CN32" i="17"/>
  <c r="EC32" i="17"/>
  <c r="AY32" i="17"/>
  <c r="K49" i="17"/>
  <c r="K46" i="17"/>
  <c r="K51" i="17"/>
  <c r="K48" i="17"/>
  <c r="K45" i="17"/>
  <c r="K41" i="17"/>
  <c r="K42" i="17"/>
  <c r="K38" i="17"/>
  <c r="K36" i="17"/>
  <c r="K44" i="17"/>
  <c r="K28" i="17"/>
  <c r="K23" i="17"/>
  <c r="K27" i="17"/>
  <c r="K43" i="17"/>
  <c r="K37" i="17"/>
  <c r="K33" i="17"/>
  <c r="K32" i="17"/>
  <c r="K25" i="17"/>
  <c r="K21" i="17"/>
  <c r="K20" i="17"/>
  <c r="K9" i="17"/>
  <c r="K30" i="17"/>
  <c r="K24" i="17"/>
  <c r="K12" i="17"/>
  <c r="K18" i="17"/>
  <c r="K17" i="17"/>
  <c r="K15" i="17"/>
  <c r="K11" i="17"/>
  <c r="K39" i="17"/>
  <c r="K14" i="17"/>
  <c r="K19" i="17"/>
  <c r="K22" i="17"/>
  <c r="K8" i="17"/>
  <c r="K4" i="17"/>
  <c r="K10" i="17"/>
  <c r="K6" i="17"/>
  <c r="K7" i="17"/>
  <c r="K5" i="17"/>
  <c r="L1" i="17"/>
  <c r="K3" i="17"/>
  <c r="K2" i="17"/>
  <c r="AY11" i="17"/>
  <c r="CN11" i="17"/>
  <c r="EC11" i="17"/>
  <c r="CN21" i="17"/>
  <c r="EC21" i="17"/>
  <c r="AY21" i="17"/>
  <c r="CN6" i="17"/>
  <c r="EC6" i="17"/>
  <c r="AY6" i="17"/>
  <c r="CN20" i="17"/>
  <c r="EC20" i="17"/>
  <c r="AY20" i="17"/>
  <c r="AY19" i="17"/>
  <c r="CN19" i="17"/>
  <c r="EC19" i="17"/>
  <c r="CN38" i="17"/>
  <c r="EC38" i="17"/>
  <c r="AY38" i="17"/>
  <c r="DV81" i="17"/>
  <c r="CN33" i="17"/>
  <c r="EC33" i="17"/>
  <c r="AY33" i="17"/>
  <c r="CN39" i="17"/>
  <c r="EC39" i="17"/>
  <c r="AY39" i="17"/>
  <c r="CN42" i="17"/>
  <c r="AY42" i="17"/>
  <c r="EC42" i="17"/>
  <c r="AY23" i="17"/>
  <c r="CN23" i="17"/>
  <c r="EC23" i="17"/>
  <c r="DX117" i="17"/>
  <c r="AY5" i="17"/>
  <c r="CN5" i="17"/>
  <c r="EC5" i="17"/>
  <c r="CN4" i="17"/>
  <c r="EC4" i="17"/>
  <c r="AY4" i="17"/>
  <c r="AY17" i="17"/>
  <c r="CN17" i="17"/>
  <c r="EC17" i="17"/>
  <c r="CN12" i="17"/>
  <c r="EC12" i="17"/>
  <c r="AY12" i="17"/>
  <c r="EA56" i="17"/>
  <c r="CN8" i="17"/>
  <c r="EC8" i="17"/>
  <c r="AY8" i="17"/>
  <c r="DX68" i="17"/>
  <c r="AY22" i="17"/>
  <c r="CN22" i="17"/>
  <c r="EC22" i="17"/>
  <c r="DY71" i="17"/>
  <c r="CN24" i="17"/>
  <c r="EC24" i="17"/>
  <c r="AY24" i="17"/>
  <c r="CN37" i="17"/>
  <c r="AY37" i="17"/>
  <c r="AY41" i="17"/>
  <c r="CN41" i="17"/>
  <c r="EC41" i="17"/>
  <c r="DV93" i="17"/>
  <c r="AY49" i="17"/>
  <c r="CN49" i="17"/>
  <c r="EC49" i="17"/>
  <c r="DW115" i="17"/>
  <c r="EC37" i="17"/>
  <c r="DW109" i="17"/>
  <c r="CN2" i="17"/>
  <c r="EC2" i="17"/>
  <c r="AY2" i="17"/>
  <c r="DX54" i="17"/>
  <c r="CN7" i="17"/>
  <c r="EC7" i="17"/>
  <c r="AY7" i="17"/>
  <c r="AY18" i="17"/>
  <c r="CN18" i="17"/>
  <c r="EC18" i="17"/>
  <c r="AY25" i="17"/>
  <c r="CN25" i="17"/>
  <c r="EC25" i="17"/>
  <c r="CN10" i="17"/>
  <c r="EC10" i="17"/>
  <c r="AY10" i="17"/>
  <c r="AY27" i="17"/>
  <c r="CN27" i="17"/>
  <c r="EC27" i="17"/>
  <c r="EB77" i="17"/>
  <c r="CN30" i="17"/>
  <c r="EC30" i="17"/>
  <c r="AY30" i="17"/>
  <c r="AY43" i="17"/>
  <c r="CN43" i="17"/>
  <c r="EC43" i="17"/>
  <c r="AY45" i="17"/>
  <c r="CN45" i="17"/>
  <c r="EC45" i="17"/>
  <c r="CN48" i="17"/>
  <c r="EC48" i="17"/>
  <c r="AY48" i="17"/>
  <c r="AY3" i="17"/>
  <c r="CN3" i="17"/>
  <c r="EC3" i="17"/>
  <c r="CN9" i="17"/>
  <c r="EC9" i="17"/>
  <c r="AY9" i="17"/>
  <c r="AY15" i="17"/>
  <c r="CN15" i="17"/>
  <c r="EC15" i="17"/>
  <c r="CN14" i="17"/>
  <c r="EC14" i="17"/>
  <c r="AY14" i="17"/>
  <c r="CN28" i="17"/>
  <c r="EC28" i="17"/>
  <c r="AY28" i="17"/>
  <c r="CN36" i="17"/>
  <c r="EC36" i="17"/>
  <c r="AY36" i="17"/>
  <c r="CN46" i="17"/>
  <c r="EC46" i="17"/>
  <c r="AY46" i="17"/>
  <c r="AY44" i="17"/>
  <c r="CN44" i="17"/>
  <c r="EC44" i="17"/>
  <c r="CN51" i="17"/>
  <c r="EC51" i="17"/>
  <c r="AY51" i="17"/>
  <c r="N49" i="18"/>
  <c r="N51" i="18"/>
  <c r="N48" i="18"/>
  <c r="N43" i="18"/>
  <c r="N44" i="18"/>
  <c r="N46" i="18"/>
  <c r="N45" i="18"/>
  <c r="N42" i="18"/>
  <c r="N41" i="18"/>
  <c r="N39" i="18"/>
  <c r="N37" i="18"/>
  <c r="N40" i="18"/>
  <c r="N35" i="18"/>
  <c r="N38" i="18"/>
  <c r="N33" i="18"/>
  <c r="N36" i="18"/>
  <c r="N32" i="18"/>
  <c r="N29" i="18"/>
  <c r="N26" i="18"/>
  <c r="N22" i="18"/>
  <c r="N19" i="18"/>
  <c r="N23" i="18"/>
  <c r="N27" i="18"/>
  <c r="N30" i="18"/>
  <c r="N25" i="18"/>
  <c r="N20" i="18"/>
  <c r="N17" i="18"/>
  <c r="N24" i="18"/>
  <c r="N21" i="18"/>
  <c r="N18" i="18"/>
  <c r="N14" i="18"/>
  <c r="N11" i="18"/>
  <c r="N12" i="18"/>
  <c r="N9" i="18"/>
  <c r="N8" i="18"/>
  <c r="N4" i="18"/>
  <c r="N13" i="18"/>
  <c r="N7" i="18"/>
  <c r="N15" i="18"/>
  <c r="N6" i="18"/>
  <c r="N10" i="18"/>
  <c r="N5" i="18"/>
  <c r="O1" i="18"/>
  <c r="N3" i="18"/>
  <c r="N2" i="18"/>
  <c r="BB6" i="18"/>
  <c r="CQ6" i="18"/>
  <c r="EF6" i="18"/>
  <c r="ED56" i="18"/>
  <c r="EK56" i="18"/>
  <c r="CQ8" i="18"/>
  <c r="EF8" i="18"/>
  <c r="BB8" i="18"/>
  <c r="DV58" i="18"/>
  <c r="CQ10" i="18"/>
  <c r="EF10" i="18"/>
  <c r="BB10" i="18"/>
  <c r="BB19" i="18"/>
  <c r="CQ19" i="18"/>
  <c r="EF19" i="18"/>
  <c r="CQ20" i="18"/>
  <c r="EF20" i="18"/>
  <c r="BB20" i="18"/>
  <c r="BB27" i="18"/>
  <c r="CQ27" i="18"/>
  <c r="EF27" i="18"/>
  <c r="BB35" i="18"/>
  <c r="CQ35" i="18"/>
  <c r="DX84" i="18"/>
  <c r="CQ38" i="18"/>
  <c r="EF38" i="18"/>
  <c r="BB38" i="18"/>
  <c r="CQ45" i="18"/>
  <c r="EF45" i="18"/>
  <c r="BB45" i="18"/>
  <c r="BB48" i="18"/>
  <c r="CQ48" i="18"/>
  <c r="EF48" i="18"/>
  <c r="EA117" i="18"/>
  <c r="EQ117" i="18"/>
  <c r="DW122" i="18"/>
  <c r="DW110" i="18"/>
  <c r="BB3" i="18"/>
  <c r="CQ3" i="18"/>
  <c r="EF3" i="18"/>
  <c r="DV59" i="18"/>
  <c r="CQ11" i="18"/>
  <c r="EF11" i="18"/>
  <c r="BB11" i="18"/>
  <c r="CQ9" i="18"/>
  <c r="EF9" i="18"/>
  <c r="BB9" i="18"/>
  <c r="DX64" i="18"/>
  <c r="BB18" i="18"/>
  <c r="CQ18" i="18"/>
  <c r="EF18" i="18"/>
  <c r="CQ17" i="18"/>
  <c r="EF17" i="18"/>
  <c r="BB17" i="18"/>
  <c r="EA68" i="18"/>
  <c r="BB22" i="18"/>
  <c r="CQ22" i="18"/>
  <c r="EF22" i="18"/>
  <c r="BB30" i="18"/>
  <c r="CQ30" i="18"/>
  <c r="EF30" i="18"/>
  <c r="CQ32" i="18"/>
  <c r="EF32" i="18"/>
  <c r="BB32" i="18"/>
  <c r="CQ39" i="18"/>
  <c r="EF39" i="18"/>
  <c r="BB39" i="18"/>
  <c r="CQ43" i="18"/>
  <c r="EF43" i="18"/>
  <c r="BB43" i="18"/>
  <c r="CQ51" i="18"/>
  <c r="EF51" i="18"/>
  <c r="BB51" i="18"/>
  <c r="EN77" i="18"/>
  <c r="EF77" i="18"/>
  <c r="EG77" i="18"/>
  <c r="EI77" i="18"/>
  <c r="EJ77" i="18"/>
  <c r="EH77" i="18"/>
  <c r="EM56" i="18"/>
  <c r="DW112" i="18"/>
  <c r="EF35" i="18"/>
  <c r="DZ109" i="18"/>
  <c r="EJ56" i="18"/>
  <c r="BB4" i="18"/>
  <c r="CQ4" i="18"/>
  <c r="EF4" i="18"/>
  <c r="EA54" i="18"/>
  <c r="BB7" i="18"/>
  <c r="CQ7" i="18"/>
  <c r="EF7" i="18"/>
  <c r="CQ14" i="18"/>
  <c r="EF14" i="18"/>
  <c r="BB14" i="18"/>
  <c r="DV60" i="18"/>
  <c r="BB12" i="18"/>
  <c r="CQ12" i="18"/>
  <c r="EF12" i="18"/>
  <c r="BB21" i="18"/>
  <c r="CQ21" i="18"/>
  <c r="EF21" i="18"/>
  <c r="BB25" i="18"/>
  <c r="CQ25" i="18"/>
  <c r="EF25" i="18"/>
  <c r="DY81" i="18"/>
  <c r="BB33" i="18"/>
  <c r="CQ33" i="18"/>
  <c r="EF33" i="18"/>
  <c r="CQ36" i="18"/>
  <c r="EF36" i="18"/>
  <c r="BB36" i="18"/>
  <c r="CQ44" i="18"/>
  <c r="EF44" i="18"/>
  <c r="BB44" i="18"/>
  <c r="DV91" i="18"/>
  <c r="CQ46" i="18"/>
  <c r="EF46" i="18"/>
  <c r="BB46" i="18"/>
  <c r="EM77" i="18"/>
  <c r="EK77" i="18"/>
  <c r="EG56" i="18"/>
  <c r="DZ115" i="18"/>
  <c r="CQ2" i="18"/>
  <c r="EF2" i="18"/>
  <c r="BB2" i="18"/>
  <c r="BB13" i="18"/>
  <c r="CQ13" i="18"/>
  <c r="EF13" i="18"/>
  <c r="CQ5" i="18"/>
  <c r="EF5" i="18"/>
  <c r="BB5" i="18"/>
  <c r="DX61" i="18"/>
  <c r="CQ15" i="18"/>
  <c r="EF15" i="18"/>
  <c r="BB15" i="18"/>
  <c r="EB71" i="18"/>
  <c r="BB24" i="18"/>
  <c r="CQ24" i="18"/>
  <c r="EF24" i="18"/>
  <c r="CQ23" i="18"/>
  <c r="EF23" i="18"/>
  <c r="BB23" i="18"/>
  <c r="BB37" i="18"/>
  <c r="CQ37" i="18"/>
  <c r="EF37" i="18"/>
  <c r="BB42" i="18"/>
  <c r="CQ42" i="18"/>
  <c r="EF42" i="18"/>
  <c r="CQ41" i="18"/>
  <c r="EF41" i="18"/>
  <c r="BB41" i="18"/>
  <c r="DY93" i="18"/>
  <c r="CQ49" i="18"/>
  <c r="EF49" i="18"/>
  <c r="BB49" i="18"/>
  <c r="ED36" i="17"/>
  <c r="DX109" i="17"/>
  <c r="CO2" i="17"/>
  <c r="ED2" i="17"/>
  <c r="AZ2" i="17"/>
  <c r="EB56" i="17"/>
  <c r="CO8" i="17"/>
  <c r="ED8" i="17"/>
  <c r="AZ8" i="17"/>
  <c r="CO39" i="17"/>
  <c r="ED39" i="17"/>
  <c r="AZ39" i="17"/>
  <c r="DV64" i="17"/>
  <c r="AZ18" i="17"/>
  <c r="CO18" i="17"/>
  <c r="ED18" i="17"/>
  <c r="CO9" i="17"/>
  <c r="ED9" i="17"/>
  <c r="AZ9" i="17"/>
  <c r="CO32" i="17"/>
  <c r="ED32" i="17"/>
  <c r="AZ32" i="17"/>
  <c r="CO27" i="17"/>
  <c r="ED27" i="17"/>
  <c r="AZ27" i="17"/>
  <c r="CO36" i="17"/>
  <c r="AZ36" i="17"/>
  <c r="AZ45" i="17"/>
  <c r="CO45" i="17"/>
  <c r="ED45" i="17"/>
  <c r="DW93" i="17"/>
  <c r="CO49" i="17"/>
  <c r="ED49" i="17"/>
  <c r="AZ49" i="17"/>
  <c r="DY54" i="17"/>
  <c r="AZ7" i="17"/>
  <c r="CO7" i="17"/>
  <c r="ED7" i="17"/>
  <c r="AZ3" i="17"/>
  <c r="CO3" i="17"/>
  <c r="ED3" i="17"/>
  <c r="CO6" i="17"/>
  <c r="ED6" i="17"/>
  <c r="AZ6" i="17"/>
  <c r="DY68" i="17"/>
  <c r="AZ22" i="17"/>
  <c r="CO22" i="17"/>
  <c r="ED22" i="17"/>
  <c r="AZ11" i="17"/>
  <c r="CO11" i="17"/>
  <c r="ED11" i="17"/>
  <c r="AZ12" i="17"/>
  <c r="CO12" i="17"/>
  <c r="ED12" i="17"/>
  <c r="CO20" i="17"/>
  <c r="ED20" i="17"/>
  <c r="AZ20" i="17"/>
  <c r="DW81" i="17"/>
  <c r="CO33" i="17"/>
  <c r="ED33" i="17"/>
  <c r="AZ33" i="17"/>
  <c r="CO23" i="17"/>
  <c r="ED23" i="17"/>
  <c r="AZ23" i="17"/>
  <c r="DV84" i="17"/>
  <c r="CO38" i="17"/>
  <c r="ED38" i="17"/>
  <c r="AZ38" i="17"/>
  <c r="CO48" i="17"/>
  <c r="ED48" i="17"/>
  <c r="AZ48" i="17"/>
  <c r="DX115" i="17"/>
  <c r="L51" i="17"/>
  <c r="L48" i="17"/>
  <c r="L46" i="17"/>
  <c r="L44" i="17"/>
  <c r="L49" i="17"/>
  <c r="L45" i="17"/>
  <c r="L42" i="17"/>
  <c r="L43" i="17"/>
  <c r="L41" i="17"/>
  <c r="L39" i="17"/>
  <c r="L38" i="17"/>
  <c r="L37" i="17"/>
  <c r="L33" i="17"/>
  <c r="L27" i="17"/>
  <c r="L22" i="17"/>
  <c r="L36" i="17"/>
  <c r="L32" i="17"/>
  <c r="L25" i="17"/>
  <c r="L30" i="17"/>
  <c r="L24" i="17"/>
  <c r="L19" i="17"/>
  <c r="L20" i="17"/>
  <c r="L12" i="17"/>
  <c r="L28" i="17"/>
  <c r="L18" i="17"/>
  <c r="L17" i="17"/>
  <c r="L15" i="17"/>
  <c r="L11" i="17"/>
  <c r="L23" i="17"/>
  <c r="L21" i="17"/>
  <c r="L14" i="17"/>
  <c r="L10" i="17"/>
  <c r="L8" i="17"/>
  <c r="L6" i="17"/>
  <c r="L9" i="17"/>
  <c r="L7" i="17"/>
  <c r="L5" i="17"/>
  <c r="L4" i="17"/>
  <c r="L2" i="17"/>
  <c r="L3" i="17"/>
  <c r="M1" i="17"/>
  <c r="AZ10" i="17"/>
  <c r="CO10" i="17"/>
  <c r="ED10" i="17"/>
  <c r="CO19" i="17"/>
  <c r="ED19" i="17"/>
  <c r="AZ19" i="17"/>
  <c r="DV61" i="17"/>
  <c r="AZ15" i="17"/>
  <c r="CO15" i="17"/>
  <c r="ED15" i="17"/>
  <c r="DZ71" i="17"/>
  <c r="AZ24" i="17"/>
  <c r="CO24" i="17"/>
  <c r="ED24" i="17"/>
  <c r="CO21" i="17"/>
  <c r="ED21" i="17"/>
  <c r="AZ21" i="17"/>
  <c r="CO37" i="17"/>
  <c r="AZ37" i="17"/>
  <c r="CO28" i="17"/>
  <c r="ED28" i="17"/>
  <c r="AZ28" i="17"/>
  <c r="CO42" i="17"/>
  <c r="ED42" i="17"/>
  <c r="AZ42" i="17"/>
  <c r="AZ51" i="17"/>
  <c r="CO51" i="17"/>
  <c r="ED51" i="17"/>
  <c r="ED37" i="17"/>
  <c r="DY117" i="17"/>
  <c r="DV120" i="17"/>
  <c r="AZ5" i="17"/>
  <c r="CO5" i="17"/>
  <c r="ED5" i="17"/>
  <c r="CO4" i="17"/>
  <c r="ED4" i="17"/>
  <c r="AZ4" i="17"/>
  <c r="AZ14" i="17"/>
  <c r="CO14" i="17"/>
  <c r="ED14" i="17"/>
  <c r="AZ17" i="17"/>
  <c r="CO17" i="17"/>
  <c r="ED17" i="17"/>
  <c r="EC77" i="17"/>
  <c r="CO30" i="17"/>
  <c r="ED30" i="17"/>
  <c r="AZ30" i="17"/>
  <c r="AZ25" i="17"/>
  <c r="CO25" i="17"/>
  <c r="ED25" i="17"/>
  <c r="AZ43" i="17"/>
  <c r="CO43" i="17"/>
  <c r="ED43" i="17"/>
  <c r="AZ44" i="17"/>
  <c r="CO44" i="17"/>
  <c r="ED44" i="17"/>
  <c r="CO41" i="17"/>
  <c r="ED41" i="17"/>
  <c r="AZ41" i="17"/>
  <c r="CO46" i="17"/>
  <c r="ED46" i="17"/>
  <c r="AZ46" i="17"/>
  <c r="DV126" i="18"/>
  <c r="O48" i="18"/>
  <c r="O49" i="18"/>
  <c r="O51" i="18"/>
  <c r="O45" i="18"/>
  <c r="O44" i="18"/>
  <c r="O46" i="18"/>
  <c r="O41" i="18"/>
  <c r="O42" i="18"/>
  <c r="O40" i="18"/>
  <c r="O43" i="18"/>
  <c r="O38" i="18"/>
  <c r="O33" i="18"/>
  <c r="O37" i="18"/>
  <c r="O36" i="18"/>
  <c r="O30" i="18"/>
  <c r="O27" i="18"/>
  <c r="O39" i="18"/>
  <c r="O32" i="18"/>
  <c r="O35" i="18"/>
  <c r="O25" i="18"/>
  <c r="O23" i="18"/>
  <c r="O18" i="18"/>
  <c r="O29" i="18"/>
  <c r="O26" i="18"/>
  <c r="O24" i="18"/>
  <c r="O21" i="18"/>
  <c r="O22" i="18"/>
  <c r="O19" i="18"/>
  <c r="O20" i="18"/>
  <c r="O13" i="18"/>
  <c r="O16" i="18"/>
  <c r="O14" i="18"/>
  <c r="O7" i="18"/>
  <c r="O3" i="18"/>
  <c r="O17" i="18"/>
  <c r="O15" i="18"/>
  <c r="O6" i="18"/>
  <c r="O11" i="18"/>
  <c r="O10" i="18"/>
  <c r="O12" i="18"/>
  <c r="O9" i="18"/>
  <c r="O8" i="18"/>
  <c r="O4" i="18"/>
  <c r="O2" i="18"/>
  <c r="P1" i="18"/>
  <c r="O5" i="18"/>
  <c r="DY61" i="18"/>
  <c r="CR15" i="18"/>
  <c r="EG15" i="18"/>
  <c r="BC15" i="18"/>
  <c r="CR8" i="18"/>
  <c r="EG8" i="18"/>
  <c r="BC8" i="18"/>
  <c r="CR14" i="18"/>
  <c r="EG14" i="18"/>
  <c r="BC14" i="18"/>
  <c r="CR17" i="18"/>
  <c r="EG17" i="18"/>
  <c r="BC17" i="18"/>
  <c r="CR27" i="18"/>
  <c r="EG27" i="18"/>
  <c r="BC27" i="18"/>
  <c r="CR26" i="18"/>
  <c r="EG26" i="18"/>
  <c r="BC26" i="18"/>
  <c r="DZ81" i="18"/>
  <c r="CR33" i="18"/>
  <c r="EG33" i="18"/>
  <c r="BC33" i="18"/>
  <c r="DV83" i="18"/>
  <c r="CR37" i="18"/>
  <c r="EG37" i="18"/>
  <c r="BC37" i="18"/>
  <c r="BC45" i="18"/>
  <c r="CR45" i="18"/>
  <c r="EG45" i="18"/>
  <c r="BC48" i="18"/>
  <c r="CR48" i="18"/>
  <c r="EG48" i="18"/>
  <c r="EI56" i="18"/>
  <c r="DX110" i="18"/>
  <c r="DX122" i="18"/>
  <c r="CR5" i="18"/>
  <c r="EG5" i="18"/>
  <c r="BC5" i="18"/>
  <c r="EB54" i="18"/>
  <c r="CR7" i="18"/>
  <c r="EG7" i="18"/>
  <c r="BC7" i="18"/>
  <c r="CR9" i="18"/>
  <c r="EG9" i="18"/>
  <c r="BC9" i="18"/>
  <c r="DY64" i="18"/>
  <c r="CR18" i="18"/>
  <c r="EG18" i="18"/>
  <c r="BC18" i="18"/>
  <c r="CR20" i="18"/>
  <c r="EG20" i="18"/>
  <c r="BC20" i="18"/>
  <c r="CR23" i="18"/>
  <c r="EG23" i="18"/>
  <c r="BC23" i="18"/>
  <c r="DZ76" i="18"/>
  <c r="BC29" i="18"/>
  <c r="CR29" i="18"/>
  <c r="EG29" i="18"/>
  <c r="DY84" i="18"/>
  <c r="BC38" i="18"/>
  <c r="CR38" i="18"/>
  <c r="EG38" i="18"/>
  <c r="CR39" i="18"/>
  <c r="EG39" i="18"/>
  <c r="BC39" i="18"/>
  <c r="DW91" i="18"/>
  <c r="BC46" i="18"/>
  <c r="CR46" i="18"/>
  <c r="EG46" i="18"/>
  <c r="DV94" i="18"/>
  <c r="BC51" i="18"/>
  <c r="CR51" i="18"/>
  <c r="EG51" i="18"/>
  <c r="EB117" i="18"/>
  <c r="ER117" i="18"/>
  <c r="EA115" i="18"/>
  <c r="EQ115" i="18"/>
  <c r="BC2" i="18"/>
  <c r="CR2" i="18"/>
  <c r="EG2" i="18"/>
  <c r="DW58" i="18"/>
  <c r="BC10" i="18"/>
  <c r="CR10" i="18"/>
  <c r="EG10" i="18"/>
  <c r="CR13" i="18"/>
  <c r="EG13" i="18"/>
  <c r="BC13" i="18"/>
  <c r="DW60" i="18"/>
  <c r="BC12" i="18"/>
  <c r="CR12" i="18"/>
  <c r="EG12" i="18"/>
  <c r="DV67" i="18"/>
  <c r="BC21" i="18"/>
  <c r="CR21" i="18"/>
  <c r="EG21" i="18"/>
  <c r="DV72" i="18"/>
  <c r="BC25" i="18"/>
  <c r="CR25" i="18"/>
  <c r="EG25" i="18"/>
  <c r="CR19" i="18"/>
  <c r="EG19" i="18"/>
  <c r="BC19" i="18"/>
  <c r="DV80" i="18"/>
  <c r="CR32" i="18"/>
  <c r="EG32" i="18"/>
  <c r="BC32" i="18"/>
  <c r="CR35" i="18"/>
  <c r="EG35" i="18"/>
  <c r="BC35" i="18"/>
  <c r="BC41" i="18"/>
  <c r="CR41" i="18"/>
  <c r="EG41" i="18"/>
  <c r="BC44" i="18"/>
  <c r="CR44" i="18"/>
  <c r="EG44" i="18"/>
  <c r="DZ93" i="18"/>
  <c r="CR49" i="18"/>
  <c r="EG49" i="18"/>
  <c r="BC49" i="18"/>
  <c r="DY120" i="18"/>
  <c r="EA109" i="18"/>
  <c r="DX112" i="18"/>
  <c r="EN56" i="18"/>
  <c r="EH56" i="18"/>
  <c r="EF56" i="18"/>
  <c r="BC3" i="18"/>
  <c r="CR3" i="18"/>
  <c r="EG3" i="18"/>
  <c r="BC6" i="18"/>
  <c r="CR6" i="18"/>
  <c r="EG6" i="18"/>
  <c r="CR4" i="18"/>
  <c r="EG4" i="18"/>
  <c r="BC4" i="18"/>
  <c r="DW59" i="18"/>
  <c r="CR11" i="18"/>
  <c r="EG11" i="18"/>
  <c r="BC11" i="18"/>
  <c r="EC71" i="18"/>
  <c r="BC24" i="18"/>
  <c r="CR24" i="18"/>
  <c r="EG24" i="18"/>
  <c r="BC30" i="18"/>
  <c r="CR30" i="18"/>
  <c r="EG30" i="18"/>
  <c r="EB68" i="18"/>
  <c r="CR22" i="18"/>
  <c r="EG22" i="18"/>
  <c r="BC22" i="18"/>
  <c r="CR36" i="18"/>
  <c r="EG36" i="18"/>
  <c r="BC36" i="18"/>
  <c r="DW87" i="18"/>
  <c r="BC40" i="18"/>
  <c r="CR40" i="18"/>
  <c r="EG40" i="18"/>
  <c r="BC42" i="18"/>
  <c r="CR42" i="18"/>
  <c r="EG42" i="18"/>
  <c r="BC43" i="18"/>
  <c r="CR43" i="18"/>
  <c r="EG43" i="18"/>
  <c r="EL56" i="18"/>
  <c r="CP11" i="17"/>
  <c r="BA11" i="17"/>
  <c r="BA2" i="17"/>
  <c r="CP2" i="17"/>
  <c r="EE2" i="17"/>
  <c r="BA9" i="17"/>
  <c r="CP9" i="17"/>
  <c r="EE9" i="17"/>
  <c r="BA14" i="17"/>
  <c r="CP14" i="17"/>
  <c r="EE14" i="17"/>
  <c r="DW61" i="17"/>
  <c r="CP15" i="17"/>
  <c r="EE15" i="17"/>
  <c r="BA15" i="17"/>
  <c r="BA12" i="17"/>
  <c r="CP12" i="17"/>
  <c r="EE12" i="17"/>
  <c r="ED77" i="17"/>
  <c r="BA30" i="17"/>
  <c r="CP30" i="17"/>
  <c r="EE30" i="17"/>
  <c r="DZ68" i="17"/>
  <c r="CP22" i="17"/>
  <c r="EE22" i="17"/>
  <c r="BA22" i="17"/>
  <c r="DW84" i="17"/>
  <c r="CP38" i="17"/>
  <c r="EE38" i="17"/>
  <c r="BA38" i="17"/>
  <c r="BA42" i="17"/>
  <c r="CP42" i="17"/>
  <c r="EE42" i="17"/>
  <c r="BA46" i="17"/>
  <c r="CP46" i="17"/>
  <c r="EE46" i="17"/>
  <c r="DW120" i="17"/>
  <c r="EF77" i="17"/>
  <c r="BA10" i="17"/>
  <c r="CP10" i="17"/>
  <c r="EE10" i="17"/>
  <c r="DV110" i="17"/>
  <c r="BA4" i="17"/>
  <c r="CP4" i="17"/>
  <c r="EE4" i="17"/>
  <c r="BA6" i="17"/>
  <c r="CP6" i="17"/>
  <c r="EE6" i="17"/>
  <c r="CP21" i="17"/>
  <c r="EE21" i="17"/>
  <c r="BA21" i="17"/>
  <c r="CP17" i="17"/>
  <c r="EE17" i="17"/>
  <c r="BA17" i="17"/>
  <c r="CP20" i="17"/>
  <c r="EE20" i="17"/>
  <c r="BA20" i="17"/>
  <c r="CP25" i="17"/>
  <c r="EE25" i="17"/>
  <c r="BA25" i="17"/>
  <c r="CP27" i="17"/>
  <c r="BA27" i="17"/>
  <c r="BA39" i="17"/>
  <c r="CP39" i="17"/>
  <c r="EE39" i="17"/>
  <c r="CP45" i="17"/>
  <c r="EE45" i="17"/>
  <c r="BA45" i="17"/>
  <c r="BA48" i="17"/>
  <c r="CP48" i="17"/>
  <c r="EE48" i="17"/>
  <c r="DY115" i="17"/>
  <c r="EG77" i="17"/>
  <c r="DY109" i="17"/>
  <c r="DV112" i="17"/>
  <c r="DZ54" i="17"/>
  <c r="CP7" i="17"/>
  <c r="EE7" i="17"/>
  <c r="BA7" i="17"/>
  <c r="DZ117" i="17"/>
  <c r="M49" i="17"/>
  <c r="M48" i="17"/>
  <c r="M43" i="17"/>
  <c r="M51" i="17"/>
  <c r="M45" i="17"/>
  <c r="M46" i="17"/>
  <c r="M41" i="17"/>
  <c r="M44" i="17"/>
  <c r="M42" i="17"/>
  <c r="M39" i="17"/>
  <c r="M38" i="17"/>
  <c r="M37" i="17"/>
  <c r="M36" i="17"/>
  <c r="M32" i="17"/>
  <c r="M25" i="17"/>
  <c r="M33" i="17"/>
  <c r="M30" i="17"/>
  <c r="M28" i="17"/>
  <c r="M23" i="17"/>
  <c r="M35" i="17"/>
  <c r="M27" i="17"/>
  <c r="M24" i="17"/>
  <c r="M18" i="17"/>
  <c r="M17" i="17"/>
  <c r="M15" i="17"/>
  <c r="M11" i="17"/>
  <c r="M21" i="17"/>
  <c r="M14" i="17"/>
  <c r="M22" i="17"/>
  <c r="M19" i="17"/>
  <c r="M9" i="17"/>
  <c r="M7" i="17"/>
  <c r="M12" i="17"/>
  <c r="M20" i="17"/>
  <c r="M10" i="17"/>
  <c r="M6" i="17"/>
  <c r="M8" i="17"/>
  <c r="M5" i="17"/>
  <c r="M3" i="17"/>
  <c r="M4" i="17"/>
  <c r="M2" i="17"/>
  <c r="N1" i="17"/>
  <c r="BA5" i="17"/>
  <c r="CP5" i="17"/>
  <c r="EE5" i="17"/>
  <c r="EC56" i="17"/>
  <c r="BA8" i="17"/>
  <c r="CP8" i="17"/>
  <c r="EE8" i="17"/>
  <c r="CP23" i="17"/>
  <c r="EE23" i="17"/>
  <c r="BA23" i="17"/>
  <c r="DW64" i="17"/>
  <c r="CP18" i="17"/>
  <c r="EE18" i="17"/>
  <c r="BA18" i="17"/>
  <c r="CP19" i="17"/>
  <c r="EE19" i="17"/>
  <c r="BA19" i="17"/>
  <c r="CP32" i="17"/>
  <c r="EE32" i="17"/>
  <c r="BA32" i="17"/>
  <c r="DX81" i="17"/>
  <c r="BA33" i="17"/>
  <c r="CP33" i="17"/>
  <c r="EE33" i="17"/>
  <c r="CP41" i="17"/>
  <c r="EE41" i="17"/>
  <c r="BA41" i="17"/>
  <c r="DX93" i="17"/>
  <c r="BA49" i="17"/>
  <c r="CP49" i="17"/>
  <c r="EE49" i="17"/>
  <c r="BA51" i="17"/>
  <c r="CP51" i="17"/>
  <c r="EE51" i="17"/>
  <c r="EJ77" i="17"/>
  <c r="EL77" i="17"/>
  <c r="CP3" i="17"/>
  <c r="EE3" i="17"/>
  <c r="BA3" i="17"/>
  <c r="BA28" i="17"/>
  <c r="CP28" i="17"/>
  <c r="EE28" i="17"/>
  <c r="EA71" i="17"/>
  <c r="BA24" i="17"/>
  <c r="CP24" i="17"/>
  <c r="EE24" i="17"/>
  <c r="BA36" i="17"/>
  <c r="CP36" i="17"/>
  <c r="EE36" i="17"/>
  <c r="CP37" i="17"/>
  <c r="EE37" i="17"/>
  <c r="BA37" i="17"/>
  <c r="CP43" i="17"/>
  <c r="EE43" i="17"/>
  <c r="BA43" i="17"/>
  <c r="CP44" i="17"/>
  <c r="EE44" i="17"/>
  <c r="BA44" i="17"/>
  <c r="DV122" i="17"/>
  <c r="EK77" i="17"/>
  <c r="EE27" i="17"/>
  <c r="EE11" i="17"/>
  <c r="EQ109" i="18"/>
  <c r="DY122" i="18"/>
  <c r="BD5" i="18"/>
  <c r="CS5" i="18"/>
  <c r="EH5" i="18"/>
  <c r="BD8" i="18"/>
  <c r="CS8" i="18"/>
  <c r="EH8" i="18"/>
  <c r="DX59" i="18"/>
  <c r="CS11" i="18"/>
  <c r="EH11" i="18"/>
  <c r="BD11" i="18"/>
  <c r="CS3" i="18"/>
  <c r="EH3" i="18"/>
  <c r="BD3" i="18"/>
  <c r="CS13" i="18"/>
  <c r="EH13" i="18"/>
  <c r="BD13" i="18"/>
  <c r="DW67" i="18"/>
  <c r="CS21" i="18"/>
  <c r="EH21" i="18"/>
  <c r="BD21" i="18"/>
  <c r="DZ64" i="18"/>
  <c r="CS18" i="18"/>
  <c r="EH18" i="18"/>
  <c r="BD18" i="18"/>
  <c r="DW80" i="18"/>
  <c r="BD32" i="18"/>
  <c r="CS32" i="18"/>
  <c r="EH32" i="18"/>
  <c r="BD36" i="18"/>
  <c r="CS36" i="18"/>
  <c r="EH36" i="18"/>
  <c r="BD43" i="18"/>
  <c r="CS43" i="18"/>
  <c r="EH43" i="18"/>
  <c r="DX91" i="18"/>
  <c r="CS46" i="18"/>
  <c r="EH46" i="18"/>
  <c r="BD46" i="18"/>
  <c r="EA93" i="18"/>
  <c r="BD49" i="18"/>
  <c r="CS49" i="18"/>
  <c r="EH49" i="18"/>
  <c r="EB115" i="18"/>
  <c r="ER115" i="18"/>
  <c r="P51" i="18"/>
  <c r="P46" i="18"/>
  <c r="P48" i="18"/>
  <c r="P49" i="18"/>
  <c r="P44" i="18"/>
  <c r="P42" i="18"/>
  <c r="P45" i="18"/>
  <c r="P43" i="18"/>
  <c r="P40" i="18"/>
  <c r="P41" i="18"/>
  <c r="P39" i="18"/>
  <c r="P37" i="18"/>
  <c r="P30" i="18"/>
  <c r="P32" i="18"/>
  <c r="P29" i="18"/>
  <c r="P35" i="18"/>
  <c r="P38" i="18"/>
  <c r="P36" i="18"/>
  <c r="P33" i="18"/>
  <c r="P24" i="18"/>
  <c r="P26" i="18"/>
  <c r="P21" i="18"/>
  <c r="P27" i="18"/>
  <c r="P23" i="18"/>
  <c r="P19" i="18"/>
  <c r="P18" i="18"/>
  <c r="P17" i="18"/>
  <c r="P25" i="18"/>
  <c r="P22" i="18"/>
  <c r="P20" i="18"/>
  <c r="P15" i="18"/>
  <c r="P13" i="18"/>
  <c r="P6" i="18"/>
  <c r="P11" i="18"/>
  <c r="P10" i="18"/>
  <c r="P12" i="18"/>
  <c r="P9" i="18"/>
  <c r="P8" i="18"/>
  <c r="P16" i="18"/>
  <c r="P14" i="18"/>
  <c r="P7" i="18"/>
  <c r="P3" i="18"/>
  <c r="Q1" i="18"/>
  <c r="P5" i="18"/>
  <c r="P4" i="18"/>
  <c r="P2" i="18"/>
  <c r="BD9" i="18"/>
  <c r="CS9" i="18"/>
  <c r="EH9" i="18"/>
  <c r="CS6" i="18"/>
  <c r="EH6" i="18"/>
  <c r="BD6" i="18"/>
  <c r="EC54" i="18"/>
  <c r="CS7" i="18"/>
  <c r="EH7" i="18"/>
  <c r="BD7" i="18"/>
  <c r="BD20" i="18"/>
  <c r="CS20" i="18"/>
  <c r="EH20" i="18"/>
  <c r="ED71" i="18"/>
  <c r="EL71" i="18"/>
  <c r="CS24" i="18"/>
  <c r="EH24" i="18"/>
  <c r="BD24" i="18"/>
  <c r="BD23" i="18"/>
  <c r="CS23" i="18"/>
  <c r="EH23" i="18"/>
  <c r="BD39" i="18"/>
  <c r="CS39" i="18"/>
  <c r="EH39" i="18"/>
  <c r="DW83" i="18"/>
  <c r="BD37" i="18"/>
  <c r="CS37" i="18"/>
  <c r="EH37" i="18"/>
  <c r="DX87" i="18"/>
  <c r="CS40" i="18"/>
  <c r="EH40" i="18"/>
  <c r="BD40" i="18"/>
  <c r="BD44" i="18"/>
  <c r="CS44" i="18"/>
  <c r="EH44" i="18"/>
  <c r="DV92" i="18"/>
  <c r="CS48" i="18"/>
  <c r="EH48" i="18"/>
  <c r="BD48" i="18"/>
  <c r="EC117" i="18"/>
  <c r="ES117" i="18"/>
  <c r="EF71" i="18"/>
  <c r="DY112" i="18"/>
  <c r="DZ120" i="18"/>
  <c r="BD2" i="18"/>
  <c r="CS2" i="18"/>
  <c r="EH2" i="18"/>
  <c r="DX60" i="18"/>
  <c r="CS12" i="18"/>
  <c r="EH12" i="18"/>
  <c r="BD12" i="18"/>
  <c r="DZ61" i="18"/>
  <c r="BD15" i="18"/>
  <c r="CS15" i="18"/>
  <c r="EH15" i="18"/>
  <c r="CS14" i="18"/>
  <c r="EH14" i="18"/>
  <c r="BD14" i="18"/>
  <c r="CS19" i="18"/>
  <c r="EH19" i="18"/>
  <c r="BD19" i="18"/>
  <c r="BD26" i="18"/>
  <c r="CS26" i="18"/>
  <c r="EH26" i="18"/>
  <c r="DW72" i="18"/>
  <c r="CS25" i="18"/>
  <c r="EH25" i="18"/>
  <c r="BD25" i="18"/>
  <c r="DV73" i="18"/>
  <c r="CS27" i="18"/>
  <c r="EH27" i="18"/>
  <c r="BD27" i="18"/>
  <c r="EA81" i="18"/>
  <c r="CS33" i="18"/>
  <c r="EH33" i="18"/>
  <c r="BD33" i="18"/>
  <c r="CS42" i="18"/>
  <c r="EH42" i="18"/>
  <c r="BD42" i="18"/>
  <c r="BD45" i="18"/>
  <c r="CS45" i="18"/>
  <c r="EH45" i="18"/>
  <c r="DV114" i="18"/>
  <c r="DW126" i="18"/>
  <c r="EB109" i="18"/>
  <c r="DY110" i="18"/>
  <c r="CS4" i="18"/>
  <c r="EH4" i="18"/>
  <c r="BD4" i="18"/>
  <c r="DX58" i="18"/>
  <c r="BD10" i="18"/>
  <c r="CS10" i="18"/>
  <c r="EH10" i="18"/>
  <c r="DV63" i="18"/>
  <c r="BD17" i="18"/>
  <c r="CS17" i="18"/>
  <c r="EH17" i="18"/>
  <c r="DX62" i="18"/>
  <c r="CS16" i="18"/>
  <c r="EH16" i="18"/>
  <c r="BD16" i="18"/>
  <c r="EC68" i="18"/>
  <c r="BD22" i="18"/>
  <c r="CS22" i="18"/>
  <c r="EH22" i="18"/>
  <c r="EA76" i="18"/>
  <c r="BD29" i="18"/>
  <c r="CS29" i="18"/>
  <c r="EH29" i="18"/>
  <c r="DV82" i="18"/>
  <c r="BD35" i="18"/>
  <c r="CS35" i="18"/>
  <c r="EH35" i="18"/>
  <c r="CS30" i="18"/>
  <c r="EH30" i="18"/>
  <c r="BD30" i="18"/>
  <c r="DZ84" i="18"/>
  <c r="BD38" i="18"/>
  <c r="CS38" i="18"/>
  <c r="EH38" i="18"/>
  <c r="DV88" i="18"/>
  <c r="BD41" i="18"/>
  <c r="CS41" i="18"/>
  <c r="EH41" i="18"/>
  <c r="DW94" i="18"/>
  <c r="BD51" i="18"/>
  <c r="CS51" i="18"/>
  <c r="EH51" i="18"/>
  <c r="EI71" i="18"/>
  <c r="DW112" i="17"/>
  <c r="N51" i="17"/>
  <c r="N48" i="17"/>
  <c r="N49" i="17"/>
  <c r="N42" i="17"/>
  <c r="N46" i="17"/>
  <c r="N43" i="17"/>
  <c r="N44" i="17"/>
  <c r="N39" i="17"/>
  <c r="N38" i="17"/>
  <c r="N37" i="17"/>
  <c r="N33" i="17"/>
  <c r="N45" i="17"/>
  <c r="N36" i="17"/>
  <c r="N35" i="17"/>
  <c r="N41" i="17"/>
  <c r="N32" i="17"/>
  <c r="N30" i="17"/>
  <c r="N24" i="17"/>
  <c r="N28" i="17"/>
  <c r="N27" i="17"/>
  <c r="N22" i="17"/>
  <c r="N21" i="17"/>
  <c r="N14" i="17"/>
  <c r="N10" i="17"/>
  <c r="N8" i="17"/>
  <c r="N25" i="17"/>
  <c r="N23" i="17"/>
  <c r="N19" i="17"/>
  <c r="N13" i="17"/>
  <c r="N20" i="17"/>
  <c r="N12" i="17"/>
  <c r="N6" i="17"/>
  <c r="N18" i="17"/>
  <c r="N17" i="17"/>
  <c r="N11" i="17"/>
  <c r="N5" i="17"/>
  <c r="N9" i="17"/>
  <c r="N7" i="17"/>
  <c r="N4" i="17"/>
  <c r="N15" i="17"/>
  <c r="N2" i="17"/>
  <c r="O1" i="17"/>
  <c r="N3" i="17"/>
  <c r="CQ5" i="17"/>
  <c r="EF5" i="17"/>
  <c r="BB5" i="17"/>
  <c r="BB20" i="17"/>
  <c r="CQ20" i="17"/>
  <c r="EF20" i="17"/>
  <c r="CQ19" i="17"/>
  <c r="EF19" i="17"/>
  <c r="BB19" i="17"/>
  <c r="DV59" i="17"/>
  <c r="CQ11" i="17"/>
  <c r="BB11" i="17"/>
  <c r="EB71" i="17"/>
  <c r="BB24" i="17"/>
  <c r="CQ24" i="17"/>
  <c r="EF24" i="17"/>
  <c r="DV75" i="17"/>
  <c r="BB28" i="17"/>
  <c r="CQ28" i="17"/>
  <c r="EF28" i="17"/>
  <c r="CQ32" i="17"/>
  <c r="EF32" i="17"/>
  <c r="BB32" i="17"/>
  <c r="CQ39" i="17"/>
  <c r="EF39" i="17"/>
  <c r="BB39" i="17"/>
  <c r="DV91" i="17"/>
  <c r="BB46" i="17"/>
  <c r="CQ46" i="17"/>
  <c r="EF46" i="17"/>
  <c r="BB48" i="17"/>
  <c r="CQ48" i="17"/>
  <c r="EF48" i="17"/>
  <c r="EN77" i="17"/>
  <c r="EH77" i="17"/>
  <c r="EI77" i="17"/>
  <c r="DX120" i="17"/>
  <c r="CQ2" i="17"/>
  <c r="EF2" i="17"/>
  <c r="BB2" i="17"/>
  <c r="ED56" i="17"/>
  <c r="EK56" i="17"/>
  <c r="BB8" i="17"/>
  <c r="CQ8" i="17"/>
  <c r="EF8" i="17"/>
  <c r="DV60" i="17"/>
  <c r="CQ12" i="17"/>
  <c r="EF12" i="17"/>
  <c r="BB12" i="17"/>
  <c r="EA68" i="17"/>
  <c r="CQ22" i="17"/>
  <c r="EF22" i="17"/>
  <c r="BB22" i="17"/>
  <c r="DX61" i="17"/>
  <c r="CQ15" i="17"/>
  <c r="EF15" i="17"/>
  <c r="BB15" i="17"/>
  <c r="BB27" i="17"/>
  <c r="CQ27" i="17"/>
  <c r="EF27" i="17"/>
  <c r="BB30" i="17"/>
  <c r="CQ30" i="17"/>
  <c r="EF30" i="17"/>
  <c r="BB36" i="17"/>
  <c r="CQ36" i="17"/>
  <c r="EF36" i="17"/>
  <c r="CQ42" i="17"/>
  <c r="EF42" i="17"/>
  <c r="BB42" i="17"/>
  <c r="BB45" i="17"/>
  <c r="CQ45" i="17"/>
  <c r="EF45" i="17"/>
  <c r="DY93" i="17"/>
  <c r="BB49" i="17"/>
  <c r="CQ49" i="17"/>
  <c r="EF49" i="17"/>
  <c r="DZ109" i="17"/>
  <c r="DZ115" i="17"/>
  <c r="DW110" i="17"/>
  <c r="EM77" i="17"/>
  <c r="EG56" i="17"/>
  <c r="BB4" i="17"/>
  <c r="CQ4" i="17"/>
  <c r="EF4" i="17"/>
  <c r="BB6" i="17"/>
  <c r="CQ6" i="17"/>
  <c r="EF6" i="17"/>
  <c r="EA54" i="17"/>
  <c r="CQ7" i="17"/>
  <c r="EF7" i="17"/>
  <c r="BB7" i="17"/>
  <c r="CQ14" i="17"/>
  <c r="EF14" i="17"/>
  <c r="BB14" i="17"/>
  <c r="CQ17" i="17"/>
  <c r="EF17" i="17"/>
  <c r="BB17" i="17"/>
  <c r="BB35" i="17"/>
  <c r="CQ35" i="17"/>
  <c r="EF35" i="17"/>
  <c r="DY81" i="17"/>
  <c r="CQ33" i="17"/>
  <c r="EF33" i="17"/>
  <c r="BB33" i="17"/>
  <c r="CQ37" i="17"/>
  <c r="EF37" i="17"/>
  <c r="BB37" i="17"/>
  <c r="CQ44" i="17"/>
  <c r="EF44" i="17"/>
  <c r="BB44" i="17"/>
  <c r="BB51" i="17"/>
  <c r="CQ51" i="17"/>
  <c r="EF51" i="17"/>
  <c r="DW122" i="17"/>
  <c r="EF11" i="17"/>
  <c r="EA117" i="17"/>
  <c r="EQ117" i="17"/>
  <c r="CQ3" i="17"/>
  <c r="EF3" i="17"/>
  <c r="BB3" i="17"/>
  <c r="DV58" i="17"/>
  <c r="CQ10" i="17"/>
  <c r="EF10" i="17"/>
  <c r="BB10" i="17"/>
  <c r="BB9" i="17"/>
  <c r="CQ9" i="17"/>
  <c r="EF9" i="17"/>
  <c r="BB21" i="17"/>
  <c r="CQ21" i="17"/>
  <c r="EF21" i="17"/>
  <c r="DX64" i="17"/>
  <c r="CQ18" i="17"/>
  <c r="EF18" i="17"/>
  <c r="BB18" i="17"/>
  <c r="BB23" i="17"/>
  <c r="CQ23" i="17"/>
  <c r="EF23" i="17"/>
  <c r="CQ25" i="17"/>
  <c r="EF25" i="17"/>
  <c r="BB25" i="17"/>
  <c r="DX84" i="17"/>
  <c r="BB38" i="17"/>
  <c r="CQ38" i="17"/>
  <c r="EF38" i="17"/>
  <c r="BB41" i="17"/>
  <c r="CQ41" i="17"/>
  <c r="EF41" i="17"/>
  <c r="CQ43" i="17"/>
  <c r="EF43" i="17"/>
  <c r="BB43" i="17"/>
  <c r="EJ71" i="18"/>
  <c r="EM71" i="18"/>
  <c r="EF56" i="17"/>
  <c r="EC115" i="18"/>
  <c r="ES115" i="18"/>
  <c r="ER109" i="18"/>
  <c r="EA120" i="18"/>
  <c r="EQ120" i="18"/>
  <c r="DV127" i="18"/>
  <c r="EC109" i="18"/>
  <c r="Q51" i="18"/>
  <c r="Q49" i="18"/>
  <c r="Q48" i="18"/>
  <c r="Q43" i="18"/>
  <c r="Q46" i="18"/>
  <c r="Q45" i="18"/>
  <c r="Q41" i="18"/>
  <c r="Q39" i="18"/>
  <c r="Q44" i="18"/>
  <c r="Q42" i="18"/>
  <c r="Q40" i="18"/>
  <c r="Q38" i="18"/>
  <c r="Q36" i="18"/>
  <c r="Q32" i="18"/>
  <c r="Q29" i="18"/>
  <c r="Q35" i="18"/>
  <c r="Q31" i="18"/>
  <c r="Q28" i="18"/>
  <c r="Q33" i="18"/>
  <c r="Q37" i="18"/>
  <c r="Q30" i="18"/>
  <c r="Q27" i="18"/>
  <c r="Q23" i="18"/>
  <c r="Q24" i="18"/>
  <c r="Q20" i="18"/>
  <c r="Q25" i="18"/>
  <c r="Q22" i="18"/>
  <c r="Q26" i="18"/>
  <c r="Q21" i="18"/>
  <c r="Q19" i="18"/>
  <c r="Q18" i="18"/>
  <c r="Q17" i="18"/>
  <c r="Q16" i="18"/>
  <c r="Q15" i="18"/>
  <c r="Q12" i="18"/>
  <c r="Q11" i="18"/>
  <c r="Q10" i="18"/>
  <c r="Q5" i="18"/>
  <c r="Q9" i="18"/>
  <c r="Q8" i="18"/>
  <c r="Q14" i="18"/>
  <c r="Q7" i="18"/>
  <c r="Q13" i="18"/>
  <c r="Q6" i="18"/>
  <c r="Q2" i="18"/>
  <c r="Q3" i="18"/>
  <c r="Q4" i="18"/>
  <c r="R1" i="18"/>
  <c r="DY62" i="18"/>
  <c r="BE16" i="18"/>
  <c r="CT16" i="18"/>
  <c r="EI16" i="18"/>
  <c r="DY58" i="18"/>
  <c r="CT10" i="18"/>
  <c r="EI10" i="18"/>
  <c r="BE10" i="18"/>
  <c r="EA61" i="18"/>
  <c r="BE15" i="18"/>
  <c r="CT15" i="18"/>
  <c r="EI15" i="18"/>
  <c r="DW63" i="18"/>
  <c r="BE17" i="18"/>
  <c r="CT17" i="18"/>
  <c r="EI17" i="18"/>
  <c r="DW73" i="18"/>
  <c r="BE27" i="18"/>
  <c r="CT27" i="18"/>
  <c r="EI27" i="18"/>
  <c r="EB81" i="18"/>
  <c r="BE33" i="18"/>
  <c r="CT33" i="18"/>
  <c r="EI33" i="18"/>
  <c r="EB76" i="18"/>
  <c r="CT29" i="18"/>
  <c r="EI29" i="18"/>
  <c r="BE29" i="18"/>
  <c r="CT39" i="18"/>
  <c r="EI39" i="18"/>
  <c r="BE39" i="18"/>
  <c r="DV89" i="18"/>
  <c r="BE45" i="18"/>
  <c r="CT45" i="18"/>
  <c r="EI45" i="18"/>
  <c r="DW92" i="18"/>
  <c r="CT48" i="18"/>
  <c r="EI48" i="18"/>
  <c r="BE48" i="18"/>
  <c r="DZ122" i="18"/>
  <c r="EA119" i="18"/>
  <c r="EQ119" i="18"/>
  <c r="DX124" i="18"/>
  <c r="CT2" i="18"/>
  <c r="EI2" i="18"/>
  <c r="BE2" i="18"/>
  <c r="CT3" i="18"/>
  <c r="EI3" i="18"/>
  <c r="BE3" i="18"/>
  <c r="BE8" i="18"/>
  <c r="CT8" i="18"/>
  <c r="EI8" i="18"/>
  <c r="DY59" i="18"/>
  <c r="BE11" i="18"/>
  <c r="CT11" i="18"/>
  <c r="EI11" i="18"/>
  <c r="BE20" i="18"/>
  <c r="CT20" i="18"/>
  <c r="EI20" i="18"/>
  <c r="EA64" i="18"/>
  <c r="CT18" i="18"/>
  <c r="EI18" i="18"/>
  <c r="BE18" i="18"/>
  <c r="DX67" i="18"/>
  <c r="CT21" i="18"/>
  <c r="EI21" i="18"/>
  <c r="BE21" i="18"/>
  <c r="CT36" i="18"/>
  <c r="EI36" i="18"/>
  <c r="BE36" i="18"/>
  <c r="DX80" i="18"/>
  <c r="CT32" i="18"/>
  <c r="EI32" i="18"/>
  <c r="BE32" i="18"/>
  <c r="DW88" i="18"/>
  <c r="BE41" i="18"/>
  <c r="CT41" i="18"/>
  <c r="EI41" i="18"/>
  <c r="CT42" i="18"/>
  <c r="EI42" i="18"/>
  <c r="BE42" i="18"/>
  <c r="DY91" i="18"/>
  <c r="CT46" i="18"/>
  <c r="EI46" i="18"/>
  <c r="BE46" i="18"/>
  <c r="DX126" i="18"/>
  <c r="DV121" i="18"/>
  <c r="DV111" i="18"/>
  <c r="BE4" i="18"/>
  <c r="CT4" i="18"/>
  <c r="EI4" i="18"/>
  <c r="ED54" i="18"/>
  <c r="EI54" i="18"/>
  <c r="BE7" i="18"/>
  <c r="CT7" i="18"/>
  <c r="EI7" i="18"/>
  <c r="BE9" i="18"/>
  <c r="CT9" i="18"/>
  <c r="EI9" i="18"/>
  <c r="CT6" i="18"/>
  <c r="EI6" i="18"/>
  <c r="BE6" i="18"/>
  <c r="ED68" i="18"/>
  <c r="EK68" i="18"/>
  <c r="DV69" i="18"/>
  <c r="BE22" i="18"/>
  <c r="CT22" i="18"/>
  <c r="EI22" i="18"/>
  <c r="BE19" i="18"/>
  <c r="CT19" i="18"/>
  <c r="EI19" i="18"/>
  <c r="BE26" i="18"/>
  <c r="CT26" i="18"/>
  <c r="EI26" i="18"/>
  <c r="EA84" i="18"/>
  <c r="BE38" i="18"/>
  <c r="CT38" i="18"/>
  <c r="EI38" i="18"/>
  <c r="CT30" i="18"/>
  <c r="EI30" i="18"/>
  <c r="BE30" i="18"/>
  <c r="DY87" i="18"/>
  <c r="CT40" i="18"/>
  <c r="EI40" i="18"/>
  <c r="BE40" i="18"/>
  <c r="CT44" i="18"/>
  <c r="EI44" i="18"/>
  <c r="BE44" i="18"/>
  <c r="DX94" i="18"/>
  <c r="CT51" i="18"/>
  <c r="EI51" i="18"/>
  <c r="BE51" i="18"/>
  <c r="DW114" i="18"/>
  <c r="DV118" i="18"/>
  <c r="DZ110" i="18"/>
  <c r="ED117" i="18"/>
  <c r="EN71" i="18"/>
  <c r="EH71" i="18"/>
  <c r="EG71" i="18"/>
  <c r="BE5" i="18"/>
  <c r="CT5" i="18"/>
  <c r="EI5" i="18"/>
  <c r="BE14" i="18"/>
  <c r="CT14" i="18"/>
  <c r="EI14" i="18"/>
  <c r="DY60" i="18"/>
  <c r="CT12" i="18"/>
  <c r="EI12" i="18"/>
  <c r="BE12" i="18"/>
  <c r="BE13" i="18"/>
  <c r="CT13" i="18"/>
  <c r="EI13" i="18"/>
  <c r="DX72" i="18"/>
  <c r="CT25" i="18"/>
  <c r="EI25" i="18"/>
  <c r="BE25" i="18"/>
  <c r="BE23" i="18"/>
  <c r="CT23" i="18"/>
  <c r="EI23" i="18"/>
  <c r="CT24" i="18"/>
  <c r="EI24" i="18"/>
  <c r="BE24" i="18"/>
  <c r="DW82" i="18"/>
  <c r="BE35" i="18"/>
  <c r="CT35" i="18"/>
  <c r="EI35" i="18"/>
  <c r="DX83" i="18"/>
  <c r="BE37" i="18"/>
  <c r="CT37" i="18"/>
  <c r="EI37" i="18"/>
  <c r="CT43" i="18"/>
  <c r="EI43" i="18"/>
  <c r="BE43" i="18"/>
  <c r="EB93" i="18"/>
  <c r="BE49" i="18"/>
  <c r="CT49" i="18"/>
  <c r="EI49" i="18"/>
  <c r="EG68" i="18"/>
  <c r="DZ112" i="18"/>
  <c r="EK71" i="18"/>
  <c r="DY120" i="17"/>
  <c r="EA115" i="17"/>
  <c r="EQ115" i="17"/>
  <c r="EB117" i="17"/>
  <c r="ER117" i="17"/>
  <c r="CR2" i="17"/>
  <c r="EG2" i="17"/>
  <c r="BC2" i="17"/>
  <c r="BC9" i="17"/>
  <c r="CR9" i="17"/>
  <c r="EG9" i="17"/>
  <c r="DY64" i="17"/>
  <c r="BC18" i="17"/>
  <c r="CR18" i="17"/>
  <c r="EG18" i="17"/>
  <c r="CR13" i="17"/>
  <c r="EG13" i="17"/>
  <c r="BC13" i="17"/>
  <c r="CR8" i="17"/>
  <c r="EG8" i="17"/>
  <c r="BC8" i="17"/>
  <c r="EB68" i="17"/>
  <c r="BC22" i="17"/>
  <c r="CR22" i="17"/>
  <c r="EG22" i="17"/>
  <c r="CR30" i="17"/>
  <c r="EG30" i="17"/>
  <c r="BC30" i="17"/>
  <c r="CR36" i="17"/>
  <c r="EG36" i="17"/>
  <c r="BC36" i="17"/>
  <c r="DY84" i="17"/>
  <c r="BC38" i="17"/>
  <c r="CR38" i="17"/>
  <c r="EG38" i="17"/>
  <c r="DW91" i="17"/>
  <c r="BC46" i="17"/>
  <c r="CR46" i="17"/>
  <c r="EG46" i="17"/>
  <c r="DV94" i="17"/>
  <c r="CR51" i="17"/>
  <c r="EG51" i="17"/>
  <c r="BC51" i="17"/>
  <c r="EA109" i="17"/>
  <c r="DX110" i="17"/>
  <c r="DY61" i="17"/>
  <c r="BC15" i="17"/>
  <c r="CR15" i="17"/>
  <c r="EG15" i="17"/>
  <c r="BC5" i="17"/>
  <c r="CR5" i="17"/>
  <c r="EG5" i="17"/>
  <c r="CR6" i="17"/>
  <c r="EG6" i="17"/>
  <c r="BC6" i="17"/>
  <c r="BC19" i="17"/>
  <c r="CR19" i="17"/>
  <c r="EG19" i="17"/>
  <c r="DW58" i="17"/>
  <c r="CR10" i="17"/>
  <c r="EG10" i="17"/>
  <c r="BC10" i="17"/>
  <c r="BC27" i="17"/>
  <c r="CR27" i="17"/>
  <c r="EG27" i="17"/>
  <c r="DV80" i="17"/>
  <c r="CR32" i="17"/>
  <c r="EG32" i="17"/>
  <c r="BC32" i="17"/>
  <c r="CR45" i="17"/>
  <c r="EG45" i="17"/>
  <c r="BC45" i="17"/>
  <c r="CR39" i="17"/>
  <c r="EG39" i="17"/>
  <c r="BC39" i="17"/>
  <c r="CR42" i="17"/>
  <c r="EG42" i="17"/>
  <c r="BC42" i="17"/>
  <c r="DX112" i="17"/>
  <c r="EN56" i="17"/>
  <c r="EL56" i="17"/>
  <c r="EI56" i="17"/>
  <c r="EJ56" i="17"/>
  <c r="EH56" i="17"/>
  <c r="EM56" i="17"/>
  <c r="DV126" i="17"/>
  <c r="BC3" i="17"/>
  <c r="CR3" i="17"/>
  <c r="EG3" i="17"/>
  <c r="CR4" i="17"/>
  <c r="EG4" i="17"/>
  <c r="BC4" i="17"/>
  <c r="DW59" i="17"/>
  <c r="BC11" i="17"/>
  <c r="CR11" i="17"/>
  <c r="EG11" i="17"/>
  <c r="DW60" i="17"/>
  <c r="CR12" i="17"/>
  <c r="EG12" i="17"/>
  <c r="BC12" i="17"/>
  <c r="BC23" i="17"/>
  <c r="CR23" i="17"/>
  <c r="EG23" i="17"/>
  <c r="CR14" i="17"/>
  <c r="EG14" i="17"/>
  <c r="BC14" i="17"/>
  <c r="DW75" i="17"/>
  <c r="CR28" i="17"/>
  <c r="EG28" i="17"/>
  <c r="BC28" i="17"/>
  <c r="CR41" i="17"/>
  <c r="EG41" i="17"/>
  <c r="BC41" i="17"/>
  <c r="DZ81" i="17"/>
  <c r="CR33" i="17"/>
  <c r="EG33" i="17"/>
  <c r="BC33" i="17"/>
  <c r="BC44" i="17"/>
  <c r="CR44" i="17"/>
  <c r="EG44" i="17"/>
  <c r="DZ93" i="17"/>
  <c r="CR49" i="17"/>
  <c r="EG49" i="17"/>
  <c r="BC49" i="17"/>
  <c r="DX122" i="17"/>
  <c r="O49" i="17"/>
  <c r="O46" i="17"/>
  <c r="O51" i="17"/>
  <c r="O45" i="17"/>
  <c r="O41" i="17"/>
  <c r="O48" i="17"/>
  <c r="O44" i="17"/>
  <c r="O38" i="17"/>
  <c r="O42" i="17"/>
  <c r="O39" i="17"/>
  <c r="O36" i="17"/>
  <c r="O35" i="17"/>
  <c r="O43" i="17"/>
  <c r="O40" i="17"/>
  <c r="O33" i="17"/>
  <c r="O29" i="17"/>
  <c r="O28" i="17"/>
  <c r="O23" i="17"/>
  <c r="O37" i="17"/>
  <c r="O27" i="17"/>
  <c r="O26" i="17"/>
  <c r="O25" i="17"/>
  <c r="O21" i="17"/>
  <c r="O20" i="17"/>
  <c r="O30" i="17"/>
  <c r="O19" i="17"/>
  <c r="O13" i="17"/>
  <c r="O9" i="17"/>
  <c r="O32" i="17"/>
  <c r="O22" i="17"/>
  <c r="O12" i="17"/>
  <c r="O18" i="17"/>
  <c r="O17" i="17"/>
  <c r="O15" i="17"/>
  <c r="O11" i="17"/>
  <c r="O24" i="17"/>
  <c r="O14" i="17"/>
  <c r="O8" i="17"/>
  <c r="O7" i="17"/>
  <c r="O10" i="17"/>
  <c r="O6" i="17"/>
  <c r="O5" i="17"/>
  <c r="P1" i="17"/>
  <c r="O4" i="17"/>
  <c r="O2" i="17"/>
  <c r="O3" i="17"/>
  <c r="EB54" i="17"/>
  <c r="CR7" i="17"/>
  <c r="EG7" i="17"/>
  <c r="BC7" i="17"/>
  <c r="BC17" i="17"/>
  <c r="CR17" i="17"/>
  <c r="EG17" i="17"/>
  <c r="CR20" i="17"/>
  <c r="EG20" i="17"/>
  <c r="BC20" i="17"/>
  <c r="DV72" i="17"/>
  <c r="BC25" i="17"/>
  <c r="CR25" i="17"/>
  <c r="EG25" i="17"/>
  <c r="DV67" i="17"/>
  <c r="BC21" i="17"/>
  <c r="CR21" i="17"/>
  <c r="EG21" i="17"/>
  <c r="EC71" i="17"/>
  <c r="CR24" i="17"/>
  <c r="EG24" i="17"/>
  <c r="BC24" i="17"/>
  <c r="BC35" i="17"/>
  <c r="CR35" i="17"/>
  <c r="EG35" i="17"/>
  <c r="DV83" i="17"/>
  <c r="CR37" i="17"/>
  <c r="EG37" i="17"/>
  <c r="BC37" i="17"/>
  <c r="BC43" i="17"/>
  <c r="CR43" i="17"/>
  <c r="EG43" i="17"/>
  <c r="CR48" i="17"/>
  <c r="EG48" i="17"/>
  <c r="BC48" i="17"/>
  <c r="EH68" i="18"/>
  <c r="EL68" i="18"/>
  <c r="DV125" i="18"/>
  <c r="EB120" i="18"/>
  <c r="ER120" i="18"/>
  <c r="R49" i="18"/>
  <c r="R51" i="18"/>
  <c r="R48" i="18"/>
  <c r="R46" i="18"/>
  <c r="R45" i="18"/>
  <c r="R44" i="18"/>
  <c r="R42" i="18"/>
  <c r="R37" i="18"/>
  <c r="R43" i="18"/>
  <c r="R41" i="18"/>
  <c r="R39" i="18"/>
  <c r="R35" i="18"/>
  <c r="R32" i="18"/>
  <c r="R31" i="18"/>
  <c r="R33" i="18"/>
  <c r="R38" i="18"/>
  <c r="R36" i="18"/>
  <c r="R40" i="18"/>
  <c r="R29" i="18"/>
  <c r="R26" i="18"/>
  <c r="R22" i="18"/>
  <c r="R27" i="18"/>
  <c r="R25" i="18"/>
  <c r="R19" i="18"/>
  <c r="R30" i="18"/>
  <c r="R28" i="18"/>
  <c r="R24" i="18"/>
  <c r="R20" i="18"/>
  <c r="R17" i="18"/>
  <c r="R21" i="18"/>
  <c r="R23" i="18"/>
  <c r="R14" i="18"/>
  <c r="R11" i="18"/>
  <c r="R18" i="18"/>
  <c r="R9" i="18"/>
  <c r="R8" i="18"/>
  <c r="R4" i="18"/>
  <c r="R12" i="18"/>
  <c r="R7" i="18"/>
  <c r="R16" i="18"/>
  <c r="R13" i="18"/>
  <c r="R6" i="18"/>
  <c r="R15" i="18"/>
  <c r="R10" i="18"/>
  <c r="R5" i="18"/>
  <c r="S1" i="18"/>
  <c r="R2" i="18"/>
  <c r="R3" i="18"/>
  <c r="BF6" i="18"/>
  <c r="CU6" i="18"/>
  <c r="EJ6" i="18"/>
  <c r="CU8" i="18"/>
  <c r="EJ8" i="18"/>
  <c r="BF8" i="18"/>
  <c r="DZ59" i="18"/>
  <c r="BF11" i="18"/>
  <c r="CU11" i="18"/>
  <c r="EJ11" i="18"/>
  <c r="DX63" i="18"/>
  <c r="CU17" i="18"/>
  <c r="EJ17" i="18"/>
  <c r="BF17" i="18"/>
  <c r="BF26" i="18"/>
  <c r="CU26" i="18"/>
  <c r="EJ26" i="18"/>
  <c r="CU24" i="18"/>
  <c r="EJ24" i="18"/>
  <c r="BF24" i="18"/>
  <c r="DY83" i="18"/>
  <c r="BF37" i="18"/>
  <c r="CU37" i="18"/>
  <c r="EJ37" i="18"/>
  <c r="DX82" i="18"/>
  <c r="CU35" i="18"/>
  <c r="EJ35" i="18"/>
  <c r="BF35" i="18"/>
  <c r="EB84" i="18"/>
  <c r="CU38" i="18"/>
  <c r="EJ38" i="18"/>
  <c r="BF38" i="18"/>
  <c r="CU39" i="18"/>
  <c r="EJ39" i="18"/>
  <c r="BF39" i="18"/>
  <c r="CU43" i="18"/>
  <c r="EJ43" i="18"/>
  <c r="BF43" i="18"/>
  <c r="DY124" i="18"/>
  <c r="ED109" i="18"/>
  <c r="EN54" i="18"/>
  <c r="EG54" i="18"/>
  <c r="EJ54" i="18"/>
  <c r="EL54" i="18"/>
  <c r="EF54" i="18"/>
  <c r="DW127" i="18"/>
  <c r="EB119" i="18"/>
  <c r="ER119" i="18"/>
  <c r="EA110" i="18"/>
  <c r="BF4" i="18"/>
  <c r="CU4" i="18"/>
  <c r="EJ4" i="18"/>
  <c r="BF13" i="18"/>
  <c r="CU13" i="18"/>
  <c r="EJ13" i="18"/>
  <c r="CU9" i="18"/>
  <c r="EJ9" i="18"/>
  <c r="BF9" i="18"/>
  <c r="DZ60" i="18"/>
  <c r="BF12" i="18"/>
  <c r="CU12" i="18"/>
  <c r="EJ12" i="18"/>
  <c r="EB64" i="18"/>
  <c r="BF18" i="18"/>
  <c r="CU18" i="18"/>
  <c r="EJ18" i="18"/>
  <c r="DW69" i="18"/>
  <c r="CU22" i="18"/>
  <c r="EJ22" i="18"/>
  <c r="BF22" i="18"/>
  <c r="CU23" i="18"/>
  <c r="EJ23" i="18"/>
  <c r="BF23" i="18"/>
  <c r="EC81" i="18"/>
  <c r="BF33" i="18"/>
  <c r="CU33" i="18"/>
  <c r="EJ33" i="18"/>
  <c r="EC76" i="18"/>
  <c r="CU29" i="18"/>
  <c r="EJ29" i="18"/>
  <c r="BF29" i="18"/>
  <c r="DZ87" i="18"/>
  <c r="BF40" i="18"/>
  <c r="CU40" i="18"/>
  <c r="EJ40" i="18"/>
  <c r="DX88" i="18"/>
  <c r="CU41" i="18"/>
  <c r="EJ41" i="18"/>
  <c r="BF41" i="18"/>
  <c r="DX92" i="18"/>
  <c r="BF48" i="18"/>
  <c r="CU48" i="18"/>
  <c r="EJ48" i="18"/>
  <c r="EK54" i="18"/>
  <c r="ES109" i="18"/>
  <c r="DW121" i="18"/>
  <c r="ET117" i="18"/>
  <c r="EU117" i="18"/>
  <c r="EA122" i="18"/>
  <c r="EQ122" i="18"/>
  <c r="ED115" i="18"/>
  <c r="EN68" i="18"/>
  <c r="DY126" i="18"/>
  <c r="EA112" i="18"/>
  <c r="EQ112" i="18"/>
  <c r="EF68" i="18"/>
  <c r="DW111" i="18"/>
  <c r="BF3" i="18"/>
  <c r="CU3" i="18"/>
  <c r="EJ3" i="18"/>
  <c r="BF7" i="18"/>
  <c r="CU7" i="18"/>
  <c r="EJ7" i="18"/>
  <c r="CU5" i="18"/>
  <c r="EJ5" i="18"/>
  <c r="BF5" i="18"/>
  <c r="EB61" i="18"/>
  <c r="CU15" i="18"/>
  <c r="EJ15" i="18"/>
  <c r="BF15" i="18"/>
  <c r="BF19" i="18"/>
  <c r="CU19" i="18"/>
  <c r="EJ19" i="18"/>
  <c r="DY72" i="18"/>
  <c r="BF25" i="18"/>
  <c r="CU25" i="18"/>
  <c r="EJ25" i="18"/>
  <c r="DX73" i="18"/>
  <c r="BF27" i="18"/>
  <c r="CU27" i="18"/>
  <c r="EJ27" i="18"/>
  <c r="DZ75" i="18"/>
  <c r="CU28" i="18"/>
  <c r="EJ28" i="18"/>
  <c r="BF28" i="18"/>
  <c r="DY80" i="18"/>
  <c r="CU32" i="18"/>
  <c r="EJ32" i="18"/>
  <c r="BF32" i="18"/>
  <c r="BF42" i="18"/>
  <c r="CU42" i="18"/>
  <c r="EJ42" i="18"/>
  <c r="DW89" i="18"/>
  <c r="CU45" i="18"/>
  <c r="EJ45" i="18"/>
  <c r="BF45" i="18"/>
  <c r="EC93" i="18"/>
  <c r="BF49" i="18"/>
  <c r="CU49" i="18"/>
  <c r="EJ49" i="18"/>
  <c r="EH54" i="18"/>
  <c r="EI68" i="18"/>
  <c r="EM68" i="18"/>
  <c r="EJ68" i="18"/>
  <c r="DX114" i="18"/>
  <c r="DW118" i="18"/>
  <c r="CU2" i="18"/>
  <c r="EJ2" i="18"/>
  <c r="BF2" i="18"/>
  <c r="CU14" i="18"/>
  <c r="EJ14" i="18"/>
  <c r="BF14" i="18"/>
  <c r="DZ58" i="18"/>
  <c r="CU10" i="18"/>
  <c r="EJ10" i="18"/>
  <c r="BF10" i="18"/>
  <c r="DZ62" i="18"/>
  <c r="CU16" i="18"/>
  <c r="EJ16" i="18"/>
  <c r="BF16" i="18"/>
  <c r="DY67" i="18"/>
  <c r="BF21" i="18"/>
  <c r="CU21" i="18"/>
  <c r="EJ21" i="18"/>
  <c r="CU20" i="18"/>
  <c r="EJ20" i="18"/>
  <c r="BF20" i="18"/>
  <c r="DV78" i="18"/>
  <c r="BF30" i="18"/>
  <c r="CU30" i="18"/>
  <c r="EJ30" i="18"/>
  <c r="CU31" i="18"/>
  <c r="EJ31" i="18"/>
  <c r="BF31" i="18"/>
  <c r="CU36" i="18"/>
  <c r="EJ36" i="18"/>
  <c r="BF36" i="18"/>
  <c r="CU44" i="18"/>
  <c r="EJ44" i="18"/>
  <c r="BF44" i="18"/>
  <c r="DZ91" i="18"/>
  <c r="CU46" i="18"/>
  <c r="EJ46" i="18"/>
  <c r="BF46" i="18"/>
  <c r="DY94" i="18"/>
  <c r="CU51" i="18"/>
  <c r="EJ51" i="18"/>
  <c r="BF51" i="18"/>
  <c r="EM54" i="18"/>
  <c r="EB109" i="17"/>
  <c r="P51" i="17"/>
  <c r="P49" i="17"/>
  <c r="P48" i="17"/>
  <c r="P44" i="17"/>
  <c r="P46" i="17"/>
  <c r="P45" i="17"/>
  <c r="P42" i="17"/>
  <c r="P41" i="17"/>
  <c r="P35" i="17"/>
  <c r="P43" i="17"/>
  <c r="P40" i="17"/>
  <c r="P37" i="17"/>
  <c r="P33" i="17"/>
  <c r="P38" i="17"/>
  <c r="P36" i="17"/>
  <c r="P27" i="17"/>
  <c r="P22" i="17"/>
  <c r="P26" i="17"/>
  <c r="P25" i="17"/>
  <c r="P39" i="17"/>
  <c r="P32" i="17"/>
  <c r="P30" i="17"/>
  <c r="P24" i="17"/>
  <c r="P19" i="17"/>
  <c r="P28" i="17"/>
  <c r="P23" i="17"/>
  <c r="P12" i="17"/>
  <c r="P29" i="17"/>
  <c r="P20" i="17"/>
  <c r="P18" i="17"/>
  <c r="P17" i="17"/>
  <c r="P15" i="17"/>
  <c r="P11" i="17"/>
  <c r="P16" i="17"/>
  <c r="P14" i="17"/>
  <c r="P10" i="17"/>
  <c r="P8" i="17"/>
  <c r="P21" i="17"/>
  <c r="P13" i="17"/>
  <c r="P9" i="17"/>
  <c r="P6" i="17"/>
  <c r="P5" i="17"/>
  <c r="P7" i="17"/>
  <c r="P4" i="17"/>
  <c r="P3" i="17"/>
  <c r="Q1" i="17"/>
  <c r="P2" i="17"/>
  <c r="EC54" i="17"/>
  <c r="BD7" i="17"/>
  <c r="CS7" i="17"/>
  <c r="EH7" i="17"/>
  <c r="DX59" i="17"/>
  <c r="BD11" i="17"/>
  <c r="CS11" i="17"/>
  <c r="EH11" i="17"/>
  <c r="DX60" i="17"/>
  <c r="BD12" i="17"/>
  <c r="CS12" i="17"/>
  <c r="EH12" i="17"/>
  <c r="CS13" i="17"/>
  <c r="BD13" i="17"/>
  <c r="DW67" i="17"/>
  <c r="CS21" i="17"/>
  <c r="EH21" i="17"/>
  <c r="BD21" i="17"/>
  <c r="DW83" i="17"/>
  <c r="CS37" i="17"/>
  <c r="EH37" i="17"/>
  <c r="BD37" i="17"/>
  <c r="EA81" i="17"/>
  <c r="BD33" i="17"/>
  <c r="CS33" i="17"/>
  <c r="EH33" i="17"/>
  <c r="CS36" i="17"/>
  <c r="EH36" i="17"/>
  <c r="BD36" i="17"/>
  <c r="BD44" i="17"/>
  <c r="CS44" i="17"/>
  <c r="EH44" i="17"/>
  <c r="DW94" i="17"/>
  <c r="CS51" i="17"/>
  <c r="EH51" i="17"/>
  <c r="BD51" i="17"/>
  <c r="EQ109" i="17"/>
  <c r="DY122" i="17"/>
  <c r="BD3" i="17"/>
  <c r="CS3" i="17"/>
  <c r="EH3" i="17"/>
  <c r="BD5" i="17"/>
  <c r="CS5" i="17"/>
  <c r="EH5" i="17"/>
  <c r="CS8" i="17"/>
  <c r="EH8" i="17"/>
  <c r="BD8" i="17"/>
  <c r="DZ61" i="17"/>
  <c r="BD15" i="17"/>
  <c r="CS15" i="17"/>
  <c r="EH15" i="17"/>
  <c r="EC68" i="17"/>
  <c r="BD22" i="17"/>
  <c r="CS22" i="17"/>
  <c r="EH22" i="17"/>
  <c r="BD19" i="17"/>
  <c r="CS19" i="17"/>
  <c r="EH19" i="17"/>
  <c r="DW72" i="17"/>
  <c r="BD25" i="17"/>
  <c r="CS25" i="17"/>
  <c r="EH25" i="17"/>
  <c r="CS23" i="17"/>
  <c r="EH23" i="17"/>
  <c r="BD23" i="17"/>
  <c r="DX87" i="17"/>
  <c r="CS40" i="17"/>
  <c r="EH40" i="17"/>
  <c r="BD40" i="17"/>
  <c r="CS39" i="17"/>
  <c r="EH39" i="17"/>
  <c r="BD39" i="17"/>
  <c r="DV92" i="17"/>
  <c r="CS48" i="17"/>
  <c r="EH48" i="17"/>
  <c r="BD48" i="17"/>
  <c r="DX91" i="17"/>
  <c r="CS46" i="17"/>
  <c r="EH46" i="17"/>
  <c r="BD46" i="17"/>
  <c r="DW126" i="17"/>
  <c r="DV114" i="17"/>
  <c r="CS2" i="17"/>
  <c r="EH2" i="17"/>
  <c r="BD2" i="17"/>
  <c r="CS6" i="17"/>
  <c r="EH6" i="17"/>
  <c r="BD6" i="17"/>
  <c r="BD14" i="17"/>
  <c r="CS14" i="17"/>
  <c r="EH14" i="17"/>
  <c r="DV63" i="17"/>
  <c r="BD17" i="17"/>
  <c r="CS17" i="17"/>
  <c r="EH17" i="17"/>
  <c r="DW80" i="17"/>
  <c r="CS32" i="17"/>
  <c r="EH32" i="17"/>
  <c r="BD32" i="17"/>
  <c r="CS30" i="17"/>
  <c r="EH30" i="17"/>
  <c r="BD30" i="17"/>
  <c r="BD26" i="17"/>
  <c r="CS26" i="17"/>
  <c r="EH26" i="17"/>
  <c r="DX75" i="17"/>
  <c r="CS28" i="17"/>
  <c r="EH28" i="17"/>
  <c r="BD28" i="17"/>
  <c r="BD43" i="17"/>
  <c r="CS43" i="17"/>
  <c r="EH43" i="17"/>
  <c r="CS42" i="17"/>
  <c r="EH42" i="17"/>
  <c r="BD42" i="17"/>
  <c r="DV88" i="17"/>
  <c r="CS41" i="17"/>
  <c r="EH41" i="17"/>
  <c r="BD41" i="17"/>
  <c r="EA93" i="17"/>
  <c r="CS49" i="17"/>
  <c r="EH49" i="17"/>
  <c r="BD49" i="17"/>
  <c r="DZ120" i="17"/>
  <c r="DY112" i="17"/>
  <c r="EC117" i="17"/>
  <c r="ES117" i="17"/>
  <c r="EH71" i="17"/>
  <c r="CS4" i="17"/>
  <c r="EH4" i="17"/>
  <c r="BD4" i="17"/>
  <c r="DX58" i="17"/>
  <c r="BD10" i="17"/>
  <c r="CS10" i="17"/>
  <c r="EH10" i="17"/>
  <c r="ED71" i="17"/>
  <c r="EG71" i="17"/>
  <c r="BD24" i="17"/>
  <c r="CS24" i="17"/>
  <c r="EH24" i="17"/>
  <c r="DZ64" i="17"/>
  <c r="BD18" i="17"/>
  <c r="CS18" i="17"/>
  <c r="EH18" i="17"/>
  <c r="CS9" i="17"/>
  <c r="EH9" i="17"/>
  <c r="BD9" i="17"/>
  <c r="CS20" i="17"/>
  <c r="EH20" i="17"/>
  <c r="BD20" i="17"/>
  <c r="DV73" i="17"/>
  <c r="CS27" i="17"/>
  <c r="EH27" i="17"/>
  <c r="BD27" i="17"/>
  <c r="EA76" i="17"/>
  <c r="CS29" i="17"/>
  <c r="EH29" i="17"/>
  <c r="BD29" i="17"/>
  <c r="DV82" i="17"/>
  <c r="CS35" i="17"/>
  <c r="EH35" i="17"/>
  <c r="BD35" i="17"/>
  <c r="DZ84" i="17"/>
  <c r="CS38" i="17"/>
  <c r="EH38" i="17"/>
  <c r="BD38" i="17"/>
  <c r="CS45" i="17"/>
  <c r="EH45" i="17"/>
  <c r="BD45" i="17"/>
  <c r="DY110" i="17"/>
  <c r="EB115" i="17"/>
  <c r="ER115" i="17"/>
  <c r="EH13" i="17"/>
  <c r="EL71" i="17"/>
  <c r="DY114" i="18"/>
  <c r="DZ124" i="18"/>
  <c r="DX121" i="18"/>
  <c r="S49" i="18"/>
  <c r="S51" i="18"/>
  <c r="S48" i="18"/>
  <c r="S45" i="18"/>
  <c r="S46" i="18"/>
  <c r="S43" i="18"/>
  <c r="S44" i="18"/>
  <c r="S41" i="18"/>
  <c r="S42" i="18"/>
  <c r="S39" i="18"/>
  <c r="S40" i="18"/>
  <c r="S38" i="18"/>
  <c r="S33" i="18"/>
  <c r="S35" i="18"/>
  <c r="S36" i="18"/>
  <c r="S30" i="18"/>
  <c r="S27" i="18"/>
  <c r="S37" i="18"/>
  <c r="S32" i="18"/>
  <c r="S31" i="18"/>
  <c r="S28" i="18"/>
  <c r="S25" i="18"/>
  <c r="S29" i="18"/>
  <c r="S22" i="18"/>
  <c r="S18" i="18"/>
  <c r="S23" i="18"/>
  <c r="S21" i="18"/>
  <c r="S26" i="18"/>
  <c r="S19" i="18"/>
  <c r="S24" i="18"/>
  <c r="S20" i="18"/>
  <c r="S13" i="18"/>
  <c r="S17" i="18"/>
  <c r="S12" i="18"/>
  <c r="S7" i="18"/>
  <c r="S3" i="18"/>
  <c r="S16" i="18"/>
  <c r="S14" i="18"/>
  <c r="S6" i="18"/>
  <c r="S15" i="18"/>
  <c r="S10" i="18"/>
  <c r="S11" i="18"/>
  <c r="S9" i="18"/>
  <c r="S8" i="18"/>
  <c r="S4" i="18"/>
  <c r="S5" i="18"/>
  <c r="S2" i="18"/>
  <c r="T1" i="18"/>
  <c r="BG6" i="18"/>
  <c r="CV6" i="18"/>
  <c r="EK6" i="18"/>
  <c r="EA60" i="18"/>
  <c r="BG12" i="18"/>
  <c r="CV12" i="18"/>
  <c r="EK12" i="18"/>
  <c r="EC64" i="18"/>
  <c r="CV18" i="18"/>
  <c r="EK18" i="18"/>
  <c r="BG18" i="18"/>
  <c r="DZ67" i="18"/>
  <c r="BG21" i="18"/>
  <c r="CV21" i="18"/>
  <c r="EK21" i="18"/>
  <c r="EA75" i="18"/>
  <c r="BG28" i="18"/>
  <c r="CV28" i="18"/>
  <c r="EK28" i="18"/>
  <c r="DY73" i="18"/>
  <c r="BG27" i="18"/>
  <c r="CV27" i="18"/>
  <c r="EK27" i="18"/>
  <c r="EA87" i="18"/>
  <c r="BG40" i="18"/>
  <c r="CV40" i="18"/>
  <c r="EK40" i="18"/>
  <c r="CV31" i="18"/>
  <c r="EK31" i="18"/>
  <c r="BG31" i="18"/>
  <c r="DY88" i="18"/>
  <c r="CV41" i="18"/>
  <c r="EK41" i="18"/>
  <c r="BG41" i="18"/>
  <c r="BG44" i="18"/>
  <c r="CV44" i="18"/>
  <c r="EK44" i="18"/>
  <c r="DZ94" i="18"/>
  <c r="BG51" i="18"/>
  <c r="CV51" i="18"/>
  <c r="EK51" i="18"/>
  <c r="DX118" i="18"/>
  <c r="EB110" i="18"/>
  <c r="EB122" i="18"/>
  <c r="ER122" i="18"/>
  <c r="CV5" i="18"/>
  <c r="EK5" i="18"/>
  <c r="BG5" i="18"/>
  <c r="CV13" i="18"/>
  <c r="EK13" i="18"/>
  <c r="BG13" i="18"/>
  <c r="CV4" i="18"/>
  <c r="EK4" i="18"/>
  <c r="BG4" i="18"/>
  <c r="EA59" i="18"/>
  <c r="CV11" i="18"/>
  <c r="EK11" i="18"/>
  <c r="BG11" i="18"/>
  <c r="DY63" i="18"/>
  <c r="CV17" i="18"/>
  <c r="EK17" i="18"/>
  <c r="BG17" i="18"/>
  <c r="DW78" i="18"/>
  <c r="BG30" i="18"/>
  <c r="CV30" i="18"/>
  <c r="EK30" i="18"/>
  <c r="DX69" i="18"/>
  <c r="CV22" i="18"/>
  <c r="EK22" i="18"/>
  <c r="BG22" i="18"/>
  <c r="CV36" i="18"/>
  <c r="EK36" i="18"/>
  <c r="BG36" i="18"/>
  <c r="DZ80" i="18"/>
  <c r="CV32" i="18"/>
  <c r="EK32" i="18"/>
  <c r="BG32" i="18"/>
  <c r="CV43" i="18"/>
  <c r="EK43" i="18"/>
  <c r="BG43" i="18"/>
  <c r="DX89" i="18"/>
  <c r="CV45" i="18"/>
  <c r="EK45" i="18"/>
  <c r="BG45" i="18"/>
  <c r="ED93" i="18"/>
  <c r="EJ93" i="18"/>
  <c r="CV49" i="18"/>
  <c r="EK49" i="18"/>
  <c r="BG49" i="18"/>
  <c r="DZ126" i="18"/>
  <c r="DW125" i="18"/>
  <c r="EU115" i="18"/>
  <c r="ET115" i="18"/>
  <c r="DX127" i="18"/>
  <c r="EC120" i="18"/>
  <c r="ES120" i="18"/>
  <c r="EB112" i="18"/>
  <c r="ER112" i="18"/>
  <c r="EQ110" i="18"/>
  <c r="DX111" i="18"/>
  <c r="BG3" i="18"/>
  <c r="CV3" i="18"/>
  <c r="EK3" i="18"/>
  <c r="EA58" i="18"/>
  <c r="BG10" i="18"/>
  <c r="CV10" i="18"/>
  <c r="EK10" i="18"/>
  <c r="EA62" i="18"/>
  <c r="CV16" i="18"/>
  <c r="EK16" i="18"/>
  <c r="BG16" i="18"/>
  <c r="CV8" i="18"/>
  <c r="EK8" i="18"/>
  <c r="BG8" i="18"/>
  <c r="CV14" i="18"/>
  <c r="EK14" i="18"/>
  <c r="BG14" i="18"/>
  <c r="CV20" i="18"/>
  <c r="EK20" i="18"/>
  <c r="BG20" i="18"/>
  <c r="CV19" i="18"/>
  <c r="EK19" i="18"/>
  <c r="BG19" i="18"/>
  <c r="CV26" i="18"/>
  <c r="EK26" i="18"/>
  <c r="BG26" i="18"/>
  <c r="EC84" i="18"/>
  <c r="CV38" i="18"/>
  <c r="EK38" i="18"/>
  <c r="BG38" i="18"/>
  <c r="DY82" i="18"/>
  <c r="CV35" i="18"/>
  <c r="EK35" i="18"/>
  <c r="BG35" i="18"/>
  <c r="DZ83" i="18"/>
  <c r="CV37" i="18"/>
  <c r="EK37" i="18"/>
  <c r="BG37" i="18"/>
  <c r="EA91" i="18"/>
  <c r="BG46" i="18"/>
  <c r="CV46" i="18"/>
  <c r="EK46" i="18"/>
  <c r="EM93" i="18"/>
  <c r="EF93" i="18"/>
  <c r="EL93" i="18"/>
  <c r="EC119" i="18"/>
  <c r="ES119" i="18"/>
  <c r="EM76" i="18"/>
  <c r="EH76" i="18"/>
  <c r="EU109" i="18"/>
  <c r="ET109" i="18"/>
  <c r="BG2" i="18"/>
  <c r="CV2" i="18"/>
  <c r="EK2" i="18"/>
  <c r="EC61" i="18"/>
  <c r="CV15" i="18"/>
  <c r="EK15" i="18"/>
  <c r="BG15" i="18"/>
  <c r="CV7" i="18"/>
  <c r="EK7" i="18"/>
  <c r="BG7" i="18"/>
  <c r="CV9" i="18"/>
  <c r="EK9" i="18"/>
  <c r="BG9" i="18"/>
  <c r="CV23" i="18"/>
  <c r="EK23" i="18"/>
  <c r="BG23" i="18"/>
  <c r="BG24" i="18"/>
  <c r="CV24" i="18"/>
  <c r="EK24" i="18"/>
  <c r="DZ72" i="18"/>
  <c r="BG25" i="18"/>
  <c r="CV25" i="18"/>
  <c r="EK25" i="18"/>
  <c r="ED76" i="18"/>
  <c r="EL76" i="18"/>
  <c r="BG29" i="18"/>
  <c r="CV29" i="18"/>
  <c r="EK29" i="18"/>
  <c r="ED81" i="18"/>
  <c r="EM81" i="18"/>
  <c r="CV33" i="18"/>
  <c r="EK33" i="18"/>
  <c r="BG33" i="18"/>
  <c r="CV39" i="18"/>
  <c r="EK39" i="18"/>
  <c r="BG39" i="18"/>
  <c r="BG42" i="18"/>
  <c r="CV42" i="18"/>
  <c r="EK42" i="18"/>
  <c r="DY92" i="18"/>
  <c r="CV48" i="18"/>
  <c r="EK48" i="18"/>
  <c r="BG48" i="18"/>
  <c r="DV118" i="17"/>
  <c r="EI71" i="17"/>
  <c r="EM71" i="17"/>
  <c r="DX126" i="17"/>
  <c r="DX124" i="17"/>
  <c r="EC109" i="17"/>
  <c r="BE4" i="17"/>
  <c r="CT4" i="17"/>
  <c r="EI4" i="17"/>
  <c r="CT9" i="17"/>
  <c r="EI9" i="17"/>
  <c r="BE9" i="17"/>
  <c r="DY58" i="17"/>
  <c r="BE10" i="17"/>
  <c r="CT10" i="17"/>
  <c r="EI10" i="17"/>
  <c r="EA61" i="17"/>
  <c r="CT15" i="17"/>
  <c r="EI15" i="17"/>
  <c r="BE15" i="17"/>
  <c r="EB76" i="17"/>
  <c r="BE29" i="17"/>
  <c r="CT29" i="17"/>
  <c r="EI29" i="17"/>
  <c r="CT19" i="17"/>
  <c r="EI19" i="17"/>
  <c r="BE19" i="17"/>
  <c r="BE39" i="17"/>
  <c r="CT39" i="17"/>
  <c r="EI39" i="17"/>
  <c r="DW73" i="17"/>
  <c r="CT27" i="17"/>
  <c r="EI27" i="17"/>
  <c r="BE27" i="17"/>
  <c r="DX83" i="17"/>
  <c r="CT37" i="17"/>
  <c r="EI37" i="17"/>
  <c r="BE37" i="17"/>
  <c r="DW88" i="17"/>
  <c r="CT41" i="17"/>
  <c r="EI41" i="17"/>
  <c r="BE41" i="17"/>
  <c r="CT44" i="17"/>
  <c r="EI44" i="17"/>
  <c r="BE44" i="17"/>
  <c r="EA119" i="17"/>
  <c r="EQ119" i="17"/>
  <c r="DZ110" i="17"/>
  <c r="DW114" i="17"/>
  <c r="BE2" i="17"/>
  <c r="CT2" i="17"/>
  <c r="EI2" i="17"/>
  <c r="ED54" i="17"/>
  <c r="EM54" i="17"/>
  <c r="CT7" i="17"/>
  <c r="EI7" i="17"/>
  <c r="BE7" i="17"/>
  <c r="BE13" i="17"/>
  <c r="CT13" i="17"/>
  <c r="BE14" i="17"/>
  <c r="CT14" i="17"/>
  <c r="EI14" i="17"/>
  <c r="DW63" i="17"/>
  <c r="CT17" i="17"/>
  <c r="EI17" i="17"/>
  <c r="BE17" i="17"/>
  <c r="DY60" i="17"/>
  <c r="BE12" i="17"/>
  <c r="CT12" i="17"/>
  <c r="EI12" i="17"/>
  <c r="BE24" i="17"/>
  <c r="CT24" i="17"/>
  <c r="EI24" i="17"/>
  <c r="DX72" i="17"/>
  <c r="CT25" i="17"/>
  <c r="EI25" i="17"/>
  <c r="BE25" i="17"/>
  <c r="BE36" i="17"/>
  <c r="CT36" i="17"/>
  <c r="EI36" i="17"/>
  <c r="DY87" i="17"/>
  <c r="BE40" i="17"/>
  <c r="CT40" i="17"/>
  <c r="EI40" i="17"/>
  <c r="BE42" i="17"/>
  <c r="CT42" i="17"/>
  <c r="EI42" i="17"/>
  <c r="DW92" i="17"/>
  <c r="BE48" i="17"/>
  <c r="CT48" i="17"/>
  <c r="EI48" i="17"/>
  <c r="EJ54" i="17"/>
  <c r="DV121" i="17"/>
  <c r="ED117" i="17"/>
  <c r="EN71" i="17"/>
  <c r="EJ71" i="17"/>
  <c r="EK71" i="17"/>
  <c r="EC115" i="17"/>
  <c r="ES115" i="17"/>
  <c r="Q49" i="17"/>
  <c r="Q51" i="17"/>
  <c r="Q48" i="17"/>
  <c r="Q46" i="17"/>
  <c r="Q43" i="17"/>
  <c r="Q45" i="17"/>
  <c r="Q42" i="17"/>
  <c r="Q44" i="17"/>
  <c r="Q40" i="17"/>
  <c r="Q37" i="17"/>
  <c r="Q41" i="17"/>
  <c r="Q39" i="17"/>
  <c r="Q38" i="17"/>
  <c r="Q36" i="17"/>
  <c r="Q32" i="17"/>
  <c r="Q26" i="17"/>
  <c r="Q25" i="17"/>
  <c r="Q30" i="17"/>
  <c r="Q35" i="17"/>
  <c r="Q29" i="17"/>
  <c r="Q28" i="17"/>
  <c r="Q23" i="17"/>
  <c r="Q22" i="17"/>
  <c r="Q20" i="17"/>
  <c r="Q18" i="17"/>
  <c r="Q17" i="17"/>
  <c r="Q15" i="17"/>
  <c r="Q11" i="17"/>
  <c r="Q16" i="17"/>
  <c r="Q14" i="17"/>
  <c r="Q33" i="17"/>
  <c r="Q24" i="17"/>
  <c r="Q21" i="17"/>
  <c r="Q13" i="17"/>
  <c r="Q9" i="17"/>
  <c r="Q7" i="17"/>
  <c r="Q27" i="17"/>
  <c r="Q19" i="17"/>
  <c r="Q12" i="17"/>
  <c r="Q10" i="17"/>
  <c r="Q6" i="17"/>
  <c r="Q5" i="17"/>
  <c r="Q8" i="17"/>
  <c r="Q3" i="17"/>
  <c r="Q4" i="17"/>
  <c r="Q2" i="17"/>
  <c r="R1" i="17"/>
  <c r="CT5" i="17"/>
  <c r="EI5" i="17"/>
  <c r="BE5" i="17"/>
  <c r="DX67" i="17"/>
  <c r="CT21" i="17"/>
  <c r="EI21" i="17"/>
  <c r="BE21" i="17"/>
  <c r="DY62" i="17"/>
  <c r="BE16" i="17"/>
  <c r="CT16" i="17"/>
  <c r="EI16" i="17"/>
  <c r="EA64" i="17"/>
  <c r="CT18" i="17"/>
  <c r="EI18" i="17"/>
  <c r="BE18" i="17"/>
  <c r="BE23" i="17"/>
  <c r="CT23" i="17"/>
  <c r="EI23" i="17"/>
  <c r="BE30" i="17"/>
  <c r="CT30" i="17"/>
  <c r="EI30" i="17"/>
  <c r="CT26" i="17"/>
  <c r="EI26" i="17"/>
  <c r="BE26" i="17"/>
  <c r="EA84" i="17"/>
  <c r="CT38" i="17"/>
  <c r="EI38" i="17"/>
  <c r="BE38" i="17"/>
  <c r="CT43" i="17"/>
  <c r="EI43" i="17"/>
  <c r="BE43" i="17"/>
  <c r="DV89" i="17"/>
  <c r="CT45" i="17"/>
  <c r="EI45" i="17"/>
  <c r="BE45" i="17"/>
  <c r="EB93" i="17"/>
  <c r="BE49" i="17"/>
  <c r="CT49" i="17"/>
  <c r="EI49" i="17"/>
  <c r="EH54" i="17"/>
  <c r="ER109" i="17"/>
  <c r="EI13" i="17"/>
  <c r="DZ122" i="17"/>
  <c r="DZ112" i="17"/>
  <c r="DV111" i="17"/>
  <c r="DV127" i="17"/>
  <c r="EA120" i="17"/>
  <c r="EQ120" i="17"/>
  <c r="CT3" i="17"/>
  <c r="EI3" i="17"/>
  <c r="BE3" i="17"/>
  <c r="BE6" i="17"/>
  <c r="CT6" i="17"/>
  <c r="EI6" i="17"/>
  <c r="BE8" i="17"/>
  <c r="CT8" i="17"/>
  <c r="EI8" i="17"/>
  <c r="DY59" i="17"/>
  <c r="CT11" i="17"/>
  <c r="EI11" i="17"/>
  <c r="BE11" i="17"/>
  <c r="CT20" i="17"/>
  <c r="EI20" i="17"/>
  <c r="BE20" i="17"/>
  <c r="DY75" i="17"/>
  <c r="BE28" i="17"/>
  <c r="CT28" i="17"/>
  <c r="EI28" i="17"/>
  <c r="DX80" i="17"/>
  <c r="BE32" i="17"/>
  <c r="CT32" i="17"/>
  <c r="EI32" i="17"/>
  <c r="DV69" i="17"/>
  <c r="ED68" i="17"/>
  <c r="EM68" i="17"/>
  <c r="CT22" i="17"/>
  <c r="EI22" i="17"/>
  <c r="BE22" i="17"/>
  <c r="EB81" i="17"/>
  <c r="BE33" i="17"/>
  <c r="CT33" i="17"/>
  <c r="EI33" i="17"/>
  <c r="DW82" i="17"/>
  <c r="CT35" i="17"/>
  <c r="EI35" i="17"/>
  <c r="BE35" i="17"/>
  <c r="DY91" i="17"/>
  <c r="CT46" i="17"/>
  <c r="EI46" i="17"/>
  <c r="BE46" i="17"/>
  <c r="DX94" i="17"/>
  <c r="BE51" i="17"/>
  <c r="CT51" i="17"/>
  <c r="EI51" i="17"/>
  <c r="EL54" i="17"/>
  <c r="EF71" i="17"/>
  <c r="EL81" i="18"/>
  <c r="EK76" i="18"/>
  <c r="EF76" i="18"/>
  <c r="DY127" i="18"/>
  <c r="EC110" i="18"/>
  <c r="EC122" i="18"/>
  <c r="ES122" i="18"/>
  <c r="EF81" i="18"/>
  <c r="DY118" i="18"/>
  <c r="BH2" i="18"/>
  <c r="CW2" i="18"/>
  <c r="EL2" i="18"/>
  <c r="BH9" i="18"/>
  <c r="CW9" i="18"/>
  <c r="EL9" i="18"/>
  <c r="CW6" i="18"/>
  <c r="EL6" i="18"/>
  <c r="BH6" i="18"/>
  <c r="CW7" i="18"/>
  <c r="EL7" i="18"/>
  <c r="BH7" i="18"/>
  <c r="BH20" i="18"/>
  <c r="CW20" i="18"/>
  <c r="EL20" i="18"/>
  <c r="EA67" i="18"/>
  <c r="CW21" i="18"/>
  <c r="EL21" i="18"/>
  <c r="BH21" i="18"/>
  <c r="BH29" i="18"/>
  <c r="CW29" i="18"/>
  <c r="EL29" i="18"/>
  <c r="EA80" i="18"/>
  <c r="BH32" i="18"/>
  <c r="CW32" i="18"/>
  <c r="EL32" i="18"/>
  <c r="BH36" i="18"/>
  <c r="CW36" i="18"/>
  <c r="EL36" i="18"/>
  <c r="EB87" i="18"/>
  <c r="CW40" i="18"/>
  <c r="EL40" i="18"/>
  <c r="BH40" i="18"/>
  <c r="CW44" i="18"/>
  <c r="EL44" i="18"/>
  <c r="BH44" i="18"/>
  <c r="DZ92" i="18"/>
  <c r="CW48" i="18"/>
  <c r="EL48" i="18"/>
  <c r="BH48" i="18"/>
  <c r="EG93" i="18"/>
  <c r="DY121" i="18"/>
  <c r="EH81" i="18"/>
  <c r="ER110" i="18"/>
  <c r="EA124" i="18"/>
  <c r="EQ124" i="18"/>
  <c r="EC112" i="18"/>
  <c r="ES112" i="18"/>
  <c r="BH5" i="18"/>
  <c r="CW5" i="18"/>
  <c r="EL5" i="18"/>
  <c r="EB59" i="18"/>
  <c r="CW11" i="18"/>
  <c r="EL11" i="18"/>
  <c r="BH11" i="18"/>
  <c r="CW14" i="18"/>
  <c r="EL14" i="18"/>
  <c r="BH14" i="18"/>
  <c r="EB60" i="18"/>
  <c r="CW12" i="18"/>
  <c r="EL12" i="18"/>
  <c r="BH12" i="18"/>
  <c r="CW24" i="18"/>
  <c r="EL24" i="18"/>
  <c r="BH24" i="18"/>
  <c r="BH23" i="18"/>
  <c r="CW23" i="18"/>
  <c r="EL23" i="18"/>
  <c r="EA72" i="18"/>
  <c r="CW25" i="18"/>
  <c r="EL25" i="18"/>
  <c r="BH25" i="18"/>
  <c r="EA83" i="18"/>
  <c r="CW37" i="18"/>
  <c r="EL37" i="18"/>
  <c r="BH37" i="18"/>
  <c r="DZ82" i="18"/>
  <c r="BH35" i="18"/>
  <c r="CW35" i="18"/>
  <c r="EL35" i="18"/>
  <c r="BH39" i="18"/>
  <c r="CW39" i="18"/>
  <c r="EL39" i="18"/>
  <c r="BH43" i="18"/>
  <c r="CW43" i="18"/>
  <c r="EL43" i="18"/>
  <c r="EA94" i="18"/>
  <c r="BH51" i="18"/>
  <c r="CW51" i="18"/>
  <c r="EL51" i="18"/>
  <c r="ED119" i="18"/>
  <c r="EN76" i="18"/>
  <c r="EG76" i="18"/>
  <c r="EJ76" i="18"/>
  <c r="EI76" i="18"/>
  <c r="DX125" i="18"/>
  <c r="DY111" i="18"/>
  <c r="EH93" i="18"/>
  <c r="DZ114" i="18"/>
  <c r="CW4" i="18"/>
  <c r="EL4" i="18"/>
  <c r="BH4" i="18"/>
  <c r="EB58" i="18"/>
  <c r="BH10" i="18"/>
  <c r="CW10" i="18"/>
  <c r="EL10" i="18"/>
  <c r="EB62" i="18"/>
  <c r="CW16" i="18"/>
  <c r="EL16" i="18"/>
  <c r="BH16" i="18"/>
  <c r="DZ63" i="18"/>
  <c r="BH17" i="18"/>
  <c r="CW17" i="18"/>
  <c r="EL17" i="18"/>
  <c r="DV65" i="18"/>
  <c r="CW19" i="18"/>
  <c r="EL19" i="18"/>
  <c r="BH19" i="18"/>
  <c r="ED64" i="18"/>
  <c r="EM64" i="18"/>
  <c r="CW18" i="18"/>
  <c r="EL18" i="18"/>
  <c r="BH18" i="18"/>
  <c r="EB75" i="18"/>
  <c r="BH28" i="18"/>
  <c r="CW28" i="18"/>
  <c r="EL28" i="18"/>
  <c r="DZ73" i="18"/>
  <c r="CW27" i="18"/>
  <c r="EL27" i="18"/>
  <c r="BH27" i="18"/>
  <c r="CW33" i="18"/>
  <c r="EL33" i="18"/>
  <c r="BH33" i="18"/>
  <c r="BH42" i="18"/>
  <c r="CW42" i="18"/>
  <c r="EL42" i="18"/>
  <c r="EB91" i="18"/>
  <c r="BH46" i="18"/>
  <c r="CW46" i="18"/>
  <c r="EL46" i="18"/>
  <c r="CW49" i="18"/>
  <c r="EL49" i="18"/>
  <c r="BH49" i="18"/>
  <c r="ED120" i="18"/>
  <c r="EN81" i="18"/>
  <c r="EJ81" i="18"/>
  <c r="EK81" i="18"/>
  <c r="EA126" i="18"/>
  <c r="EQ126" i="18"/>
  <c r="EI81" i="18"/>
  <c r="EG81" i="18"/>
  <c r="EN93" i="18"/>
  <c r="EK93" i="18"/>
  <c r="EI93" i="18"/>
  <c r="T51" i="18"/>
  <c r="T46" i="18"/>
  <c r="T48" i="18"/>
  <c r="T49" i="18"/>
  <c r="T44" i="18"/>
  <c r="T42" i="18"/>
  <c r="T45" i="18"/>
  <c r="T40" i="18"/>
  <c r="T43" i="18"/>
  <c r="T41" i="18"/>
  <c r="T37" i="18"/>
  <c r="T36" i="18"/>
  <c r="T33" i="18"/>
  <c r="T30" i="18"/>
  <c r="T39" i="18"/>
  <c r="T38" i="18"/>
  <c r="T29" i="18"/>
  <c r="T32" i="18"/>
  <c r="T35" i="18"/>
  <c r="T24" i="18"/>
  <c r="T23" i="18"/>
  <c r="T21" i="18"/>
  <c r="T26" i="18"/>
  <c r="T28" i="18"/>
  <c r="T31" i="18"/>
  <c r="T27" i="18"/>
  <c r="T25" i="18"/>
  <c r="T22" i="18"/>
  <c r="T20" i="18"/>
  <c r="T18" i="18"/>
  <c r="T17" i="18"/>
  <c r="T19" i="18"/>
  <c r="T16" i="18"/>
  <c r="T14" i="18"/>
  <c r="T6" i="18"/>
  <c r="T15" i="18"/>
  <c r="T13" i="18"/>
  <c r="T10" i="18"/>
  <c r="T11" i="18"/>
  <c r="T9" i="18"/>
  <c r="T8" i="18"/>
  <c r="T12" i="18"/>
  <c r="T7" i="18"/>
  <c r="T3" i="18"/>
  <c r="T2" i="18"/>
  <c r="T4" i="18"/>
  <c r="U1" i="18"/>
  <c r="T5" i="18"/>
  <c r="BH8" i="18"/>
  <c r="CW8" i="18"/>
  <c r="EL8" i="18"/>
  <c r="ED61" i="18"/>
  <c r="EL61" i="18"/>
  <c r="BH15" i="18"/>
  <c r="CW15" i="18"/>
  <c r="EL15" i="18"/>
  <c r="CW3" i="18"/>
  <c r="EL3" i="18"/>
  <c r="BH3" i="18"/>
  <c r="CW13" i="18"/>
  <c r="EL13" i="18"/>
  <c r="BH13" i="18"/>
  <c r="CW26" i="18"/>
  <c r="EL26" i="18"/>
  <c r="BH26" i="18"/>
  <c r="DY69" i="18"/>
  <c r="CW22" i="18"/>
  <c r="EL22" i="18"/>
  <c r="BH22" i="18"/>
  <c r="BH31" i="18"/>
  <c r="CW31" i="18"/>
  <c r="EL31" i="18"/>
  <c r="DX78" i="18"/>
  <c r="CW30" i="18"/>
  <c r="EL30" i="18"/>
  <c r="BH30" i="18"/>
  <c r="ED84" i="18"/>
  <c r="EK84" i="18"/>
  <c r="BH38" i="18"/>
  <c r="CW38" i="18"/>
  <c r="EL38" i="18"/>
  <c r="DZ88" i="18"/>
  <c r="BH41" i="18"/>
  <c r="CW41" i="18"/>
  <c r="EL41" i="18"/>
  <c r="DY89" i="18"/>
  <c r="BH45" i="18"/>
  <c r="CW45" i="18"/>
  <c r="EL45" i="18"/>
  <c r="DW121" i="17"/>
  <c r="EA112" i="17"/>
  <c r="EQ112" i="17"/>
  <c r="CU3" i="17"/>
  <c r="EJ3" i="17"/>
  <c r="BF3" i="17"/>
  <c r="DZ58" i="17"/>
  <c r="CU10" i="17"/>
  <c r="EJ10" i="17"/>
  <c r="BF10" i="17"/>
  <c r="CU7" i="17"/>
  <c r="EJ7" i="17"/>
  <c r="BF7" i="17"/>
  <c r="CU24" i="17"/>
  <c r="EJ24" i="17"/>
  <c r="BF24" i="17"/>
  <c r="DZ59" i="17"/>
  <c r="CU11" i="17"/>
  <c r="EJ11" i="17"/>
  <c r="BF11" i="17"/>
  <c r="BF20" i="17"/>
  <c r="CU20" i="17"/>
  <c r="EJ20" i="17"/>
  <c r="EC76" i="17"/>
  <c r="BF29" i="17"/>
  <c r="CU29" i="17"/>
  <c r="EJ29" i="17"/>
  <c r="CU26" i="17"/>
  <c r="EJ26" i="17"/>
  <c r="BF26" i="17"/>
  <c r="CU39" i="17"/>
  <c r="EJ39" i="17"/>
  <c r="BF39" i="17"/>
  <c r="BF44" i="17"/>
  <c r="CU44" i="17"/>
  <c r="EJ44" i="17"/>
  <c r="DZ91" i="17"/>
  <c r="BF46" i="17"/>
  <c r="CU46" i="17"/>
  <c r="EJ46" i="17"/>
  <c r="DW111" i="17"/>
  <c r="DW118" i="17"/>
  <c r="ES109" i="17"/>
  <c r="DY126" i="17"/>
  <c r="R51" i="17"/>
  <c r="R48" i="17"/>
  <c r="R49" i="17"/>
  <c r="R42" i="17"/>
  <c r="R45" i="17"/>
  <c r="R43" i="17"/>
  <c r="R40" i="17"/>
  <c r="R39" i="17"/>
  <c r="R37" i="17"/>
  <c r="R33" i="17"/>
  <c r="R41" i="17"/>
  <c r="R38" i="17"/>
  <c r="R36" i="17"/>
  <c r="R35" i="17"/>
  <c r="R30" i="17"/>
  <c r="R46" i="17"/>
  <c r="R24" i="17"/>
  <c r="R32" i="17"/>
  <c r="R29" i="17"/>
  <c r="R28" i="17"/>
  <c r="R44" i="17"/>
  <c r="R27" i="17"/>
  <c r="R22" i="17"/>
  <c r="R25" i="17"/>
  <c r="R16" i="17"/>
  <c r="R14" i="17"/>
  <c r="R10" i="17"/>
  <c r="R8" i="17"/>
  <c r="R26" i="17"/>
  <c r="R21" i="17"/>
  <c r="R13" i="17"/>
  <c r="R19" i="17"/>
  <c r="R12" i="17"/>
  <c r="R6" i="17"/>
  <c r="R20" i="17"/>
  <c r="R17" i="17"/>
  <c r="R23" i="17"/>
  <c r="R15" i="17"/>
  <c r="R18" i="17"/>
  <c r="R9" i="17"/>
  <c r="R11" i="17"/>
  <c r="R4" i="17"/>
  <c r="R7" i="17"/>
  <c r="R2" i="17"/>
  <c r="R5" i="17"/>
  <c r="S1" i="17"/>
  <c r="R3" i="17"/>
  <c r="BF8" i="17"/>
  <c r="CU8" i="17"/>
  <c r="EJ8" i="17"/>
  <c r="DZ60" i="17"/>
  <c r="CU12" i="17"/>
  <c r="EJ12" i="17"/>
  <c r="BF12" i="17"/>
  <c r="BF9" i="17"/>
  <c r="CU9" i="17"/>
  <c r="EJ9" i="17"/>
  <c r="EC81" i="17"/>
  <c r="CU33" i="17"/>
  <c r="EJ33" i="17"/>
  <c r="BF33" i="17"/>
  <c r="EB61" i="17"/>
  <c r="CU15" i="17"/>
  <c r="EJ15" i="17"/>
  <c r="BF15" i="17"/>
  <c r="DW69" i="17"/>
  <c r="BF22" i="17"/>
  <c r="CU22" i="17"/>
  <c r="EJ22" i="17"/>
  <c r="DX82" i="17"/>
  <c r="BF35" i="17"/>
  <c r="CU35" i="17"/>
  <c r="EJ35" i="17"/>
  <c r="DY80" i="17"/>
  <c r="CU32" i="17"/>
  <c r="EJ32" i="17"/>
  <c r="BF32" i="17"/>
  <c r="DX88" i="17"/>
  <c r="BF41" i="17"/>
  <c r="CU41" i="17"/>
  <c r="EJ41" i="17"/>
  <c r="BF42" i="17"/>
  <c r="CU42" i="17"/>
  <c r="EJ42" i="17"/>
  <c r="DX92" i="17"/>
  <c r="CU48" i="17"/>
  <c r="EJ48" i="17"/>
  <c r="BF48" i="17"/>
  <c r="EG54" i="17"/>
  <c r="ED115" i="17"/>
  <c r="EN68" i="17"/>
  <c r="EL68" i="17"/>
  <c r="EI68" i="17"/>
  <c r="EG68" i="17"/>
  <c r="EF68" i="17"/>
  <c r="DV125" i="17"/>
  <c r="DX114" i="17"/>
  <c r="CU2" i="17"/>
  <c r="EJ2" i="17"/>
  <c r="BF2" i="17"/>
  <c r="CU5" i="17"/>
  <c r="EJ5" i="17"/>
  <c r="BF5" i="17"/>
  <c r="CU19" i="17"/>
  <c r="EJ19" i="17"/>
  <c r="BF19" i="17"/>
  <c r="BF13" i="17"/>
  <c r="CU13" i="17"/>
  <c r="EJ13" i="17"/>
  <c r="CU14" i="17"/>
  <c r="EJ14" i="17"/>
  <c r="BF14" i="17"/>
  <c r="DX63" i="17"/>
  <c r="CU17" i="17"/>
  <c r="EJ17" i="17"/>
  <c r="BF17" i="17"/>
  <c r="BF23" i="17"/>
  <c r="CU23" i="17"/>
  <c r="EJ23" i="17"/>
  <c r="DV78" i="17"/>
  <c r="CU30" i="17"/>
  <c r="EJ30" i="17"/>
  <c r="BF30" i="17"/>
  <c r="BF36" i="17"/>
  <c r="CU36" i="17"/>
  <c r="EJ36" i="17"/>
  <c r="DY83" i="17"/>
  <c r="CU37" i="17"/>
  <c r="EJ37" i="17"/>
  <c r="BF37" i="17"/>
  <c r="DW89" i="17"/>
  <c r="BF45" i="17"/>
  <c r="CU45" i="17"/>
  <c r="EJ45" i="17"/>
  <c r="DY94" i="17"/>
  <c r="BF51" i="17"/>
  <c r="CU51" i="17"/>
  <c r="EJ51" i="17"/>
  <c r="EJ68" i="17"/>
  <c r="DW127" i="17"/>
  <c r="EA110" i="17"/>
  <c r="EB120" i="17"/>
  <c r="ER120" i="17"/>
  <c r="EA122" i="17"/>
  <c r="EQ122" i="17"/>
  <c r="BF4" i="17"/>
  <c r="CU4" i="17"/>
  <c r="EJ4" i="17"/>
  <c r="CU6" i="17"/>
  <c r="EJ6" i="17"/>
  <c r="BF6" i="17"/>
  <c r="DX73" i="17"/>
  <c r="BF27" i="17"/>
  <c r="CU27" i="17"/>
  <c r="EJ27" i="17"/>
  <c r="DY67" i="17"/>
  <c r="BF21" i="17"/>
  <c r="CU21" i="17"/>
  <c r="EJ21" i="17"/>
  <c r="DZ62" i="17"/>
  <c r="CU16" i="17"/>
  <c r="EJ16" i="17"/>
  <c r="BF16" i="17"/>
  <c r="EB64" i="17"/>
  <c r="CU18" i="17"/>
  <c r="EJ18" i="17"/>
  <c r="BF18" i="17"/>
  <c r="DZ75" i="17"/>
  <c r="BF28" i="17"/>
  <c r="CU28" i="17"/>
  <c r="EJ28" i="17"/>
  <c r="DY72" i="17"/>
  <c r="CU25" i="17"/>
  <c r="EJ25" i="17"/>
  <c r="BF25" i="17"/>
  <c r="EB84" i="17"/>
  <c r="BF38" i="17"/>
  <c r="CU38" i="17"/>
  <c r="EJ38" i="17"/>
  <c r="DZ87" i="17"/>
  <c r="CU40" i="17"/>
  <c r="EJ40" i="17"/>
  <c r="BF40" i="17"/>
  <c r="CU43" i="17"/>
  <c r="EJ43" i="17"/>
  <c r="BF43" i="17"/>
  <c r="EC93" i="17"/>
  <c r="BF49" i="17"/>
  <c r="CU49" i="17"/>
  <c r="EJ49" i="17"/>
  <c r="EH68" i="17"/>
  <c r="EU117" i="17"/>
  <c r="ET117" i="17"/>
  <c r="DY124" i="17"/>
  <c r="ED109" i="17"/>
  <c r="EN54" i="17"/>
  <c r="EI54" i="17"/>
  <c r="EF54" i="17"/>
  <c r="EK54" i="17"/>
  <c r="EB119" i="17"/>
  <c r="ER119" i="17"/>
  <c r="EK68" i="17"/>
  <c r="DY125" i="18"/>
  <c r="BI4" i="18"/>
  <c r="CX4" i="18"/>
  <c r="EM4" i="18"/>
  <c r="EC60" i="18"/>
  <c r="CX12" i="18"/>
  <c r="EM12" i="18"/>
  <c r="BI12" i="18"/>
  <c r="EC58" i="18"/>
  <c r="CX10" i="18"/>
  <c r="EM10" i="18"/>
  <c r="BI10" i="18"/>
  <c r="BI14" i="18"/>
  <c r="CX14" i="18"/>
  <c r="EM14" i="18"/>
  <c r="CX18" i="18"/>
  <c r="EM18" i="18"/>
  <c r="BI18" i="18"/>
  <c r="EA73" i="18"/>
  <c r="BI27" i="18"/>
  <c r="CX27" i="18"/>
  <c r="EM27" i="18"/>
  <c r="EB67" i="18"/>
  <c r="CX21" i="18"/>
  <c r="EM21" i="18"/>
  <c r="BI21" i="18"/>
  <c r="EB80" i="18"/>
  <c r="CX32" i="18"/>
  <c r="EM32" i="18"/>
  <c r="BI32" i="18"/>
  <c r="DY78" i="18"/>
  <c r="CX30" i="18"/>
  <c r="EM30" i="18"/>
  <c r="BI30" i="18"/>
  <c r="EA88" i="18"/>
  <c r="BI41" i="18"/>
  <c r="CX41" i="18"/>
  <c r="EM41" i="18"/>
  <c r="CX42" i="18"/>
  <c r="EM42" i="18"/>
  <c r="BI42" i="18"/>
  <c r="EC91" i="18"/>
  <c r="CX46" i="18"/>
  <c r="EM46" i="18"/>
  <c r="BI46" i="18"/>
  <c r="EI61" i="18"/>
  <c r="EI64" i="18"/>
  <c r="EB124" i="18"/>
  <c r="ER124" i="18"/>
  <c r="EK61" i="18"/>
  <c r="EJ84" i="18"/>
  <c r="CX2" i="18"/>
  <c r="EM2" i="18"/>
  <c r="BI2" i="18"/>
  <c r="BI8" i="18"/>
  <c r="CX8" i="18"/>
  <c r="EM8" i="18"/>
  <c r="BI13" i="18"/>
  <c r="CX13" i="18"/>
  <c r="EM13" i="18"/>
  <c r="EC62" i="18"/>
  <c r="CX16" i="18"/>
  <c r="EM16" i="18"/>
  <c r="BI16" i="18"/>
  <c r="BI20" i="18"/>
  <c r="CX20" i="18"/>
  <c r="EM20" i="18"/>
  <c r="BI31" i="18"/>
  <c r="CX31" i="18"/>
  <c r="EM31" i="18"/>
  <c r="BI23" i="18"/>
  <c r="CX23" i="18"/>
  <c r="EM23" i="18"/>
  <c r="CX29" i="18"/>
  <c r="EM29" i="18"/>
  <c r="BI29" i="18"/>
  <c r="BI33" i="18"/>
  <c r="CX33" i="18"/>
  <c r="EM33" i="18"/>
  <c r="CX43" i="18"/>
  <c r="EM43" i="18"/>
  <c r="BI43" i="18"/>
  <c r="CX44" i="18"/>
  <c r="EM44" i="18"/>
  <c r="BI44" i="18"/>
  <c r="EB94" i="18"/>
  <c r="CX51" i="18"/>
  <c r="EM51" i="18"/>
  <c r="BI51" i="18"/>
  <c r="DZ118" i="18"/>
  <c r="DZ111" i="18"/>
  <c r="EU119" i="18"/>
  <c r="ET119" i="18"/>
  <c r="EI84" i="18"/>
  <c r="EM61" i="18"/>
  <c r="ED122" i="18"/>
  <c r="EN84" i="18"/>
  <c r="EF84" i="18"/>
  <c r="EG84" i="18"/>
  <c r="BI5" i="18"/>
  <c r="CX5" i="18"/>
  <c r="EM5" i="18"/>
  <c r="CX3" i="18"/>
  <c r="EM3" i="18"/>
  <c r="BI3" i="18"/>
  <c r="BI9" i="18"/>
  <c r="CX9" i="18"/>
  <c r="EM9" i="18"/>
  <c r="CX15" i="18"/>
  <c r="EM15" i="18"/>
  <c r="BI15" i="18"/>
  <c r="DW65" i="18"/>
  <c r="BI19" i="18"/>
  <c r="CX19" i="18"/>
  <c r="EM19" i="18"/>
  <c r="DZ69" i="18"/>
  <c r="BI22" i="18"/>
  <c r="CX22" i="18"/>
  <c r="EM22" i="18"/>
  <c r="EC75" i="18"/>
  <c r="BI28" i="18"/>
  <c r="CX28" i="18"/>
  <c r="EM28" i="18"/>
  <c r="CX24" i="18"/>
  <c r="EM24" i="18"/>
  <c r="BI24" i="18"/>
  <c r="BI38" i="18"/>
  <c r="CX38" i="18"/>
  <c r="EM38" i="18"/>
  <c r="BI36" i="18"/>
  <c r="CX36" i="18"/>
  <c r="EM36" i="18"/>
  <c r="EC87" i="18"/>
  <c r="CX40" i="18"/>
  <c r="EM40" i="18"/>
  <c r="BI40" i="18"/>
  <c r="BI49" i="18"/>
  <c r="CX49" i="18"/>
  <c r="EM49" i="18"/>
  <c r="EB126" i="18"/>
  <c r="ER126" i="18"/>
  <c r="DV113" i="18"/>
  <c r="DZ121" i="18"/>
  <c r="EG61" i="18"/>
  <c r="EA114" i="18"/>
  <c r="EM84" i="18"/>
  <c r="ES110" i="18"/>
  <c r="ED110" i="18"/>
  <c r="EN61" i="18"/>
  <c r="U51" i="18"/>
  <c r="U48" i="18"/>
  <c r="U47" i="18"/>
  <c r="U49" i="18"/>
  <c r="U43" i="18"/>
  <c r="U44" i="18"/>
  <c r="U41" i="18"/>
  <c r="U45" i="18"/>
  <c r="U46" i="18"/>
  <c r="U39" i="18"/>
  <c r="U38" i="18"/>
  <c r="U40" i="18"/>
  <c r="U42" i="18"/>
  <c r="U36" i="18"/>
  <c r="U32" i="18"/>
  <c r="U29" i="18"/>
  <c r="U37" i="18"/>
  <c r="U31" i="18"/>
  <c r="U28" i="18"/>
  <c r="U35" i="18"/>
  <c r="U33" i="18"/>
  <c r="U30" i="18"/>
  <c r="U27" i="18"/>
  <c r="U23" i="18"/>
  <c r="U26" i="18"/>
  <c r="U20" i="18"/>
  <c r="U24" i="18"/>
  <c r="U21" i="18"/>
  <c r="U18" i="18"/>
  <c r="U17" i="18"/>
  <c r="U25" i="18"/>
  <c r="U22" i="18"/>
  <c r="U19" i="18"/>
  <c r="U16" i="18"/>
  <c r="U15" i="18"/>
  <c r="U12" i="18"/>
  <c r="U13" i="18"/>
  <c r="U10" i="18"/>
  <c r="U5" i="18"/>
  <c r="U11" i="18"/>
  <c r="U9" i="18"/>
  <c r="U8" i="18"/>
  <c r="U7" i="18"/>
  <c r="U14" i="18"/>
  <c r="U6" i="18"/>
  <c r="U2" i="18"/>
  <c r="U4" i="18"/>
  <c r="V1" i="18"/>
  <c r="U3" i="18"/>
  <c r="BI7" i="18"/>
  <c r="CX7" i="18"/>
  <c r="EM7" i="18"/>
  <c r="EC59" i="18"/>
  <c r="BI11" i="18"/>
  <c r="CX11" i="18"/>
  <c r="EM11" i="18"/>
  <c r="CX6" i="18"/>
  <c r="EM6" i="18"/>
  <c r="BI6" i="18"/>
  <c r="EA63" i="18"/>
  <c r="BI17" i="18"/>
  <c r="CX17" i="18"/>
  <c r="EM17" i="18"/>
  <c r="EB72" i="18"/>
  <c r="CX25" i="18"/>
  <c r="EM25" i="18"/>
  <c r="BI25" i="18"/>
  <c r="BI26" i="18"/>
  <c r="CX26" i="18"/>
  <c r="EM26" i="18"/>
  <c r="EA82" i="18"/>
  <c r="BI35" i="18"/>
  <c r="CX35" i="18"/>
  <c r="EM35" i="18"/>
  <c r="CX39" i="18"/>
  <c r="EM39" i="18"/>
  <c r="BI39" i="18"/>
  <c r="EB83" i="18"/>
  <c r="BI37" i="18"/>
  <c r="CX37" i="18"/>
  <c r="EM37" i="18"/>
  <c r="DZ89" i="18"/>
  <c r="CX45" i="18"/>
  <c r="EM45" i="18"/>
  <c r="BI45" i="18"/>
  <c r="EA92" i="18"/>
  <c r="CX48" i="18"/>
  <c r="EM48" i="18"/>
  <c r="BI48" i="18"/>
  <c r="EJ61" i="18"/>
  <c r="EU120" i="18"/>
  <c r="ET120" i="18"/>
  <c r="ED112" i="18"/>
  <c r="EN64" i="18"/>
  <c r="EH64" i="18"/>
  <c r="EJ64" i="18"/>
  <c r="EL64" i="18"/>
  <c r="EF64" i="18"/>
  <c r="EG64" i="18"/>
  <c r="EF61" i="18"/>
  <c r="EK64" i="18"/>
  <c r="EL84" i="18"/>
  <c r="DZ127" i="18"/>
  <c r="EH61" i="18"/>
  <c r="EH84" i="18"/>
  <c r="DY114" i="17"/>
  <c r="DX121" i="17"/>
  <c r="CV2" i="17"/>
  <c r="EK2" i="17"/>
  <c r="BG2" i="17"/>
  <c r="CV9" i="17"/>
  <c r="EK9" i="17"/>
  <c r="BG9" i="17"/>
  <c r="DY63" i="17"/>
  <c r="BG17" i="17"/>
  <c r="CV17" i="17"/>
  <c r="EK17" i="17"/>
  <c r="BG19" i="17"/>
  <c r="CV19" i="17"/>
  <c r="EK19" i="17"/>
  <c r="CV8" i="17"/>
  <c r="EK8" i="17"/>
  <c r="BG8" i="17"/>
  <c r="DZ72" i="17"/>
  <c r="BG25" i="17"/>
  <c r="CV25" i="17"/>
  <c r="EK25" i="17"/>
  <c r="EA75" i="17"/>
  <c r="CV28" i="17"/>
  <c r="EK28" i="17"/>
  <c r="BG28" i="17"/>
  <c r="EA91" i="17"/>
  <c r="CV46" i="17"/>
  <c r="EK46" i="17"/>
  <c r="BG46" i="17"/>
  <c r="EC84" i="17"/>
  <c r="CV38" i="17"/>
  <c r="EK38" i="17"/>
  <c r="BG38" i="17"/>
  <c r="CV39" i="17"/>
  <c r="EK39" i="17"/>
  <c r="BG39" i="17"/>
  <c r="CV42" i="17"/>
  <c r="EK42" i="17"/>
  <c r="BG42" i="17"/>
  <c r="EB122" i="17"/>
  <c r="ER122" i="17"/>
  <c r="DW125" i="17"/>
  <c r="EU115" i="17"/>
  <c r="ET115" i="17"/>
  <c r="DX127" i="17"/>
  <c r="EC120" i="17"/>
  <c r="ES120" i="17"/>
  <c r="BG3" i="17"/>
  <c r="CV3" i="17"/>
  <c r="EK3" i="17"/>
  <c r="CV7" i="17"/>
  <c r="EK7" i="17"/>
  <c r="BG7" i="17"/>
  <c r="EC64" i="17"/>
  <c r="CV18" i="17"/>
  <c r="EK18" i="17"/>
  <c r="BG18" i="17"/>
  <c r="CV20" i="17"/>
  <c r="EK20" i="17"/>
  <c r="BG20" i="17"/>
  <c r="CV13" i="17"/>
  <c r="EK13" i="17"/>
  <c r="BG13" i="17"/>
  <c r="EA58" i="17"/>
  <c r="CV10" i="17"/>
  <c r="EK10" i="17"/>
  <c r="BG10" i="17"/>
  <c r="DX69" i="17"/>
  <c r="BG22" i="17"/>
  <c r="CV22" i="17"/>
  <c r="EK22" i="17"/>
  <c r="ED76" i="17"/>
  <c r="CV29" i="17"/>
  <c r="EK29" i="17"/>
  <c r="BG29" i="17"/>
  <c r="DW78" i="17"/>
  <c r="CV30" i="17"/>
  <c r="EK30" i="17"/>
  <c r="BG30" i="17"/>
  <c r="DY88" i="17"/>
  <c r="BG41" i="17"/>
  <c r="CV41" i="17"/>
  <c r="EK41" i="17"/>
  <c r="EA87" i="17"/>
  <c r="CV40" i="17"/>
  <c r="EK40" i="17"/>
  <c r="BG40" i="17"/>
  <c r="ED93" i="17"/>
  <c r="EM93" i="17"/>
  <c r="BG49" i="17"/>
  <c r="CV49" i="17"/>
  <c r="EK49" i="17"/>
  <c r="DZ126" i="17"/>
  <c r="DZ124" i="17"/>
  <c r="EB112" i="17"/>
  <c r="ER112" i="17"/>
  <c r="EQ110" i="17"/>
  <c r="DX111" i="17"/>
  <c r="EB110" i="17"/>
  <c r="S49" i="17"/>
  <c r="S46" i="17"/>
  <c r="S51" i="17"/>
  <c r="S48" i="17"/>
  <c r="S45" i="17"/>
  <c r="S41" i="17"/>
  <c r="S43" i="17"/>
  <c r="S44" i="17"/>
  <c r="S38" i="17"/>
  <c r="S40" i="17"/>
  <c r="S36" i="17"/>
  <c r="S39" i="17"/>
  <c r="S35" i="17"/>
  <c r="S42" i="17"/>
  <c r="S37" i="17"/>
  <c r="S32" i="17"/>
  <c r="S30" i="17"/>
  <c r="S29" i="17"/>
  <c r="S28" i="17"/>
  <c r="S23" i="17"/>
  <c r="S27" i="17"/>
  <c r="S33" i="17"/>
  <c r="S26" i="17"/>
  <c r="S25" i="17"/>
  <c r="S21" i="17"/>
  <c r="S20" i="17"/>
  <c r="S13" i="17"/>
  <c r="S9" i="17"/>
  <c r="S24" i="17"/>
  <c r="S19" i="17"/>
  <c r="S12" i="17"/>
  <c r="S18" i="17"/>
  <c r="S17" i="17"/>
  <c r="S15" i="17"/>
  <c r="S11" i="17"/>
  <c r="S16" i="17"/>
  <c r="S22" i="17"/>
  <c r="S8" i="17"/>
  <c r="S7" i="17"/>
  <c r="S6" i="17"/>
  <c r="S4" i="17"/>
  <c r="S10" i="17"/>
  <c r="S14" i="17"/>
  <c r="S5" i="17"/>
  <c r="T1" i="17"/>
  <c r="S2" i="17"/>
  <c r="S3" i="17"/>
  <c r="CV4" i="17"/>
  <c r="EK4" i="17"/>
  <c r="BG4" i="17"/>
  <c r="EC61" i="17"/>
  <c r="BG15" i="17"/>
  <c r="CV15" i="17"/>
  <c r="EK15" i="17"/>
  <c r="CV6" i="17"/>
  <c r="EK6" i="17"/>
  <c r="BG6" i="17"/>
  <c r="DZ67" i="17"/>
  <c r="CV21" i="17"/>
  <c r="EK21" i="17"/>
  <c r="BG21" i="17"/>
  <c r="CV14" i="17"/>
  <c r="EK14" i="17"/>
  <c r="BG14" i="17"/>
  <c r="DY73" i="17"/>
  <c r="BG27" i="17"/>
  <c r="CV27" i="17"/>
  <c r="EK27" i="17"/>
  <c r="DZ80" i="17"/>
  <c r="BG32" i="17"/>
  <c r="CV32" i="17"/>
  <c r="EK32" i="17"/>
  <c r="DY82" i="17"/>
  <c r="BG35" i="17"/>
  <c r="CV35" i="17"/>
  <c r="EK35" i="17"/>
  <c r="ED81" i="17"/>
  <c r="EM81" i="17"/>
  <c r="CV33" i="17"/>
  <c r="EK33" i="17"/>
  <c r="BG33" i="17"/>
  <c r="CV43" i="17"/>
  <c r="EK43" i="17"/>
  <c r="BG43" i="17"/>
  <c r="DY92" i="17"/>
  <c r="CV48" i="17"/>
  <c r="EK48" i="17"/>
  <c r="BG48" i="17"/>
  <c r="EC119" i="17"/>
  <c r="ES119" i="17"/>
  <c r="EM76" i="17"/>
  <c r="EJ76" i="17"/>
  <c r="EI76" i="17"/>
  <c r="EH76" i="17"/>
  <c r="EF76" i="17"/>
  <c r="EK76" i="17"/>
  <c r="EG76" i="17"/>
  <c r="EK81" i="17"/>
  <c r="ET109" i="17"/>
  <c r="EU109" i="17"/>
  <c r="DX118" i="17"/>
  <c r="CV5" i="17"/>
  <c r="EK5" i="17"/>
  <c r="BG5" i="17"/>
  <c r="EA59" i="17"/>
  <c r="BG11" i="17"/>
  <c r="CV11" i="17"/>
  <c r="EK11" i="17"/>
  <c r="BG23" i="17"/>
  <c r="CV23" i="17"/>
  <c r="EK23" i="17"/>
  <c r="EA60" i="17"/>
  <c r="CV12" i="17"/>
  <c r="EK12" i="17"/>
  <c r="BG12" i="17"/>
  <c r="BG26" i="17"/>
  <c r="CV26" i="17"/>
  <c r="EK26" i="17"/>
  <c r="EA62" i="17"/>
  <c r="CV16" i="17"/>
  <c r="EK16" i="17"/>
  <c r="BG16" i="17"/>
  <c r="BG44" i="17"/>
  <c r="CV44" i="17"/>
  <c r="EK44" i="17"/>
  <c r="CV24" i="17"/>
  <c r="EK24" i="17"/>
  <c r="BG24" i="17"/>
  <c r="CV36" i="17"/>
  <c r="EK36" i="17"/>
  <c r="BG36" i="17"/>
  <c r="DZ83" i="17"/>
  <c r="BG37" i="17"/>
  <c r="CV37" i="17"/>
  <c r="EK37" i="17"/>
  <c r="DX89" i="17"/>
  <c r="BG45" i="17"/>
  <c r="CV45" i="17"/>
  <c r="EK45" i="17"/>
  <c r="DZ94" i="17"/>
  <c r="CV51" i="17"/>
  <c r="EK51" i="17"/>
  <c r="BG51" i="17"/>
  <c r="ET112" i="18"/>
  <c r="EU112" i="18"/>
  <c r="CY2" i="18"/>
  <c r="EN2" i="18"/>
  <c r="BJ2" i="18"/>
  <c r="CY8" i="18"/>
  <c r="EN8" i="18"/>
  <c r="BJ8" i="18"/>
  <c r="ED58" i="18"/>
  <c r="EJ58" i="18"/>
  <c r="CY10" i="18"/>
  <c r="EN10" i="18"/>
  <c r="BJ10" i="18"/>
  <c r="ED62" i="18"/>
  <c r="EI62" i="18"/>
  <c r="CY16" i="18"/>
  <c r="EN16" i="18"/>
  <c r="BJ16" i="18"/>
  <c r="EB63" i="18"/>
  <c r="CY17" i="18"/>
  <c r="EN17" i="18"/>
  <c r="BJ17" i="18"/>
  <c r="CY20" i="18"/>
  <c r="EN20" i="18"/>
  <c r="BJ20" i="18"/>
  <c r="DZ78" i="18"/>
  <c r="BJ30" i="18"/>
  <c r="CY30" i="18"/>
  <c r="EN30" i="18"/>
  <c r="CY31" i="18"/>
  <c r="EN31" i="18"/>
  <c r="BJ31" i="18"/>
  <c r="CY36" i="18"/>
  <c r="EN36" i="18"/>
  <c r="BJ36" i="18"/>
  <c r="CY39" i="18"/>
  <c r="EN39" i="18"/>
  <c r="BJ39" i="18"/>
  <c r="BJ44" i="18"/>
  <c r="CY44" i="18"/>
  <c r="EN44" i="18"/>
  <c r="EB92" i="18"/>
  <c r="BJ48" i="18"/>
  <c r="CY48" i="18"/>
  <c r="EN48" i="18"/>
  <c r="EL62" i="18"/>
  <c r="EC126" i="18"/>
  <c r="ES126" i="18"/>
  <c r="EM58" i="18"/>
  <c r="EK58" i="18"/>
  <c r="DZ125" i="18"/>
  <c r="EA121" i="18"/>
  <c r="EQ121" i="18"/>
  <c r="EA111" i="18"/>
  <c r="BJ3" i="18"/>
  <c r="CY3" i="18"/>
  <c r="EN3" i="18"/>
  <c r="BJ6" i="18"/>
  <c r="CY6" i="18"/>
  <c r="EN6" i="18"/>
  <c r="CY9" i="18"/>
  <c r="EN9" i="18"/>
  <c r="BJ9" i="18"/>
  <c r="BJ13" i="18"/>
  <c r="CY13" i="18"/>
  <c r="EN13" i="18"/>
  <c r="DX65" i="18"/>
  <c r="BJ19" i="18"/>
  <c r="CY19" i="18"/>
  <c r="EN19" i="18"/>
  <c r="BJ18" i="18"/>
  <c r="CY18" i="18"/>
  <c r="EN18" i="18"/>
  <c r="BJ26" i="18"/>
  <c r="CY26" i="18"/>
  <c r="EN26" i="18"/>
  <c r="BJ33" i="18"/>
  <c r="CY33" i="18"/>
  <c r="EN33" i="18"/>
  <c r="EC83" i="18"/>
  <c r="BJ37" i="18"/>
  <c r="CY37" i="18"/>
  <c r="EN37" i="18"/>
  <c r="BJ42" i="18"/>
  <c r="CY42" i="18"/>
  <c r="EN42" i="18"/>
  <c r="ED91" i="18"/>
  <c r="EJ91" i="18"/>
  <c r="CY46" i="18"/>
  <c r="EN46" i="18"/>
  <c r="BJ46" i="18"/>
  <c r="CY43" i="18"/>
  <c r="EN43" i="18"/>
  <c r="BJ43" i="18"/>
  <c r="EC94" i="18"/>
  <c r="CY51" i="18"/>
  <c r="EN51" i="18"/>
  <c r="BJ51" i="18"/>
  <c r="DW113" i="18"/>
  <c r="EA118" i="18"/>
  <c r="EQ118" i="18"/>
  <c r="EA127" i="18"/>
  <c r="EQ127" i="18"/>
  <c r="V49" i="18"/>
  <c r="V51" i="18"/>
  <c r="V47" i="18"/>
  <c r="V48" i="18"/>
  <c r="V45" i="18"/>
  <c r="V46" i="18"/>
  <c r="V43" i="18"/>
  <c r="V42" i="18"/>
  <c r="V44" i="18"/>
  <c r="V41" i="18"/>
  <c r="V40" i="18"/>
  <c r="V37" i="18"/>
  <c r="V39" i="18"/>
  <c r="V35" i="18"/>
  <c r="V38" i="18"/>
  <c r="V31" i="18"/>
  <c r="V32" i="18"/>
  <c r="V33" i="18"/>
  <c r="V36" i="18"/>
  <c r="V29" i="18"/>
  <c r="V26" i="18"/>
  <c r="V22" i="18"/>
  <c r="V24" i="18"/>
  <c r="V19" i="18"/>
  <c r="V30" i="18"/>
  <c r="V28" i="18"/>
  <c r="V25" i="18"/>
  <c r="V27" i="18"/>
  <c r="V23" i="18"/>
  <c r="V20" i="18"/>
  <c r="V21" i="18"/>
  <c r="V18" i="18"/>
  <c r="V17" i="18"/>
  <c r="V14" i="18"/>
  <c r="V11" i="18"/>
  <c r="V15" i="18"/>
  <c r="V9" i="18"/>
  <c r="V8" i="18"/>
  <c r="V4" i="18"/>
  <c r="V7" i="18"/>
  <c r="V12" i="18"/>
  <c r="V6" i="18"/>
  <c r="V16" i="18"/>
  <c r="V13" i="18"/>
  <c r="V10" i="18"/>
  <c r="V5" i="18"/>
  <c r="W1" i="18"/>
  <c r="V3" i="18"/>
  <c r="V2" i="18"/>
  <c r="CY14" i="18"/>
  <c r="EN14" i="18"/>
  <c r="BJ14" i="18"/>
  <c r="ED59" i="18"/>
  <c r="EK59" i="18"/>
  <c r="CY11" i="18"/>
  <c r="EN11" i="18"/>
  <c r="BJ11" i="18"/>
  <c r="ED60" i="18"/>
  <c r="EM60" i="18"/>
  <c r="BJ12" i="18"/>
  <c r="CY12" i="18"/>
  <c r="EN12" i="18"/>
  <c r="EA69" i="18"/>
  <c r="CY22" i="18"/>
  <c r="EN22" i="18"/>
  <c r="BJ22" i="18"/>
  <c r="EC67" i="18"/>
  <c r="BJ21" i="18"/>
  <c r="CY21" i="18"/>
  <c r="EN21" i="18"/>
  <c r="CY23" i="18"/>
  <c r="EN23" i="18"/>
  <c r="BJ23" i="18"/>
  <c r="EB82" i="18"/>
  <c r="BJ35" i="18"/>
  <c r="CY35" i="18"/>
  <c r="EN35" i="18"/>
  <c r="CY29" i="18"/>
  <c r="EN29" i="18"/>
  <c r="BJ29" i="18"/>
  <c r="ED87" i="18"/>
  <c r="EK87" i="18"/>
  <c r="BJ40" i="18"/>
  <c r="CY40" i="18"/>
  <c r="EN40" i="18"/>
  <c r="EA89" i="18"/>
  <c r="CY45" i="18"/>
  <c r="EN45" i="18"/>
  <c r="BJ45" i="18"/>
  <c r="CY49" i="18"/>
  <c r="EN49" i="18"/>
  <c r="BJ49" i="18"/>
  <c r="EC124" i="18"/>
  <c r="ES124" i="18"/>
  <c r="EM87" i="18"/>
  <c r="EG87" i="18"/>
  <c r="EI87" i="18"/>
  <c r="EJ87" i="18"/>
  <c r="EU122" i="18"/>
  <c r="ET122" i="18"/>
  <c r="EL87" i="18"/>
  <c r="EF62" i="18"/>
  <c r="EB114" i="18"/>
  <c r="BJ4" i="18"/>
  <c r="CY4" i="18"/>
  <c r="EN4" i="18"/>
  <c r="BJ7" i="18"/>
  <c r="CY7" i="18"/>
  <c r="EN7" i="18"/>
  <c r="CY5" i="18"/>
  <c r="EN5" i="18"/>
  <c r="BJ5" i="18"/>
  <c r="CY15" i="18"/>
  <c r="EN15" i="18"/>
  <c r="BJ15" i="18"/>
  <c r="EC72" i="18"/>
  <c r="BJ25" i="18"/>
  <c r="CY25" i="18"/>
  <c r="EN25" i="18"/>
  <c r="CY24" i="18"/>
  <c r="EN24" i="18"/>
  <c r="BJ24" i="18"/>
  <c r="EB73" i="18"/>
  <c r="BJ27" i="18"/>
  <c r="CY27" i="18"/>
  <c r="EN27" i="18"/>
  <c r="ED75" i="18"/>
  <c r="EN75" i="18"/>
  <c r="CY28" i="18"/>
  <c r="EN28" i="18"/>
  <c r="BJ28" i="18"/>
  <c r="EC80" i="18"/>
  <c r="CY32" i="18"/>
  <c r="EN32" i="18"/>
  <c r="BJ32" i="18"/>
  <c r="CY38" i="18"/>
  <c r="EN38" i="18"/>
  <c r="BJ38" i="18"/>
  <c r="EB88" i="18"/>
  <c r="CY41" i="18"/>
  <c r="EN41" i="18"/>
  <c r="BJ41" i="18"/>
  <c r="CY47" i="18"/>
  <c r="EN47" i="18"/>
  <c r="BJ47" i="18"/>
  <c r="ET110" i="18"/>
  <c r="EU110" i="18"/>
  <c r="EQ114" i="18"/>
  <c r="EM75" i="18"/>
  <c r="EK75" i="18"/>
  <c r="EM62" i="18"/>
  <c r="EG62" i="18"/>
  <c r="EI75" i="18"/>
  <c r="EH75" i="18"/>
  <c r="DY118" i="17"/>
  <c r="BH5" i="17"/>
  <c r="CW5" i="17"/>
  <c r="EL5" i="17"/>
  <c r="CW6" i="17"/>
  <c r="EL6" i="17"/>
  <c r="BH6" i="17"/>
  <c r="EB62" i="17"/>
  <c r="BH16" i="17"/>
  <c r="CW16" i="17"/>
  <c r="EL16" i="17"/>
  <c r="ED64" i="17"/>
  <c r="EK64" i="17"/>
  <c r="BH18" i="17"/>
  <c r="CW18" i="17"/>
  <c r="EL18" i="17"/>
  <c r="CW9" i="17"/>
  <c r="EL9" i="17"/>
  <c r="BH9" i="17"/>
  <c r="EA72" i="17"/>
  <c r="BH25" i="17"/>
  <c r="CW25" i="17"/>
  <c r="EL25" i="17"/>
  <c r="CW23" i="17"/>
  <c r="EL23" i="17"/>
  <c r="BH23" i="17"/>
  <c r="EA80" i="17"/>
  <c r="CW32" i="17"/>
  <c r="EL32" i="17"/>
  <c r="BH32" i="17"/>
  <c r="CW39" i="17"/>
  <c r="EL39" i="17"/>
  <c r="BH39" i="17"/>
  <c r="CW44" i="17"/>
  <c r="EL44" i="17"/>
  <c r="BH44" i="17"/>
  <c r="DZ92" i="17"/>
  <c r="BH48" i="17"/>
  <c r="CW48" i="17"/>
  <c r="EL48" i="17"/>
  <c r="EC122" i="17"/>
  <c r="ES122" i="17"/>
  <c r="DY111" i="17"/>
  <c r="DZ114" i="17"/>
  <c r="BH3" i="17"/>
  <c r="CW3" i="17"/>
  <c r="EL3" i="17"/>
  <c r="BH14" i="17"/>
  <c r="CW14" i="17"/>
  <c r="EL14" i="17"/>
  <c r="BH7" i="17"/>
  <c r="CW7" i="17"/>
  <c r="EL7" i="17"/>
  <c r="EB59" i="17"/>
  <c r="BH11" i="17"/>
  <c r="CW11" i="17"/>
  <c r="EL11" i="17"/>
  <c r="EB60" i="17"/>
  <c r="BH12" i="17"/>
  <c r="CW12" i="17"/>
  <c r="EL12" i="17"/>
  <c r="CW13" i="17"/>
  <c r="EL13" i="17"/>
  <c r="BH13" i="17"/>
  <c r="BH26" i="17"/>
  <c r="CW26" i="17"/>
  <c r="EL26" i="17"/>
  <c r="EB75" i="17"/>
  <c r="CW28" i="17"/>
  <c r="EL28" i="17"/>
  <c r="BH28" i="17"/>
  <c r="EA83" i="17"/>
  <c r="BH37" i="17"/>
  <c r="CW37" i="17"/>
  <c r="EL37" i="17"/>
  <c r="CW36" i="17"/>
  <c r="EL36" i="17"/>
  <c r="BH36" i="17"/>
  <c r="BH43" i="17"/>
  <c r="CW43" i="17"/>
  <c r="EL43" i="17"/>
  <c r="EA94" i="17"/>
  <c r="BH51" i="17"/>
  <c r="CW51" i="17"/>
  <c r="EL51" i="17"/>
  <c r="ER110" i="17"/>
  <c r="EA124" i="17"/>
  <c r="EQ124" i="17"/>
  <c r="DY127" i="17"/>
  <c r="DY121" i="17"/>
  <c r="EC110" i="17"/>
  <c r="CW2" i="17"/>
  <c r="EL2" i="17"/>
  <c r="BH2" i="17"/>
  <c r="EB58" i="17"/>
  <c r="BH10" i="17"/>
  <c r="CW10" i="17"/>
  <c r="EL10" i="17"/>
  <c r="BH8" i="17"/>
  <c r="CW8" i="17"/>
  <c r="EL8" i="17"/>
  <c r="ED61" i="17"/>
  <c r="EL61" i="17"/>
  <c r="BH15" i="17"/>
  <c r="CW15" i="17"/>
  <c r="EL15" i="17"/>
  <c r="DV65" i="17"/>
  <c r="CW19" i="17"/>
  <c r="EL19" i="17"/>
  <c r="BH19" i="17"/>
  <c r="CW20" i="17"/>
  <c r="EL20" i="17"/>
  <c r="BH20" i="17"/>
  <c r="CW33" i="17"/>
  <c r="EL33" i="17"/>
  <c r="BH33" i="17"/>
  <c r="CW29" i="17"/>
  <c r="EL29" i="17"/>
  <c r="BH29" i="17"/>
  <c r="BH42" i="17"/>
  <c r="CW42" i="17"/>
  <c r="EL42" i="17"/>
  <c r="EB87" i="17"/>
  <c r="BH40" i="17"/>
  <c r="CW40" i="17"/>
  <c r="EL40" i="17"/>
  <c r="DZ88" i="17"/>
  <c r="CW41" i="17"/>
  <c r="EL41" i="17"/>
  <c r="BH41" i="17"/>
  <c r="EB91" i="17"/>
  <c r="CW46" i="17"/>
  <c r="EL46" i="17"/>
  <c r="BH46" i="17"/>
  <c r="EN93" i="17"/>
  <c r="EI93" i="17"/>
  <c r="EH93" i="17"/>
  <c r="EF93" i="17"/>
  <c r="EJ93" i="17"/>
  <c r="ED119" i="17"/>
  <c r="EN76" i="17"/>
  <c r="EL76" i="17"/>
  <c r="EL93" i="17"/>
  <c r="EK93" i="17"/>
  <c r="DX125" i="17"/>
  <c r="ED120" i="17"/>
  <c r="EN81" i="17"/>
  <c r="EI81" i="17"/>
  <c r="EL81" i="17"/>
  <c r="EH81" i="17"/>
  <c r="EJ81" i="17"/>
  <c r="EF81" i="17"/>
  <c r="EG81" i="17"/>
  <c r="T51" i="17"/>
  <c r="T44" i="17"/>
  <c r="T46" i="17"/>
  <c r="T49" i="17"/>
  <c r="T48" i="17"/>
  <c r="T45" i="17"/>
  <c r="T43" i="17"/>
  <c r="T41" i="17"/>
  <c r="T39" i="17"/>
  <c r="T38" i="17"/>
  <c r="T35" i="17"/>
  <c r="T42" i="17"/>
  <c r="T37" i="17"/>
  <c r="T33" i="17"/>
  <c r="T27" i="17"/>
  <c r="T22" i="17"/>
  <c r="T26" i="17"/>
  <c r="T25" i="17"/>
  <c r="T24" i="17"/>
  <c r="T19" i="17"/>
  <c r="T40" i="17"/>
  <c r="T32" i="17"/>
  <c r="T29" i="17"/>
  <c r="T21" i="17"/>
  <c r="T12" i="17"/>
  <c r="T18" i="17"/>
  <c r="T17" i="17"/>
  <c r="T15" i="17"/>
  <c r="T11" i="17"/>
  <c r="T36" i="17"/>
  <c r="T23" i="17"/>
  <c r="T20" i="17"/>
  <c r="T16" i="17"/>
  <c r="T14" i="17"/>
  <c r="T10" i="17"/>
  <c r="T8" i="17"/>
  <c r="T30" i="17"/>
  <c r="T28" i="17"/>
  <c r="T7" i="17"/>
  <c r="T5" i="17"/>
  <c r="T13" i="17"/>
  <c r="T9" i="17"/>
  <c r="T6" i="17"/>
  <c r="T4" i="17"/>
  <c r="T2" i="17"/>
  <c r="U1" i="17"/>
  <c r="T3" i="17"/>
  <c r="CW4" i="17"/>
  <c r="EL4" i="17"/>
  <c r="BH4" i="17"/>
  <c r="DY69" i="17"/>
  <c r="BH22" i="17"/>
  <c r="CW22" i="17"/>
  <c r="EL22" i="17"/>
  <c r="DZ63" i="17"/>
  <c r="BH17" i="17"/>
  <c r="CW17" i="17"/>
  <c r="EL17" i="17"/>
  <c r="BH24" i="17"/>
  <c r="CW24" i="17"/>
  <c r="EL24" i="17"/>
  <c r="EA67" i="17"/>
  <c r="CW21" i="17"/>
  <c r="EL21" i="17"/>
  <c r="BH21" i="17"/>
  <c r="DZ73" i="17"/>
  <c r="CW27" i="17"/>
  <c r="EL27" i="17"/>
  <c r="BH27" i="17"/>
  <c r="DX78" i="17"/>
  <c r="BH30" i="17"/>
  <c r="CW30" i="17"/>
  <c r="EL30" i="17"/>
  <c r="DZ82" i="17"/>
  <c r="CW35" i="17"/>
  <c r="EL35" i="17"/>
  <c r="BH35" i="17"/>
  <c r="ED84" i="17"/>
  <c r="EM84" i="17"/>
  <c r="CW38" i="17"/>
  <c r="EL38" i="17"/>
  <c r="BH38" i="17"/>
  <c r="DY89" i="17"/>
  <c r="CW45" i="17"/>
  <c r="EL45" i="17"/>
  <c r="BH45" i="17"/>
  <c r="CW49" i="17"/>
  <c r="EL49" i="17"/>
  <c r="BH49" i="17"/>
  <c r="EF61" i="17"/>
  <c r="EC112" i="17"/>
  <c r="ES112" i="17"/>
  <c r="EM64" i="17"/>
  <c r="EG93" i="17"/>
  <c r="EA126" i="17"/>
  <c r="EQ126" i="17"/>
  <c r="EG61" i="17"/>
  <c r="EH87" i="18"/>
  <c r="EJ62" i="18"/>
  <c r="EH62" i="18"/>
  <c r="EC114" i="18"/>
  <c r="BK2" i="18"/>
  <c r="CZ2" i="18"/>
  <c r="EO2" i="18"/>
  <c r="BK10" i="18"/>
  <c r="CZ10" i="18"/>
  <c r="EO10" i="18"/>
  <c r="CZ12" i="18"/>
  <c r="EO12" i="18"/>
  <c r="BK12" i="18"/>
  <c r="CZ9" i="18"/>
  <c r="EO9" i="18"/>
  <c r="BK9" i="18"/>
  <c r="EC63" i="18"/>
  <c r="CZ17" i="18"/>
  <c r="EO17" i="18"/>
  <c r="BK17" i="18"/>
  <c r="BK23" i="18"/>
  <c r="CZ23" i="18"/>
  <c r="EO23" i="18"/>
  <c r="EA78" i="18"/>
  <c r="BK30" i="18"/>
  <c r="CZ30" i="18"/>
  <c r="EO30" i="18"/>
  <c r="CZ26" i="18"/>
  <c r="EO26" i="18"/>
  <c r="BK26" i="18"/>
  <c r="ED80" i="18"/>
  <c r="EJ80" i="18"/>
  <c r="CZ32" i="18"/>
  <c r="EO32" i="18"/>
  <c r="BK32" i="18"/>
  <c r="CZ39" i="18"/>
  <c r="EO39" i="18"/>
  <c r="BK39" i="18"/>
  <c r="BK44" i="18"/>
  <c r="CZ44" i="18"/>
  <c r="EO44" i="18"/>
  <c r="EB89" i="18"/>
  <c r="BK45" i="18"/>
  <c r="CZ45" i="18"/>
  <c r="EO45" i="18"/>
  <c r="CZ49" i="18"/>
  <c r="EO49" i="18"/>
  <c r="BK49" i="18"/>
  <c r="EJ75" i="18"/>
  <c r="EM91" i="18"/>
  <c r="EB127" i="18"/>
  <c r="ER127" i="18"/>
  <c r="EB111" i="18"/>
  <c r="EG75" i="18"/>
  <c r="EH80" i="18"/>
  <c r="EL80" i="18"/>
  <c r="EB118" i="18"/>
  <c r="ER118" i="18"/>
  <c r="EN59" i="18"/>
  <c r="EH59" i="18"/>
  <c r="EG59" i="18"/>
  <c r="BK3" i="18"/>
  <c r="CZ3" i="18"/>
  <c r="EO3" i="18"/>
  <c r="CZ13" i="18"/>
  <c r="EO13" i="18"/>
  <c r="BK13" i="18"/>
  <c r="CZ7" i="18"/>
  <c r="EO7" i="18"/>
  <c r="BK7" i="18"/>
  <c r="CZ15" i="18"/>
  <c r="EO15" i="18"/>
  <c r="BK15" i="18"/>
  <c r="BK18" i="18"/>
  <c r="CZ18" i="18"/>
  <c r="EO18" i="18"/>
  <c r="EC73" i="18"/>
  <c r="CZ27" i="18"/>
  <c r="EO27" i="18"/>
  <c r="BK27" i="18"/>
  <c r="DY65" i="18"/>
  <c r="CZ19" i="18"/>
  <c r="EO19" i="18"/>
  <c r="BK19" i="18"/>
  <c r="BK29" i="18"/>
  <c r="CZ29" i="18"/>
  <c r="EO29" i="18"/>
  <c r="CZ31" i="18"/>
  <c r="EO31" i="18"/>
  <c r="BK31" i="18"/>
  <c r="ED83" i="18"/>
  <c r="EG83" i="18"/>
  <c r="CZ37" i="18"/>
  <c r="EO37" i="18"/>
  <c r="BK37" i="18"/>
  <c r="BK42" i="18"/>
  <c r="CZ42" i="18"/>
  <c r="EO42" i="18"/>
  <c r="EC92" i="18"/>
  <c r="BK48" i="18"/>
  <c r="CZ48" i="18"/>
  <c r="EO48" i="18"/>
  <c r="EF59" i="18"/>
  <c r="DX113" i="18"/>
  <c r="ER114" i="18"/>
  <c r="ED124" i="18"/>
  <c r="EN87" i="18"/>
  <c r="EF87" i="18"/>
  <c r="EN60" i="18"/>
  <c r="EF60" i="18"/>
  <c r="EG60" i="18"/>
  <c r="EI60" i="18"/>
  <c r="EH60" i="18"/>
  <c r="EL60" i="18"/>
  <c r="EJ60" i="18"/>
  <c r="W51" i="18"/>
  <c r="W49" i="18"/>
  <c r="W50" i="18"/>
  <c r="W48" i="18"/>
  <c r="W47" i="18"/>
  <c r="W46" i="18"/>
  <c r="W45" i="18"/>
  <c r="W44" i="18"/>
  <c r="W41" i="18"/>
  <c r="W43" i="18"/>
  <c r="W42" i="18"/>
  <c r="W39" i="18"/>
  <c r="W38" i="18"/>
  <c r="W33" i="18"/>
  <c r="W37" i="18"/>
  <c r="W32" i="18"/>
  <c r="W35" i="18"/>
  <c r="W30" i="18"/>
  <c r="W27" i="18"/>
  <c r="W40" i="18"/>
  <c r="W36" i="18"/>
  <c r="W31" i="18"/>
  <c r="W28" i="18"/>
  <c r="W25" i="18"/>
  <c r="W18" i="18"/>
  <c r="W22" i="18"/>
  <c r="W21" i="18"/>
  <c r="W29" i="18"/>
  <c r="W26" i="18"/>
  <c r="W24" i="18"/>
  <c r="W19" i="18"/>
  <c r="W20" i="18"/>
  <c r="W23" i="18"/>
  <c r="W13" i="18"/>
  <c r="W17" i="18"/>
  <c r="W11" i="18"/>
  <c r="W7" i="18"/>
  <c r="W3" i="18"/>
  <c r="W12" i="18"/>
  <c r="W6" i="18"/>
  <c r="W16" i="18"/>
  <c r="W14" i="18"/>
  <c r="W10" i="18"/>
  <c r="W15" i="18"/>
  <c r="W9" i="18"/>
  <c r="W8" i="18"/>
  <c r="W4" i="18"/>
  <c r="W5" i="18"/>
  <c r="W2" i="18"/>
  <c r="X1" i="18"/>
  <c r="CZ16" i="18"/>
  <c r="EO16" i="18"/>
  <c r="BK16" i="18"/>
  <c r="CZ4" i="18"/>
  <c r="EO4" i="18"/>
  <c r="BK4" i="18"/>
  <c r="CZ11" i="18"/>
  <c r="EO11" i="18"/>
  <c r="BK11" i="18"/>
  <c r="ED67" i="18"/>
  <c r="EK67" i="18"/>
  <c r="BK21" i="18"/>
  <c r="CZ21" i="18"/>
  <c r="EO21" i="18"/>
  <c r="ED72" i="18"/>
  <c r="EL72" i="18"/>
  <c r="CZ25" i="18"/>
  <c r="EO25" i="18"/>
  <c r="BK25" i="18"/>
  <c r="BK24" i="18"/>
  <c r="CZ24" i="18"/>
  <c r="EO24" i="18"/>
  <c r="CZ36" i="18"/>
  <c r="EO36" i="18"/>
  <c r="BK36" i="18"/>
  <c r="DV85" i="18"/>
  <c r="BK38" i="18"/>
  <c r="CZ38" i="18"/>
  <c r="EO38" i="18"/>
  <c r="BK40" i="18"/>
  <c r="CZ40" i="18"/>
  <c r="EO40" i="18"/>
  <c r="CZ43" i="18"/>
  <c r="EO43" i="18"/>
  <c r="BK43" i="18"/>
  <c r="CZ47" i="18"/>
  <c r="BK47" i="18"/>
  <c r="EJ59" i="18"/>
  <c r="EQ111" i="18"/>
  <c r="EL75" i="18"/>
  <c r="EL59" i="18"/>
  <c r="EN58" i="18"/>
  <c r="EF58" i="18"/>
  <c r="EG58" i="18"/>
  <c r="EL58" i="18"/>
  <c r="EH58" i="18"/>
  <c r="EI58" i="18"/>
  <c r="EJ83" i="18"/>
  <c r="EI59" i="18"/>
  <c r="EO47" i="18"/>
  <c r="EM80" i="18"/>
  <c r="EK80" i="18"/>
  <c r="EI80" i="18"/>
  <c r="EA125" i="18"/>
  <c r="EQ125" i="18"/>
  <c r="EB121" i="18"/>
  <c r="ER121" i="18"/>
  <c r="CZ5" i="18"/>
  <c r="EO5" i="18"/>
  <c r="BK5" i="18"/>
  <c r="BK6" i="18"/>
  <c r="CZ6" i="18"/>
  <c r="EO6" i="18"/>
  <c r="DV57" i="18"/>
  <c r="CZ8" i="18"/>
  <c r="EO8" i="18"/>
  <c r="BK8" i="18"/>
  <c r="CZ14" i="18"/>
  <c r="EO14" i="18"/>
  <c r="BK14" i="18"/>
  <c r="CZ20" i="18"/>
  <c r="EO20" i="18"/>
  <c r="BK20" i="18"/>
  <c r="CZ28" i="18"/>
  <c r="EO28" i="18"/>
  <c r="BK28" i="18"/>
  <c r="EB69" i="18"/>
  <c r="CZ22" i="18"/>
  <c r="EO22" i="18"/>
  <c r="BK22" i="18"/>
  <c r="CZ33" i="18"/>
  <c r="EO33" i="18"/>
  <c r="BK33" i="18"/>
  <c r="EC82" i="18"/>
  <c r="CZ35" i="18"/>
  <c r="EO35" i="18"/>
  <c r="BK35" i="18"/>
  <c r="EC88" i="18"/>
  <c r="BK41" i="18"/>
  <c r="CZ41" i="18"/>
  <c r="EO41" i="18"/>
  <c r="BK46" i="18"/>
  <c r="CZ46" i="18"/>
  <c r="EO46" i="18"/>
  <c r="ED94" i="18"/>
  <c r="EK94" i="18"/>
  <c r="BK51" i="18"/>
  <c r="CZ51" i="18"/>
  <c r="EO51" i="18"/>
  <c r="EM59" i="18"/>
  <c r="ED126" i="18"/>
  <c r="EN91" i="18"/>
  <c r="EI91" i="18"/>
  <c r="EH91" i="18"/>
  <c r="EF91" i="18"/>
  <c r="EL91" i="18"/>
  <c r="EG91" i="18"/>
  <c r="EK91" i="18"/>
  <c r="EF75" i="18"/>
  <c r="EN62" i="18"/>
  <c r="EK62" i="18"/>
  <c r="EH83" i="18"/>
  <c r="EL83" i="18"/>
  <c r="EK60" i="18"/>
  <c r="DY125" i="17"/>
  <c r="DZ118" i="17"/>
  <c r="DZ111" i="17"/>
  <c r="BI2" i="17"/>
  <c r="CX2" i="17"/>
  <c r="EM2" i="17"/>
  <c r="BI13" i="17"/>
  <c r="CX13" i="17"/>
  <c r="EM13" i="17"/>
  <c r="DY78" i="17"/>
  <c r="BI30" i="17"/>
  <c r="CX30" i="17"/>
  <c r="EM30" i="17"/>
  <c r="EC62" i="17"/>
  <c r="BI16" i="17"/>
  <c r="CX16" i="17"/>
  <c r="EM16" i="17"/>
  <c r="EC59" i="17"/>
  <c r="CX11" i="17"/>
  <c r="EM11" i="17"/>
  <c r="BI11" i="17"/>
  <c r="EC60" i="17"/>
  <c r="BI12" i="17"/>
  <c r="CX12" i="17"/>
  <c r="EM12" i="17"/>
  <c r="EC87" i="17"/>
  <c r="BI40" i="17"/>
  <c r="CX40" i="17"/>
  <c r="EM40" i="17"/>
  <c r="CX26" i="17"/>
  <c r="EM26" i="17"/>
  <c r="BI26" i="17"/>
  <c r="EB83" i="17"/>
  <c r="CX37" i="17"/>
  <c r="EM37" i="17"/>
  <c r="BI37" i="17"/>
  <c r="BI39" i="17"/>
  <c r="CX39" i="17"/>
  <c r="EM39" i="17"/>
  <c r="EA92" i="17"/>
  <c r="BI48" i="17"/>
  <c r="CX48" i="17"/>
  <c r="EM48" i="17"/>
  <c r="EB94" i="17"/>
  <c r="BI51" i="17"/>
  <c r="CX51" i="17"/>
  <c r="EM51" i="17"/>
  <c r="EU120" i="17"/>
  <c r="ET120" i="17"/>
  <c r="ES110" i="17"/>
  <c r="BI4" i="17"/>
  <c r="CX4" i="17"/>
  <c r="EM4" i="17"/>
  <c r="BI5" i="17"/>
  <c r="CX5" i="17"/>
  <c r="EM5" i="17"/>
  <c r="BI8" i="17"/>
  <c r="CX8" i="17"/>
  <c r="EM8" i="17"/>
  <c r="CX20" i="17"/>
  <c r="EM20" i="17"/>
  <c r="BI20" i="17"/>
  <c r="CX15" i="17"/>
  <c r="EM15" i="17"/>
  <c r="BI15" i="17"/>
  <c r="EB67" i="17"/>
  <c r="BI21" i="17"/>
  <c r="CX21" i="17"/>
  <c r="EM21" i="17"/>
  <c r="DW65" i="17"/>
  <c r="CX19" i="17"/>
  <c r="EM19" i="17"/>
  <c r="BI19" i="17"/>
  <c r="DZ69" i="17"/>
  <c r="CX22" i="17"/>
  <c r="EM22" i="17"/>
  <c r="BI22" i="17"/>
  <c r="BI42" i="17"/>
  <c r="CX42" i="17"/>
  <c r="EM42" i="17"/>
  <c r="EA88" i="17"/>
  <c r="CX41" i="17"/>
  <c r="EM41" i="17"/>
  <c r="BI41" i="17"/>
  <c r="BI49" i="17"/>
  <c r="CX49" i="17"/>
  <c r="EM49" i="17"/>
  <c r="EB126" i="17"/>
  <c r="ER126" i="17"/>
  <c r="ED110" i="17"/>
  <c r="EN61" i="17"/>
  <c r="EI61" i="17"/>
  <c r="EJ61" i="17"/>
  <c r="DZ127" i="17"/>
  <c r="DZ121" i="17"/>
  <c r="CX3" i="17"/>
  <c r="EM3" i="17"/>
  <c r="BI3" i="17"/>
  <c r="BI6" i="17"/>
  <c r="CX6" i="17"/>
  <c r="EM6" i="17"/>
  <c r="BI7" i="17"/>
  <c r="CX7" i="17"/>
  <c r="EM7" i="17"/>
  <c r="EC58" i="17"/>
  <c r="BI10" i="17"/>
  <c r="CX10" i="17"/>
  <c r="EM10" i="17"/>
  <c r="CX23" i="17"/>
  <c r="EM23" i="17"/>
  <c r="BI23" i="17"/>
  <c r="EA63" i="17"/>
  <c r="CX17" i="17"/>
  <c r="EM17" i="17"/>
  <c r="BI17" i="17"/>
  <c r="BI29" i="17"/>
  <c r="CX29" i="17"/>
  <c r="EM29" i="17"/>
  <c r="BI24" i="17"/>
  <c r="CX24" i="17"/>
  <c r="EM24" i="17"/>
  <c r="EA73" i="17"/>
  <c r="CX27" i="17"/>
  <c r="EM27" i="17"/>
  <c r="BI27" i="17"/>
  <c r="EA82" i="17"/>
  <c r="CX35" i="17"/>
  <c r="EM35" i="17"/>
  <c r="BI35" i="17"/>
  <c r="BI43" i="17"/>
  <c r="CX43" i="17"/>
  <c r="EM43" i="17"/>
  <c r="EC91" i="17"/>
  <c r="CX46" i="17"/>
  <c r="EM46" i="17"/>
  <c r="BI46" i="17"/>
  <c r="ET119" i="17"/>
  <c r="EU119" i="17"/>
  <c r="DV113" i="17"/>
  <c r="EK61" i="17"/>
  <c r="ED112" i="17"/>
  <c r="EN64" i="17"/>
  <c r="EH64" i="17"/>
  <c r="EJ64" i="17"/>
  <c r="EF64" i="17"/>
  <c r="EI64" i="17"/>
  <c r="EL64" i="17"/>
  <c r="EG64" i="17"/>
  <c r="EH61" i="17"/>
  <c r="ED122" i="17"/>
  <c r="EN84" i="17"/>
  <c r="EI84" i="17"/>
  <c r="EJ84" i="17"/>
  <c r="EF84" i="17"/>
  <c r="EH84" i="17"/>
  <c r="EG84" i="17"/>
  <c r="EK84" i="17"/>
  <c r="EL84" i="17"/>
  <c r="EA114" i="17"/>
  <c r="U49" i="17"/>
  <c r="U48" i="17"/>
  <c r="U43" i="17"/>
  <c r="U46" i="17"/>
  <c r="U44" i="17"/>
  <c r="U45" i="17"/>
  <c r="U42" i="17"/>
  <c r="U41" i="17"/>
  <c r="U37" i="17"/>
  <c r="U40" i="17"/>
  <c r="U36" i="17"/>
  <c r="U32" i="17"/>
  <c r="U26" i="17"/>
  <c r="U25" i="17"/>
  <c r="U51" i="17"/>
  <c r="U39" i="17"/>
  <c r="U35" i="17"/>
  <c r="U33" i="17"/>
  <c r="U30" i="17"/>
  <c r="U29" i="17"/>
  <c r="U28" i="17"/>
  <c r="U23" i="17"/>
  <c r="U24" i="17"/>
  <c r="U19" i="17"/>
  <c r="U18" i="17"/>
  <c r="U17" i="17"/>
  <c r="U15" i="17"/>
  <c r="U11" i="17"/>
  <c r="U20" i="17"/>
  <c r="U16" i="17"/>
  <c r="U14" i="17"/>
  <c r="U27" i="17"/>
  <c r="U22" i="17"/>
  <c r="U13" i="17"/>
  <c r="U9" i="17"/>
  <c r="U7" i="17"/>
  <c r="U38" i="17"/>
  <c r="U21" i="17"/>
  <c r="U10" i="17"/>
  <c r="U5" i="17"/>
  <c r="U8" i="17"/>
  <c r="U6" i="17"/>
  <c r="U12" i="17"/>
  <c r="U3" i="17"/>
  <c r="V1" i="17"/>
  <c r="U4" i="17"/>
  <c r="U2" i="17"/>
  <c r="BI9" i="17"/>
  <c r="CX9" i="17"/>
  <c r="EM9" i="17"/>
  <c r="EC75" i="17"/>
  <c r="BI28" i="17"/>
  <c r="CX28" i="17"/>
  <c r="EM28" i="17"/>
  <c r="BI14" i="17"/>
  <c r="CX14" i="17"/>
  <c r="EM14" i="17"/>
  <c r="BI36" i="17"/>
  <c r="CX36" i="17"/>
  <c r="EM36" i="17"/>
  <c r="CX18" i="17"/>
  <c r="EM18" i="17"/>
  <c r="BI18" i="17"/>
  <c r="EB80" i="17"/>
  <c r="CX32" i="17"/>
  <c r="EM32" i="17"/>
  <c r="BI32" i="17"/>
  <c r="EB72" i="17"/>
  <c r="CX25" i="17"/>
  <c r="EM25" i="17"/>
  <c r="BI25" i="17"/>
  <c r="BI33" i="17"/>
  <c r="CX33" i="17"/>
  <c r="EM33" i="17"/>
  <c r="BI38" i="17"/>
  <c r="CX38" i="17"/>
  <c r="EM38" i="17"/>
  <c r="DZ89" i="17"/>
  <c r="CX45" i="17"/>
  <c r="EM45" i="17"/>
  <c r="BI45" i="17"/>
  <c r="CX44" i="17"/>
  <c r="EM44" i="17"/>
  <c r="BI44" i="17"/>
  <c r="EB124" i="17"/>
  <c r="ER124" i="17"/>
  <c r="EM61" i="17"/>
  <c r="EK72" i="18"/>
  <c r="EU126" i="18"/>
  <c r="ET126" i="18"/>
  <c r="EI94" i="18"/>
  <c r="DA4" i="18"/>
  <c r="EP4" i="18"/>
  <c r="BL4" i="18"/>
  <c r="BL10" i="18"/>
  <c r="DA10" i="18"/>
  <c r="EP10" i="18"/>
  <c r="DA12" i="18"/>
  <c r="EP12" i="18"/>
  <c r="BL12" i="18"/>
  <c r="ED63" i="18"/>
  <c r="EM63" i="18"/>
  <c r="BL17" i="18"/>
  <c r="DA17" i="18"/>
  <c r="EP17" i="18"/>
  <c r="DZ65" i="18"/>
  <c r="DA19" i="18"/>
  <c r="EP19" i="18"/>
  <c r="BL19" i="18"/>
  <c r="DA21" i="18"/>
  <c r="EP21" i="18"/>
  <c r="BL21" i="18"/>
  <c r="BL28" i="18"/>
  <c r="DA28" i="18"/>
  <c r="EP28" i="18"/>
  <c r="ED73" i="18"/>
  <c r="DV74" i="18"/>
  <c r="DA27" i="18"/>
  <c r="EP27" i="18"/>
  <c r="BL27" i="18"/>
  <c r="BL37" i="18"/>
  <c r="DA37" i="18"/>
  <c r="EP37" i="18"/>
  <c r="DA42" i="18"/>
  <c r="EP42" i="18"/>
  <c r="BL42" i="18"/>
  <c r="EC89" i="18"/>
  <c r="BL45" i="18"/>
  <c r="DA45" i="18"/>
  <c r="EP45" i="18"/>
  <c r="DA50" i="18"/>
  <c r="EP50" i="18"/>
  <c r="BL50" i="18"/>
  <c r="EU124" i="18"/>
  <c r="ET124" i="18"/>
  <c r="EJ72" i="18"/>
  <c r="EF83" i="18"/>
  <c r="EI73" i="18"/>
  <c r="EC111" i="18"/>
  <c r="EI63" i="18"/>
  <c r="EJ63" i="18"/>
  <c r="EK63" i="18"/>
  <c r="EG63" i="18"/>
  <c r="X51" i="18"/>
  <c r="X50" i="18"/>
  <c r="X46" i="18"/>
  <c r="X49" i="18"/>
  <c r="X48" i="18"/>
  <c r="X44" i="18"/>
  <c r="X45" i="18"/>
  <c r="X47" i="18"/>
  <c r="X43" i="18"/>
  <c r="X42" i="18"/>
  <c r="X40" i="18"/>
  <c r="X39" i="18"/>
  <c r="X41" i="18"/>
  <c r="X37" i="18"/>
  <c r="X35" i="18"/>
  <c r="X30" i="18"/>
  <c r="X36" i="18"/>
  <c r="X33" i="18"/>
  <c r="X29" i="18"/>
  <c r="X38" i="18"/>
  <c r="X32" i="18"/>
  <c r="X24" i="18"/>
  <c r="X28" i="18"/>
  <c r="X25" i="18"/>
  <c r="X22" i="18"/>
  <c r="X21" i="18"/>
  <c r="X27" i="18"/>
  <c r="X23" i="18"/>
  <c r="X31" i="18"/>
  <c r="X26" i="18"/>
  <c r="X19" i="18"/>
  <c r="X17" i="18"/>
  <c r="X20" i="18"/>
  <c r="X18" i="18"/>
  <c r="X12" i="18"/>
  <c r="X6" i="18"/>
  <c r="X16" i="18"/>
  <c r="X14" i="18"/>
  <c r="X10" i="18"/>
  <c r="X15" i="18"/>
  <c r="X13" i="18"/>
  <c r="X9" i="18"/>
  <c r="X8" i="18"/>
  <c r="X11" i="18"/>
  <c r="X7" i="18"/>
  <c r="X3" i="18"/>
  <c r="X5" i="18"/>
  <c r="X2" i="18"/>
  <c r="Y1" i="18"/>
  <c r="X4" i="18"/>
  <c r="DW57" i="18"/>
  <c r="BL8" i="18"/>
  <c r="DA8" i="18"/>
  <c r="EP8" i="18"/>
  <c r="DA14" i="18"/>
  <c r="EP14" i="18"/>
  <c r="BL14" i="18"/>
  <c r="DA3" i="18"/>
  <c r="EP3" i="18"/>
  <c r="BL3" i="18"/>
  <c r="DA13" i="18"/>
  <c r="EP13" i="18"/>
  <c r="BL13" i="18"/>
  <c r="BL24" i="18"/>
  <c r="DA24" i="18"/>
  <c r="EP24" i="18"/>
  <c r="EC69" i="18"/>
  <c r="DA22" i="18"/>
  <c r="EP22" i="18"/>
  <c r="BL22" i="18"/>
  <c r="BL31" i="18"/>
  <c r="DA31" i="18"/>
  <c r="EP31" i="18"/>
  <c r="EB78" i="18"/>
  <c r="DA30" i="18"/>
  <c r="EP30" i="18"/>
  <c r="BL30" i="18"/>
  <c r="DA33" i="18"/>
  <c r="EP33" i="18"/>
  <c r="BL33" i="18"/>
  <c r="BL43" i="18"/>
  <c r="DA43" i="18"/>
  <c r="EP43" i="18"/>
  <c r="BL46" i="18"/>
  <c r="DA46" i="18"/>
  <c r="EP46" i="18"/>
  <c r="BL49" i="18"/>
  <c r="DA49" i="18"/>
  <c r="EP49" i="18"/>
  <c r="EM72" i="18"/>
  <c r="EC118" i="18"/>
  <c r="ES118" i="18"/>
  <c r="EM73" i="18"/>
  <c r="EF73" i="18"/>
  <c r="EN94" i="18"/>
  <c r="EJ94" i="18"/>
  <c r="EF94" i="18"/>
  <c r="EL94" i="18"/>
  <c r="EG94" i="18"/>
  <c r="EH94" i="18"/>
  <c r="EC121" i="18"/>
  <c r="ES121" i="18"/>
  <c r="EL82" i="18"/>
  <c r="EM94" i="18"/>
  <c r="ED114" i="18"/>
  <c r="EN67" i="18"/>
  <c r="EI67" i="18"/>
  <c r="EH67" i="18"/>
  <c r="EJ67" i="18"/>
  <c r="EL67" i="18"/>
  <c r="EF67" i="18"/>
  <c r="EG67" i="18"/>
  <c r="BL2" i="18"/>
  <c r="DA2" i="18"/>
  <c r="EP2" i="18"/>
  <c r="BL9" i="18"/>
  <c r="DA9" i="18"/>
  <c r="EP9" i="18"/>
  <c r="DA16" i="18"/>
  <c r="EP16" i="18"/>
  <c r="BL16" i="18"/>
  <c r="DA7" i="18"/>
  <c r="EP7" i="18"/>
  <c r="BL7" i="18"/>
  <c r="BL23" i="18"/>
  <c r="DA23" i="18"/>
  <c r="EP23" i="18"/>
  <c r="DA26" i="18"/>
  <c r="EP26" i="18"/>
  <c r="BL26" i="18"/>
  <c r="DA18" i="18"/>
  <c r="EP18" i="18"/>
  <c r="BL18" i="18"/>
  <c r="BL36" i="18"/>
  <c r="DA36" i="18"/>
  <c r="EP36" i="18"/>
  <c r="ED82" i="18"/>
  <c r="EJ82" i="18"/>
  <c r="DA35" i="18"/>
  <c r="EP35" i="18"/>
  <c r="BL35" i="18"/>
  <c r="DW85" i="18"/>
  <c r="BL38" i="18"/>
  <c r="DA38" i="18"/>
  <c r="EP38" i="18"/>
  <c r="ED88" i="18"/>
  <c r="BL41" i="18"/>
  <c r="DA41" i="18"/>
  <c r="EP41" i="18"/>
  <c r="DA47" i="18"/>
  <c r="EP47" i="18"/>
  <c r="BL47" i="18"/>
  <c r="BL51" i="18"/>
  <c r="DA51" i="18"/>
  <c r="EP51" i="18"/>
  <c r="EC127" i="18"/>
  <c r="ES127" i="18"/>
  <c r="DY113" i="18"/>
  <c r="EJ73" i="18"/>
  <c r="ER111" i="18"/>
  <c r="EI72" i="18"/>
  <c r="EN80" i="18"/>
  <c r="EF80" i="18"/>
  <c r="EM67" i="18"/>
  <c r="EG80" i="18"/>
  <c r="EN72" i="18"/>
  <c r="EH72" i="18"/>
  <c r="EF72" i="18"/>
  <c r="EG72" i="18"/>
  <c r="BL5" i="18"/>
  <c r="DA5" i="18"/>
  <c r="EP5" i="18"/>
  <c r="BL15" i="18"/>
  <c r="DA15" i="18"/>
  <c r="EP15" i="18"/>
  <c r="DA6" i="18"/>
  <c r="EP6" i="18"/>
  <c r="BL6" i="18"/>
  <c r="DA11" i="18"/>
  <c r="EP11" i="18"/>
  <c r="BL11" i="18"/>
  <c r="BL20" i="18"/>
  <c r="DA20" i="18"/>
  <c r="EP20" i="18"/>
  <c r="BL29" i="18"/>
  <c r="DA29" i="18"/>
  <c r="EP29" i="18"/>
  <c r="DA25" i="18"/>
  <c r="EP25" i="18"/>
  <c r="BL25" i="18"/>
  <c r="DA40" i="18"/>
  <c r="EP40" i="18"/>
  <c r="BL40" i="18"/>
  <c r="BL32" i="18"/>
  <c r="DA32" i="18"/>
  <c r="EP32" i="18"/>
  <c r="BL39" i="18"/>
  <c r="DA39" i="18"/>
  <c r="EP39" i="18"/>
  <c r="DA44" i="18"/>
  <c r="EP44" i="18"/>
  <c r="BL44" i="18"/>
  <c r="ED92" i="18"/>
  <c r="EH92" i="18"/>
  <c r="DA48" i="18"/>
  <c r="EP48" i="18"/>
  <c r="BL48" i="18"/>
  <c r="EN83" i="18"/>
  <c r="EI83" i="18"/>
  <c r="EK83" i="18"/>
  <c r="EG73" i="18"/>
  <c r="EH73" i="18"/>
  <c r="EF92" i="18"/>
  <c r="EL92" i="18"/>
  <c r="EM83" i="18"/>
  <c r="EB125" i="18"/>
  <c r="ER125" i="18"/>
  <c r="ES114" i="18"/>
  <c r="DZ125" i="17"/>
  <c r="V51" i="17"/>
  <c r="V48" i="17"/>
  <c r="V49" i="17"/>
  <c r="V46" i="17"/>
  <c r="V42" i="17"/>
  <c r="V45" i="17"/>
  <c r="V40" i="17"/>
  <c r="V39" i="17"/>
  <c r="V37" i="17"/>
  <c r="V33" i="17"/>
  <c r="V36" i="17"/>
  <c r="V44" i="17"/>
  <c r="V38" i="17"/>
  <c r="V35" i="17"/>
  <c r="V30" i="17"/>
  <c r="V24" i="17"/>
  <c r="V43" i="17"/>
  <c r="V29" i="17"/>
  <c r="V28" i="17"/>
  <c r="V32" i="17"/>
  <c r="V27" i="17"/>
  <c r="V22" i="17"/>
  <c r="V26" i="17"/>
  <c r="V20" i="17"/>
  <c r="V16" i="17"/>
  <c r="V14" i="17"/>
  <c r="V10" i="17"/>
  <c r="V8" i="17"/>
  <c r="V41" i="17"/>
  <c r="V23" i="17"/>
  <c r="V13" i="17"/>
  <c r="V21" i="17"/>
  <c r="V12" i="17"/>
  <c r="V6" i="17"/>
  <c r="V19" i="17"/>
  <c r="V25" i="17"/>
  <c r="V18" i="17"/>
  <c r="V17" i="17"/>
  <c r="V15" i="17"/>
  <c r="V11" i="17"/>
  <c r="V7" i="17"/>
  <c r="V5" i="17"/>
  <c r="V4" i="17"/>
  <c r="V9" i="17"/>
  <c r="V2" i="17"/>
  <c r="V3" i="17"/>
  <c r="W1" i="17"/>
  <c r="BJ8" i="17"/>
  <c r="CY8" i="17"/>
  <c r="EN8" i="17"/>
  <c r="BJ38" i="17"/>
  <c r="CY38" i="17"/>
  <c r="EN38" i="17"/>
  <c r="EA69" i="17"/>
  <c r="CY22" i="17"/>
  <c r="EN22" i="17"/>
  <c r="BJ22" i="17"/>
  <c r="BJ20" i="17"/>
  <c r="CY20" i="17"/>
  <c r="EN20" i="17"/>
  <c r="CY18" i="17"/>
  <c r="EN18" i="17"/>
  <c r="BJ18" i="17"/>
  <c r="ED75" i="17"/>
  <c r="BJ28" i="17"/>
  <c r="CY28" i="17"/>
  <c r="EN28" i="17"/>
  <c r="EB82" i="17"/>
  <c r="BJ35" i="17"/>
  <c r="CY35" i="17"/>
  <c r="EN35" i="17"/>
  <c r="CY26" i="17"/>
  <c r="EN26" i="17"/>
  <c r="BJ26" i="17"/>
  <c r="EC83" i="17"/>
  <c r="CY37" i="17"/>
  <c r="EN37" i="17"/>
  <c r="BJ37" i="17"/>
  <c r="BJ44" i="17"/>
  <c r="CY44" i="17"/>
  <c r="EN44" i="17"/>
  <c r="BJ49" i="17"/>
  <c r="CY49" i="17"/>
  <c r="EN49" i="17"/>
  <c r="EU122" i="17"/>
  <c r="ET122" i="17"/>
  <c r="EC126" i="17"/>
  <c r="ES126" i="17"/>
  <c r="EA118" i="17"/>
  <c r="EQ118" i="17"/>
  <c r="EB114" i="17"/>
  <c r="CY3" i="17"/>
  <c r="EN3" i="17"/>
  <c r="BJ3" i="17"/>
  <c r="CY5" i="17"/>
  <c r="EN5" i="17"/>
  <c r="BJ5" i="17"/>
  <c r="CY7" i="17"/>
  <c r="EN7" i="17"/>
  <c r="BJ7" i="17"/>
  <c r="EB73" i="17"/>
  <c r="BJ27" i="17"/>
  <c r="CY27" i="17"/>
  <c r="EN27" i="17"/>
  <c r="ED59" i="17"/>
  <c r="EJ59" i="17"/>
  <c r="CY11" i="17"/>
  <c r="EN11" i="17"/>
  <c r="BJ11" i="17"/>
  <c r="DX65" i="17"/>
  <c r="CY19" i="17"/>
  <c r="EN19" i="17"/>
  <c r="BJ19" i="17"/>
  <c r="BJ29" i="17"/>
  <c r="CY29" i="17"/>
  <c r="EN29" i="17"/>
  <c r="CY39" i="17"/>
  <c r="EN39" i="17"/>
  <c r="BJ39" i="17"/>
  <c r="EC80" i="17"/>
  <c r="CY32" i="17"/>
  <c r="EN32" i="17"/>
  <c r="BJ32" i="17"/>
  <c r="EB88" i="17"/>
  <c r="BJ41" i="17"/>
  <c r="CY41" i="17"/>
  <c r="EN41" i="17"/>
  <c r="ED91" i="17"/>
  <c r="EK91" i="17"/>
  <c r="BJ46" i="17"/>
  <c r="CY46" i="17"/>
  <c r="EN46" i="17"/>
  <c r="EU112" i="17"/>
  <c r="ET112" i="17"/>
  <c r="EA121" i="17"/>
  <c r="EQ121" i="17"/>
  <c r="EJ91" i="17"/>
  <c r="DW113" i="17"/>
  <c r="EC124" i="17"/>
  <c r="ES124" i="17"/>
  <c r="CY2" i="17"/>
  <c r="EN2" i="17"/>
  <c r="BJ2" i="17"/>
  <c r="ED60" i="17"/>
  <c r="EJ60" i="17"/>
  <c r="CY12" i="17"/>
  <c r="EN12" i="17"/>
  <c r="BJ12" i="17"/>
  <c r="ED58" i="17"/>
  <c r="EM58" i="17"/>
  <c r="CY10" i="17"/>
  <c r="EN10" i="17"/>
  <c r="BJ10" i="17"/>
  <c r="BJ9" i="17"/>
  <c r="CY9" i="17"/>
  <c r="EN9" i="17"/>
  <c r="CY14" i="17"/>
  <c r="EN14" i="17"/>
  <c r="BJ14" i="17"/>
  <c r="CY15" i="17"/>
  <c r="EN15" i="17"/>
  <c r="BJ15" i="17"/>
  <c r="CY24" i="17"/>
  <c r="EN24" i="17"/>
  <c r="BJ24" i="17"/>
  <c r="DZ78" i="17"/>
  <c r="CY30" i="17"/>
  <c r="EN30" i="17"/>
  <c r="BJ30" i="17"/>
  <c r="EC94" i="17"/>
  <c r="BJ51" i="17"/>
  <c r="CY51" i="17"/>
  <c r="EN51" i="17"/>
  <c r="BJ36" i="17"/>
  <c r="CY36" i="17"/>
  <c r="EN36" i="17"/>
  <c r="CY42" i="17"/>
  <c r="EN42" i="17"/>
  <c r="BJ42" i="17"/>
  <c r="CY43" i="17"/>
  <c r="EN43" i="17"/>
  <c r="BJ43" i="17"/>
  <c r="EJ58" i="17"/>
  <c r="ET110" i="17"/>
  <c r="EU110" i="17"/>
  <c r="EH91" i="17"/>
  <c r="EM75" i="17"/>
  <c r="EK75" i="17"/>
  <c r="BJ4" i="17"/>
  <c r="CY4" i="17"/>
  <c r="EN4" i="17"/>
  <c r="CY6" i="17"/>
  <c r="EN6" i="17"/>
  <c r="BJ6" i="17"/>
  <c r="EC67" i="17"/>
  <c r="BJ21" i="17"/>
  <c r="CY21" i="17"/>
  <c r="EN21" i="17"/>
  <c r="BJ13" i="17"/>
  <c r="CY13" i="17"/>
  <c r="EN13" i="17"/>
  <c r="ED62" i="17"/>
  <c r="EF62" i="17"/>
  <c r="CY16" i="17"/>
  <c r="EN16" i="17"/>
  <c r="BJ16" i="17"/>
  <c r="EB63" i="17"/>
  <c r="CY17" i="17"/>
  <c r="EN17" i="17"/>
  <c r="BJ17" i="17"/>
  <c r="BJ23" i="17"/>
  <c r="CY23" i="17"/>
  <c r="EN23" i="17"/>
  <c r="CY33" i="17"/>
  <c r="EN33" i="17"/>
  <c r="BJ33" i="17"/>
  <c r="EC72" i="17"/>
  <c r="CY25" i="17"/>
  <c r="EN25" i="17"/>
  <c r="BJ25" i="17"/>
  <c r="ED87" i="17"/>
  <c r="CY40" i="17"/>
  <c r="EN40" i="17"/>
  <c r="BJ40" i="17"/>
  <c r="EA89" i="17"/>
  <c r="BJ45" i="17"/>
  <c r="CY45" i="17"/>
  <c r="EN45" i="17"/>
  <c r="EB92" i="17"/>
  <c r="CY48" i="17"/>
  <c r="EN48" i="17"/>
  <c r="BJ48" i="17"/>
  <c r="EQ114" i="17"/>
  <c r="EA111" i="17"/>
  <c r="EG91" i="17"/>
  <c r="EA127" i="17"/>
  <c r="EQ127" i="17"/>
  <c r="EM59" i="17"/>
  <c r="EH59" i="17"/>
  <c r="EH63" i="18"/>
  <c r="EL58" i="17"/>
  <c r="EL91" i="17"/>
  <c r="EH58" i="17"/>
  <c r="EN88" i="18"/>
  <c r="EI88" i="18"/>
  <c r="EK88" i="18"/>
  <c r="Y51" i="18"/>
  <c r="Y48" i="18"/>
  <c r="Y49" i="18"/>
  <c r="Y47" i="18"/>
  <c r="Y50" i="18"/>
  <c r="Y43" i="18"/>
  <c r="Y46" i="18"/>
  <c r="Y41" i="18"/>
  <c r="Y44" i="18"/>
  <c r="Y45" i="18"/>
  <c r="Y39" i="18"/>
  <c r="Y42" i="18"/>
  <c r="Y38" i="18"/>
  <c r="Y40" i="18"/>
  <c r="Y36" i="18"/>
  <c r="Y34" i="18"/>
  <c r="Y32" i="18"/>
  <c r="Y33" i="18"/>
  <c r="Y29" i="18"/>
  <c r="Y31" i="18"/>
  <c r="Y28" i="18"/>
  <c r="Y37" i="18"/>
  <c r="Y35" i="18"/>
  <c r="Y30" i="18"/>
  <c r="Y27" i="18"/>
  <c r="Y23" i="18"/>
  <c r="Y20" i="18"/>
  <c r="Y26" i="18"/>
  <c r="Y25" i="18"/>
  <c r="Y22" i="18"/>
  <c r="Y21" i="18"/>
  <c r="Y19" i="18"/>
  <c r="Y17" i="18"/>
  <c r="Y18" i="18"/>
  <c r="Y16" i="18"/>
  <c r="Y15" i="18"/>
  <c r="Y12" i="18"/>
  <c r="Y24" i="18"/>
  <c r="Y14" i="18"/>
  <c r="Y10" i="18"/>
  <c r="Y5" i="18"/>
  <c r="Y13" i="18"/>
  <c r="Y9" i="18"/>
  <c r="Y8" i="18"/>
  <c r="Y11" i="18"/>
  <c r="Y7" i="18"/>
  <c r="Y6" i="18"/>
  <c r="Y2" i="18"/>
  <c r="Y3" i="18"/>
  <c r="Z1" i="18"/>
  <c r="Y4" i="18"/>
  <c r="BM7" i="18"/>
  <c r="DB7" i="18"/>
  <c r="EQ7" i="18"/>
  <c r="DB13" i="18"/>
  <c r="EQ13" i="18"/>
  <c r="BM13" i="18"/>
  <c r="BM16" i="18"/>
  <c r="DB16" i="18"/>
  <c r="EQ16" i="18"/>
  <c r="BM20" i="18"/>
  <c r="DB20" i="18"/>
  <c r="EQ20" i="18"/>
  <c r="BM31" i="18"/>
  <c r="DB31" i="18"/>
  <c r="EQ31" i="18"/>
  <c r="ED69" i="18"/>
  <c r="EK69" i="18"/>
  <c r="BM22" i="18"/>
  <c r="DB22" i="18"/>
  <c r="EQ22" i="18"/>
  <c r="DB32" i="18"/>
  <c r="EQ32" i="18"/>
  <c r="BM32" i="18"/>
  <c r="DB36" i="18"/>
  <c r="EQ36" i="18"/>
  <c r="BM36" i="18"/>
  <c r="BM41" i="18"/>
  <c r="DB41" i="18"/>
  <c r="EQ41" i="18"/>
  <c r="BM43" i="18"/>
  <c r="DB43" i="18"/>
  <c r="EQ43" i="18"/>
  <c r="DB48" i="18"/>
  <c r="EQ48" i="18"/>
  <c r="BM48" i="18"/>
  <c r="DB51" i="18"/>
  <c r="EQ51" i="18"/>
  <c r="BM51" i="18"/>
  <c r="DZ113" i="18"/>
  <c r="EG82" i="18"/>
  <c r="ED127" i="18"/>
  <c r="EN92" i="18"/>
  <c r="EK92" i="18"/>
  <c r="EH88" i="18"/>
  <c r="DB2" i="18"/>
  <c r="EQ2" i="18"/>
  <c r="BM2" i="18"/>
  <c r="BM11" i="18"/>
  <c r="DB11" i="18"/>
  <c r="EQ11" i="18"/>
  <c r="DB15" i="18"/>
  <c r="EQ15" i="18"/>
  <c r="BM15" i="18"/>
  <c r="DB6" i="18"/>
  <c r="EQ6" i="18"/>
  <c r="BM6" i="18"/>
  <c r="BM17" i="18"/>
  <c r="DB17" i="18"/>
  <c r="EQ17" i="18"/>
  <c r="DB23" i="18"/>
  <c r="EQ23" i="18"/>
  <c r="BM23" i="18"/>
  <c r="DB25" i="18"/>
  <c r="EQ25" i="18"/>
  <c r="BM25" i="18"/>
  <c r="DX85" i="18"/>
  <c r="BM38" i="18"/>
  <c r="DB38" i="18"/>
  <c r="EQ38" i="18"/>
  <c r="EC78" i="18"/>
  <c r="DB30" i="18"/>
  <c r="EQ30" i="18"/>
  <c r="BM30" i="18"/>
  <c r="BM39" i="18"/>
  <c r="DB39" i="18"/>
  <c r="EQ39" i="18"/>
  <c r="BM47" i="18"/>
  <c r="DB47" i="18"/>
  <c r="EQ47" i="18"/>
  <c r="BM49" i="18"/>
  <c r="DB49" i="18"/>
  <c r="EQ49" i="18"/>
  <c r="ES111" i="18"/>
  <c r="EF88" i="18"/>
  <c r="EC125" i="18"/>
  <c r="ES125" i="18"/>
  <c r="ED118" i="18"/>
  <c r="EN73" i="18"/>
  <c r="EK73" i="18"/>
  <c r="EL73" i="18"/>
  <c r="EL88" i="18"/>
  <c r="EG88" i="18"/>
  <c r="EM88" i="18"/>
  <c r="EG92" i="18"/>
  <c r="ED121" i="18"/>
  <c r="EN82" i="18"/>
  <c r="EH82" i="18"/>
  <c r="EI82" i="18"/>
  <c r="ET114" i="18"/>
  <c r="EU114" i="18"/>
  <c r="EF82" i="18"/>
  <c r="EJ88" i="18"/>
  <c r="BM5" i="18"/>
  <c r="DB5" i="18"/>
  <c r="EQ5" i="18"/>
  <c r="DX57" i="18"/>
  <c r="BM8" i="18"/>
  <c r="DB8" i="18"/>
  <c r="EQ8" i="18"/>
  <c r="DB10" i="18"/>
  <c r="EQ10" i="18"/>
  <c r="BM10" i="18"/>
  <c r="BM12" i="18"/>
  <c r="DB12" i="18"/>
  <c r="EQ12" i="18"/>
  <c r="EA65" i="18"/>
  <c r="BM19" i="18"/>
  <c r="DB19" i="18"/>
  <c r="EQ19" i="18"/>
  <c r="DW74" i="18"/>
  <c r="BM27" i="18"/>
  <c r="DB27" i="18"/>
  <c r="EQ27" i="18"/>
  <c r="DB28" i="18"/>
  <c r="EQ28" i="18"/>
  <c r="BM28" i="18"/>
  <c r="DB29" i="18"/>
  <c r="EQ29" i="18"/>
  <c r="BM29" i="18"/>
  <c r="BM35" i="18"/>
  <c r="DB35" i="18"/>
  <c r="EQ35" i="18"/>
  <c r="DB40" i="18"/>
  <c r="EQ40" i="18"/>
  <c r="BM40" i="18"/>
  <c r="ED89" i="18"/>
  <c r="EM89" i="18"/>
  <c r="DB45" i="18"/>
  <c r="EQ45" i="18"/>
  <c r="BM45" i="18"/>
  <c r="DB46" i="18"/>
  <c r="EQ46" i="18"/>
  <c r="BM46" i="18"/>
  <c r="EI92" i="18"/>
  <c r="EJ92" i="18"/>
  <c r="EM92" i="18"/>
  <c r="EM82" i="18"/>
  <c r="EM69" i="18"/>
  <c r="BM4" i="18"/>
  <c r="DB4" i="18"/>
  <c r="EQ4" i="18"/>
  <c r="DB3" i="18"/>
  <c r="EQ3" i="18"/>
  <c r="BM3" i="18"/>
  <c r="BM9" i="18"/>
  <c r="DB9" i="18"/>
  <c r="EQ9" i="18"/>
  <c r="BM14" i="18"/>
  <c r="DB14" i="18"/>
  <c r="EQ14" i="18"/>
  <c r="DB18" i="18"/>
  <c r="EQ18" i="18"/>
  <c r="BM18" i="18"/>
  <c r="BM26" i="18"/>
  <c r="DB26" i="18"/>
  <c r="EQ26" i="18"/>
  <c r="DB21" i="18"/>
  <c r="EQ21" i="18"/>
  <c r="BM21" i="18"/>
  <c r="DB24" i="18"/>
  <c r="EQ24" i="18"/>
  <c r="BM24" i="18"/>
  <c r="BM33" i="18"/>
  <c r="DB33" i="18"/>
  <c r="EQ33" i="18"/>
  <c r="BM37" i="18"/>
  <c r="DB37" i="18"/>
  <c r="EQ37" i="18"/>
  <c r="DB42" i="18"/>
  <c r="EQ42" i="18"/>
  <c r="BM42" i="18"/>
  <c r="DB44" i="18"/>
  <c r="EQ44" i="18"/>
  <c r="BM44" i="18"/>
  <c r="BM50" i="18"/>
  <c r="DB50" i="18"/>
  <c r="EQ50" i="18"/>
  <c r="EK82" i="18"/>
  <c r="ED111" i="18"/>
  <c r="EN63" i="18"/>
  <c r="EL63" i="18"/>
  <c r="EF63" i="18"/>
  <c r="ED124" i="17"/>
  <c r="EN87" i="17"/>
  <c r="EI87" i="17"/>
  <c r="EL87" i="17"/>
  <c r="EG87" i="17"/>
  <c r="EK87" i="17"/>
  <c r="EJ87" i="17"/>
  <c r="EF87" i="17"/>
  <c r="EG60" i="17"/>
  <c r="EF91" i="17"/>
  <c r="EI91" i="17"/>
  <c r="EN75" i="17"/>
  <c r="EI75" i="17"/>
  <c r="EJ75" i="17"/>
  <c r="EG75" i="17"/>
  <c r="EH75" i="17"/>
  <c r="EL75" i="17"/>
  <c r="W50" i="17"/>
  <c r="W49" i="17"/>
  <c r="W47" i="17"/>
  <c r="W46" i="17"/>
  <c r="W48" i="17"/>
  <c r="W51" i="17"/>
  <c r="W45" i="17"/>
  <c r="W41" i="17"/>
  <c r="W42" i="17"/>
  <c r="W43" i="17"/>
  <c r="W38" i="17"/>
  <c r="W36" i="17"/>
  <c r="W44" i="17"/>
  <c r="W40" i="17"/>
  <c r="W35" i="17"/>
  <c r="W39" i="17"/>
  <c r="W33" i="17"/>
  <c r="W29" i="17"/>
  <c r="W28" i="17"/>
  <c r="W23" i="17"/>
  <c r="W32" i="17"/>
  <c r="W30" i="17"/>
  <c r="W27" i="17"/>
  <c r="W34" i="17"/>
  <c r="W31" i="17"/>
  <c r="W26" i="17"/>
  <c r="W25" i="17"/>
  <c r="W21" i="17"/>
  <c r="W20" i="17"/>
  <c r="W13" i="17"/>
  <c r="W9" i="17"/>
  <c r="W22" i="17"/>
  <c r="W12" i="17"/>
  <c r="W19" i="17"/>
  <c r="W18" i="17"/>
  <c r="W17" i="17"/>
  <c r="W15" i="17"/>
  <c r="W11" i="17"/>
  <c r="W37" i="17"/>
  <c r="W16" i="17"/>
  <c r="W24" i="17"/>
  <c r="W10" i="17"/>
  <c r="W8" i="17"/>
  <c r="W6" i="17"/>
  <c r="W14" i="17"/>
  <c r="W7" i="17"/>
  <c r="W5" i="17"/>
  <c r="X1" i="17"/>
  <c r="W4" i="17"/>
  <c r="W2" i="17"/>
  <c r="W3" i="17"/>
  <c r="CZ4" i="17"/>
  <c r="EO4" i="17"/>
  <c r="BK4" i="17"/>
  <c r="BK15" i="17"/>
  <c r="CZ15" i="17"/>
  <c r="EO15" i="17"/>
  <c r="DY65" i="17"/>
  <c r="BK19" i="17"/>
  <c r="CZ19" i="17"/>
  <c r="EO19" i="17"/>
  <c r="CZ13" i="17"/>
  <c r="EO13" i="17"/>
  <c r="BK13" i="17"/>
  <c r="CZ10" i="17"/>
  <c r="EO10" i="17"/>
  <c r="BK10" i="17"/>
  <c r="BK26" i="17"/>
  <c r="CZ26" i="17"/>
  <c r="EO26" i="17"/>
  <c r="CZ28" i="17"/>
  <c r="EO28" i="17"/>
  <c r="BK28" i="17"/>
  <c r="EA78" i="17"/>
  <c r="CZ30" i="17"/>
  <c r="EO30" i="17"/>
  <c r="BK30" i="17"/>
  <c r="CZ36" i="17"/>
  <c r="EO36" i="17"/>
  <c r="BK36" i="17"/>
  <c r="CZ40" i="17"/>
  <c r="EO40" i="17"/>
  <c r="BK40" i="17"/>
  <c r="CZ49" i="17"/>
  <c r="EO49" i="17"/>
  <c r="BK49" i="17"/>
  <c r="EA125" i="17"/>
  <c r="EQ125" i="17"/>
  <c r="EN62" i="17"/>
  <c r="EJ62" i="17"/>
  <c r="EL62" i="17"/>
  <c r="EI62" i="17"/>
  <c r="EM87" i="17"/>
  <c r="EB118" i="17"/>
  <c r="ER118" i="17"/>
  <c r="EB121" i="17"/>
  <c r="ER121" i="17"/>
  <c r="BK3" i="17"/>
  <c r="CZ3" i="17"/>
  <c r="EO3" i="17"/>
  <c r="BK5" i="17"/>
  <c r="CZ5" i="17"/>
  <c r="EO5" i="17"/>
  <c r="EC63" i="17"/>
  <c r="BK17" i="17"/>
  <c r="CZ17" i="17"/>
  <c r="EO17" i="17"/>
  <c r="CZ6" i="17"/>
  <c r="EO6" i="17"/>
  <c r="BK6" i="17"/>
  <c r="BK23" i="17"/>
  <c r="CZ23" i="17"/>
  <c r="EO23" i="17"/>
  <c r="CZ14" i="17"/>
  <c r="EO14" i="17"/>
  <c r="BK14" i="17"/>
  <c r="EB69" i="17"/>
  <c r="BK22" i="17"/>
  <c r="CZ22" i="17"/>
  <c r="EO22" i="17"/>
  <c r="CZ29" i="17"/>
  <c r="EO29" i="17"/>
  <c r="BK29" i="17"/>
  <c r="EC82" i="17"/>
  <c r="BK35" i="17"/>
  <c r="CZ35" i="17"/>
  <c r="EO35" i="17"/>
  <c r="CZ33" i="17"/>
  <c r="EO33" i="17"/>
  <c r="BK33" i="17"/>
  <c r="EB89" i="17"/>
  <c r="CZ45" i="17"/>
  <c r="EO45" i="17"/>
  <c r="BK45" i="17"/>
  <c r="EC92" i="17"/>
  <c r="CZ48" i="17"/>
  <c r="EO48" i="17"/>
  <c r="BK48" i="17"/>
  <c r="EQ111" i="17"/>
  <c r="EB127" i="17"/>
  <c r="ER127" i="17"/>
  <c r="EB111" i="17"/>
  <c r="EC114" i="17"/>
  <c r="EH62" i="17"/>
  <c r="EG62" i="17"/>
  <c r="EN60" i="17"/>
  <c r="EI60" i="17"/>
  <c r="EH60" i="17"/>
  <c r="EL60" i="17"/>
  <c r="EK60" i="17"/>
  <c r="ED126" i="17"/>
  <c r="EN91" i="17"/>
  <c r="EN59" i="17"/>
  <c r="EG59" i="17"/>
  <c r="EL59" i="17"/>
  <c r="EK59" i="17"/>
  <c r="EF59" i="17"/>
  <c r="EI59" i="17"/>
  <c r="EM60" i="17"/>
  <c r="ER114" i="17"/>
  <c r="EM91" i="17"/>
  <c r="CZ2" i="17"/>
  <c r="EO2" i="17"/>
  <c r="BK2" i="17"/>
  <c r="CZ7" i="17"/>
  <c r="EO7" i="17"/>
  <c r="BK7" i="17"/>
  <c r="CZ18" i="17"/>
  <c r="EO18" i="17"/>
  <c r="BK18" i="17"/>
  <c r="CZ12" i="17"/>
  <c r="EO12" i="17"/>
  <c r="BK12" i="17"/>
  <c r="EC88" i="17"/>
  <c r="CZ41" i="17"/>
  <c r="EO41" i="17"/>
  <c r="BK41" i="17"/>
  <c r="CZ16" i="17"/>
  <c r="EO16" i="17"/>
  <c r="BK16" i="17"/>
  <c r="EC73" i="17"/>
  <c r="BK27" i="17"/>
  <c r="CZ27" i="17"/>
  <c r="EO27" i="17"/>
  <c r="CZ43" i="17"/>
  <c r="EO43" i="17"/>
  <c r="BK43" i="17"/>
  <c r="DV85" i="17"/>
  <c r="CZ38" i="17"/>
  <c r="EO38" i="17"/>
  <c r="BK38" i="17"/>
  <c r="ED83" i="17"/>
  <c r="CZ37" i="17"/>
  <c r="EO37" i="17"/>
  <c r="BK37" i="17"/>
  <c r="CZ42" i="17"/>
  <c r="EO42" i="17"/>
  <c r="BK42" i="17"/>
  <c r="ED94" i="17"/>
  <c r="CZ51" i="17"/>
  <c r="EO51" i="17"/>
  <c r="BK51" i="17"/>
  <c r="EK62" i="17"/>
  <c r="EM62" i="17"/>
  <c r="EN58" i="17"/>
  <c r="EI58" i="17"/>
  <c r="EF58" i="17"/>
  <c r="EG58" i="17"/>
  <c r="EK58" i="17"/>
  <c r="EH87" i="17"/>
  <c r="DX113" i="17"/>
  <c r="EF60" i="17"/>
  <c r="BK9" i="17"/>
  <c r="CZ9" i="17"/>
  <c r="EO9" i="17"/>
  <c r="BK11" i="17"/>
  <c r="CZ11" i="17"/>
  <c r="EO11" i="17"/>
  <c r="ED72" i="17"/>
  <c r="EI72" i="17"/>
  <c r="BK25" i="17"/>
  <c r="CZ25" i="17"/>
  <c r="EO25" i="17"/>
  <c r="ED67" i="17"/>
  <c r="EL67" i="17"/>
  <c r="CZ21" i="17"/>
  <c r="EO21" i="17"/>
  <c r="BK21" i="17"/>
  <c r="DV57" i="17"/>
  <c r="CZ8" i="17"/>
  <c r="EO8" i="17"/>
  <c r="BK8" i="17"/>
  <c r="BK20" i="17"/>
  <c r="CZ20" i="17"/>
  <c r="EO20" i="17"/>
  <c r="ED80" i="17"/>
  <c r="CZ32" i="17"/>
  <c r="EO32" i="17"/>
  <c r="BK32" i="17"/>
  <c r="CZ24" i="17"/>
  <c r="EO24" i="17"/>
  <c r="BK24" i="17"/>
  <c r="BK44" i="17"/>
  <c r="CZ44" i="17"/>
  <c r="EO44" i="17"/>
  <c r="CZ39" i="17"/>
  <c r="EO39" i="17"/>
  <c r="BK39" i="17"/>
  <c r="BK46" i="17"/>
  <c r="CZ46" i="17"/>
  <c r="EO46" i="17"/>
  <c r="EF75" i="17"/>
  <c r="EG72" i="17"/>
  <c r="EJ89" i="18"/>
  <c r="EK89" i="18"/>
  <c r="DC2" i="18"/>
  <c r="ER2" i="18"/>
  <c r="BN2" i="18"/>
  <c r="DY57" i="18"/>
  <c r="DC8" i="18"/>
  <c r="ER8" i="18"/>
  <c r="BN8" i="18"/>
  <c r="DC10" i="18"/>
  <c r="ER10" i="18"/>
  <c r="BN10" i="18"/>
  <c r="DC15" i="18"/>
  <c r="ER15" i="18"/>
  <c r="BN15" i="18"/>
  <c r="EB65" i="18"/>
  <c r="BN19" i="18"/>
  <c r="DC19" i="18"/>
  <c r="ER19" i="18"/>
  <c r="BN26" i="18"/>
  <c r="DC26" i="18"/>
  <c r="ER26" i="18"/>
  <c r="ED78" i="18"/>
  <c r="EI78" i="18"/>
  <c r="BN30" i="18"/>
  <c r="DC30" i="18"/>
  <c r="ER30" i="18"/>
  <c r="DC31" i="18"/>
  <c r="ER31" i="18"/>
  <c r="BN31" i="18"/>
  <c r="DC34" i="18"/>
  <c r="ER34" i="18"/>
  <c r="BN34" i="18"/>
  <c r="BN42" i="18"/>
  <c r="DC42" i="18"/>
  <c r="ER42" i="18"/>
  <c r="DC41" i="18"/>
  <c r="ER41" i="18"/>
  <c r="BN41" i="18"/>
  <c r="BN47" i="18"/>
  <c r="DC47" i="18"/>
  <c r="ER47" i="18"/>
  <c r="EA113" i="18"/>
  <c r="EH89" i="18"/>
  <c r="BN4" i="18"/>
  <c r="DC4" i="18"/>
  <c r="ER4" i="18"/>
  <c r="BN6" i="18"/>
  <c r="DC6" i="18"/>
  <c r="ER6" i="18"/>
  <c r="DC9" i="18"/>
  <c r="ER9" i="18"/>
  <c r="BN9" i="18"/>
  <c r="BN14" i="18"/>
  <c r="DC14" i="18"/>
  <c r="ER14" i="18"/>
  <c r="DC16" i="18"/>
  <c r="ER16" i="18"/>
  <c r="BN16" i="18"/>
  <c r="BN21" i="18"/>
  <c r="DC21" i="18"/>
  <c r="ER21" i="18"/>
  <c r="DC20" i="18"/>
  <c r="ER20" i="18"/>
  <c r="BN20" i="18"/>
  <c r="BN35" i="18"/>
  <c r="DC35" i="18"/>
  <c r="ER35" i="18"/>
  <c r="DC29" i="18"/>
  <c r="ER29" i="18"/>
  <c r="BN29" i="18"/>
  <c r="DC36" i="18"/>
  <c r="ER36" i="18"/>
  <c r="BN36" i="18"/>
  <c r="DV86" i="18"/>
  <c r="DC39" i="18"/>
  <c r="ER39" i="18"/>
  <c r="BN39" i="18"/>
  <c r="BN46" i="18"/>
  <c r="DC46" i="18"/>
  <c r="ER46" i="18"/>
  <c r="DC49" i="18"/>
  <c r="ER49" i="18"/>
  <c r="BN49" i="18"/>
  <c r="EU121" i="18"/>
  <c r="ET121" i="18"/>
  <c r="ET118" i="18"/>
  <c r="EU118" i="18"/>
  <c r="EU127" i="18"/>
  <c r="ET127" i="18"/>
  <c r="EN69" i="18"/>
  <c r="EG69" i="18"/>
  <c r="EH69" i="18"/>
  <c r="EL69" i="18"/>
  <c r="EJ69" i="18"/>
  <c r="EF69" i="18"/>
  <c r="EI69" i="18"/>
  <c r="Z50" i="18"/>
  <c r="Z49" i="18"/>
  <c r="Z51" i="18"/>
  <c r="Z47" i="18"/>
  <c r="Z48" i="18"/>
  <c r="Z46" i="18"/>
  <c r="Z44" i="18"/>
  <c r="Z45" i="18"/>
  <c r="Z42" i="18"/>
  <c r="Z37" i="18"/>
  <c r="Z41" i="18"/>
  <c r="Z40" i="18"/>
  <c r="Z43" i="18"/>
  <c r="Z35" i="18"/>
  <c r="Z39" i="18"/>
  <c r="Z36" i="18"/>
  <c r="Z31" i="18"/>
  <c r="Z34" i="18"/>
  <c r="Z38" i="18"/>
  <c r="Z32" i="18"/>
  <c r="Z33" i="18"/>
  <c r="Z29" i="18"/>
  <c r="Z26" i="18"/>
  <c r="Z22" i="18"/>
  <c r="Z30" i="18"/>
  <c r="Z27" i="18"/>
  <c r="Z23" i="18"/>
  <c r="Z19" i="18"/>
  <c r="Z24" i="18"/>
  <c r="Z28" i="18"/>
  <c r="Z20" i="18"/>
  <c r="Z17" i="18"/>
  <c r="Z25" i="18"/>
  <c r="Z18" i="18"/>
  <c r="Z14" i="18"/>
  <c r="Z11" i="18"/>
  <c r="Z21" i="18"/>
  <c r="Z16" i="18"/>
  <c r="Z13" i="18"/>
  <c r="Z9" i="18"/>
  <c r="Z8" i="18"/>
  <c r="Z4" i="18"/>
  <c r="Z15" i="18"/>
  <c r="Z7" i="18"/>
  <c r="Z6" i="18"/>
  <c r="Z12" i="18"/>
  <c r="Z10" i="18"/>
  <c r="Z5" i="18"/>
  <c r="AA1" i="18"/>
  <c r="Z2" i="18"/>
  <c r="Z3" i="18"/>
  <c r="BN7" i="18"/>
  <c r="DC7" i="18"/>
  <c r="ER7" i="18"/>
  <c r="BN13" i="18"/>
  <c r="DC13" i="18"/>
  <c r="ER13" i="18"/>
  <c r="DC24" i="18"/>
  <c r="ER24" i="18"/>
  <c r="BN24" i="18"/>
  <c r="BN18" i="18"/>
  <c r="DC18" i="18"/>
  <c r="ER18" i="18"/>
  <c r="BN22" i="18"/>
  <c r="DC22" i="18"/>
  <c r="ER22" i="18"/>
  <c r="DV70" i="18"/>
  <c r="DC23" i="18"/>
  <c r="ER23" i="18"/>
  <c r="BN23" i="18"/>
  <c r="BN37" i="18"/>
  <c r="DC37" i="18"/>
  <c r="ER37" i="18"/>
  <c r="BN33" i="18"/>
  <c r="DC33" i="18"/>
  <c r="ER33" i="18"/>
  <c r="DC40" i="18"/>
  <c r="ER40" i="18"/>
  <c r="BN40" i="18"/>
  <c r="DC45" i="18"/>
  <c r="ER45" i="18"/>
  <c r="BN45" i="18"/>
  <c r="DC43" i="18"/>
  <c r="ER43" i="18"/>
  <c r="BN43" i="18"/>
  <c r="BN48" i="18"/>
  <c r="DC48" i="18"/>
  <c r="ER48" i="18"/>
  <c r="EU111" i="18"/>
  <c r="ET111" i="18"/>
  <c r="ED125" i="18"/>
  <c r="EN89" i="18"/>
  <c r="EI89" i="18"/>
  <c r="EG89" i="18"/>
  <c r="EL89" i="18"/>
  <c r="EF89" i="18"/>
  <c r="BN3" i="18"/>
  <c r="DC3" i="18"/>
  <c r="ER3" i="18"/>
  <c r="DC11" i="18"/>
  <c r="ER11" i="18"/>
  <c r="BN11" i="18"/>
  <c r="DC5" i="18"/>
  <c r="ER5" i="18"/>
  <c r="BN5" i="18"/>
  <c r="BN12" i="18"/>
  <c r="DC12" i="18"/>
  <c r="ER12" i="18"/>
  <c r="DC17" i="18"/>
  <c r="ER17" i="18"/>
  <c r="BN17" i="18"/>
  <c r="BN25" i="18"/>
  <c r="DC25" i="18"/>
  <c r="ER25" i="18"/>
  <c r="DX74" i="18"/>
  <c r="BN27" i="18"/>
  <c r="DC27" i="18"/>
  <c r="ER27" i="18"/>
  <c r="DC28" i="18"/>
  <c r="ER28" i="18"/>
  <c r="BN28" i="18"/>
  <c r="DC32" i="18"/>
  <c r="ER32" i="18"/>
  <c r="BN32" i="18"/>
  <c r="DY85" i="18"/>
  <c r="DC38" i="18"/>
  <c r="ER38" i="18"/>
  <c r="BN38" i="18"/>
  <c r="DC44" i="18"/>
  <c r="ER44" i="18"/>
  <c r="BN44" i="18"/>
  <c r="BN50" i="18"/>
  <c r="DC50" i="18"/>
  <c r="ER50" i="18"/>
  <c r="DC51" i="18"/>
  <c r="ER51" i="18"/>
  <c r="BN51" i="18"/>
  <c r="EN80" i="17"/>
  <c r="EG80" i="17"/>
  <c r="EL80" i="17"/>
  <c r="EH80" i="17"/>
  <c r="EF80" i="17"/>
  <c r="EJ80" i="17"/>
  <c r="EI80" i="17"/>
  <c r="ED114" i="17"/>
  <c r="EN67" i="17"/>
  <c r="EF67" i="17"/>
  <c r="EH67" i="17"/>
  <c r="EN94" i="17"/>
  <c r="EG94" i="17"/>
  <c r="EU126" i="17"/>
  <c r="ET126" i="17"/>
  <c r="EG67" i="17"/>
  <c r="EM67" i="17"/>
  <c r="EC111" i="17"/>
  <c r="EJ94" i="17"/>
  <c r="BL3" i="17"/>
  <c r="DA3" i="17"/>
  <c r="EP3" i="17"/>
  <c r="BL5" i="17"/>
  <c r="DA5" i="17"/>
  <c r="EP5" i="17"/>
  <c r="DW57" i="17"/>
  <c r="DA8" i="17"/>
  <c r="EP8" i="17"/>
  <c r="BL8" i="17"/>
  <c r="BL37" i="17"/>
  <c r="DA37" i="17"/>
  <c r="EP37" i="17"/>
  <c r="DA18" i="17"/>
  <c r="EP18" i="17"/>
  <c r="BL18" i="17"/>
  <c r="DA9" i="17"/>
  <c r="EP9" i="17"/>
  <c r="BL9" i="17"/>
  <c r="BL25" i="17"/>
  <c r="DA25" i="17"/>
  <c r="EP25" i="17"/>
  <c r="ED73" i="17"/>
  <c r="EG73" i="17"/>
  <c r="DV74" i="17"/>
  <c r="DA27" i="17"/>
  <c r="EP27" i="17"/>
  <c r="BL27" i="17"/>
  <c r="DA28" i="17"/>
  <c r="EP28" i="17"/>
  <c r="BL28" i="17"/>
  <c r="ED82" i="17"/>
  <c r="EL82" i="17"/>
  <c r="DA35" i="17"/>
  <c r="EP35" i="17"/>
  <c r="BL35" i="17"/>
  <c r="DW85" i="17"/>
  <c r="DA38" i="17"/>
  <c r="EP38" i="17"/>
  <c r="BL38" i="17"/>
  <c r="EC89" i="17"/>
  <c r="BL45" i="17"/>
  <c r="DA45" i="17"/>
  <c r="EP45" i="17"/>
  <c r="DA47" i="17"/>
  <c r="EP47" i="17"/>
  <c r="BL47" i="17"/>
  <c r="EN83" i="17"/>
  <c r="EF83" i="17"/>
  <c r="EI83" i="17"/>
  <c r="EG83" i="17"/>
  <c r="EH83" i="17"/>
  <c r="EL83" i="17"/>
  <c r="EJ83" i="17"/>
  <c r="EC118" i="17"/>
  <c r="ES118" i="17"/>
  <c r="EF73" i="17"/>
  <c r="EI67" i="17"/>
  <c r="ES114" i="17"/>
  <c r="EK80" i="17"/>
  <c r="EB125" i="17"/>
  <c r="ER125" i="17"/>
  <c r="EF94" i="17"/>
  <c r="EK94" i="17"/>
  <c r="DA2" i="17"/>
  <c r="EP2" i="17"/>
  <c r="BL2" i="17"/>
  <c r="BL7" i="17"/>
  <c r="DA7" i="17"/>
  <c r="EP7" i="17"/>
  <c r="BL10" i="17"/>
  <c r="DA10" i="17"/>
  <c r="EP10" i="17"/>
  <c r="BL11" i="17"/>
  <c r="DA11" i="17"/>
  <c r="EP11" i="17"/>
  <c r="DZ65" i="17"/>
  <c r="DA19" i="17"/>
  <c r="EP19" i="17"/>
  <c r="BL19" i="17"/>
  <c r="DA13" i="17"/>
  <c r="EP13" i="17"/>
  <c r="BL13" i="17"/>
  <c r="BL26" i="17"/>
  <c r="DA26" i="17"/>
  <c r="EP26" i="17"/>
  <c r="EB78" i="17"/>
  <c r="DA30" i="17"/>
  <c r="EP30" i="17"/>
  <c r="BL30" i="17"/>
  <c r="DA29" i="17"/>
  <c r="EP29" i="17"/>
  <c r="BL29" i="17"/>
  <c r="BL40" i="17"/>
  <c r="DA40" i="17"/>
  <c r="EP40" i="17"/>
  <c r="BL43" i="17"/>
  <c r="DA43" i="17"/>
  <c r="EP43" i="17"/>
  <c r="DA51" i="17"/>
  <c r="EP51" i="17"/>
  <c r="BL51" i="17"/>
  <c r="DA49" i="17"/>
  <c r="EP49" i="17"/>
  <c r="BL49" i="17"/>
  <c r="EK83" i="17"/>
  <c r="ET124" i="17"/>
  <c r="EU124" i="17"/>
  <c r="EK72" i="17"/>
  <c r="EK67" i="17"/>
  <c r="ER111" i="17"/>
  <c r="EC127" i="17"/>
  <c r="ES127" i="17"/>
  <c r="EC121" i="17"/>
  <c r="ES121" i="17"/>
  <c r="EM82" i="17"/>
  <c r="EF82" i="17"/>
  <c r="EJ82" i="17"/>
  <c r="EI82" i="17"/>
  <c r="EH82" i="17"/>
  <c r="EK82" i="17"/>
  <c r="EH94" i="17"/>
  <c r="EM94" i="17"/>
  <c r="DA4" i="17"/>
  <c r="EP4" i="17"/>
  <c r="BL4" i="17"/>
  <c r="BL14" i="17"/>
  <c r="DA14" i="17"/>
  <c r="EP14" i="17"/>
  <c r="BL24" i="17"/>
  <c r="DA24" i="17"/>
  <c r="EP24" i="17"/>
  <c r="BL15" i="17"/>
  <c r="DA15" i="17"/>
  <c r="EP15" i="17"/>
  <c r="BL12" i="17"/>
  <c r="DA12" i="17"/>
  <c r="EP12" i="17"/>
  <c r="DA20" i="17"/>
  <c r="EP20" i="17"/>
  <c r="BL20" i="17"/>
  <c r="BL31" i="17"/>
  <c r="DA31" i="17"/>
  <c r="EP31" i="17"/>
  <c r="DA32" i="17"/>
  <c r="EP32" i="17"/>
  <c r="BL32" i="17"/>
  <c r="DA33" i="17"/>
  <c r="EP33" i="17"/>
  <c r="BL33" i="17"/>
  <c r="DA44" i="17"/>
  <c r="EP44" i="17"/>
  <c r="BL44" i="17"/>
  <c r="DA42" i="17"/>
  <c r="EP42" i="17"/>
  <c r="BL42" i="17"/>
  <c r="ED92" i="17"/>
  <c r="EG92" i="17"/>
  <c r="DA48" i="17"/>
  <c r="EP48" i="17"/>
  <c r="BL48" i="17"/>
  <c r="DA50" i="17"/>
  <c r="EP50" i="17"/>
  <c r="BL50" i="17"/>
  <c r="EM83" i="17"/>
  <c r="EM80" i="17"/>
  <c r="EN72" i="17"/>
  <c r="EL72" i="17"/>
  <c r="EH72" i="17"/>
  <c r="EF72" i="17"/>
  <c r="EJ72" i="17"/>
  <c r="EM72" i="17"/>
  <c r="EJ67" i="17"/>
  <c r="EL94" i="17"/>
  <c r="EI94" i="17"/>
  <c r="DY113" i="17"/>
  <c r="X51" i="17"/>
  <c r="X48" i="17"/>
  <c r="X49" i="17"/>
  <c r="X47" i="17"/>
  <c r="X44" i="17"/>
  <c r="X46" i="17"/>
  <c r="X45" i="17"/>
  <c r="X43" i="17"/>
  <c r="X50" i="17"/>
  <c r="X40" i="17"/>
  <c r="X35" i="17"/>
  <c r="X42" i="17"/>
  <c r="X39" i="17"/>
  <c r="X38" i="17"/>
  <c r="X41" i="17"/>
  <c r="X37" i="17"/>
  <c r="X34" i="17"/>
  <c r="X33" i="17"/>
  <c r="X32" i="17"/>
  <c r="X30" i="17"/>
  <c r="X27" i="17"/>
  <c r="X22" i="17"/>
  <c r="X31" i="17"/>
  <c r="X26" i="17"/>
  <c r="X25" i="17"/>
  <c r="X36" i="17"/>
  <c r="X24" i="17"/>
  <c r="X19" i="17"/>
  <c r="X23" i="17"/>
  <c r="X12" i="17"/>
  <c r="X21" i="17"/>
  <c r="X18" i="17"/>
  <c r="X17" i="17"/>
  <c r="X15" i="17"/>
  <c r="X11" i="17"/>
  <c r="X28" i="17"/>
  <c r="X16" i="17"/>
  <c r="X14" i="17"/>
  <c r="X10" i="17"/>
  <c r="X8" i="17"/>
  <c r="X29" i="17"/>
  <c r="X20" i="17"/>
  <c r="X9" i="17"/>
  <c r="X7" i="17"/>
  <c r="X6" i="17"/>
  <c r="X13" i="17"/>
  <c r="X5" i="17"/>
  <c r="X4" i="17"/>
  <c r="X2" i="17"/>
  <c r="X3" i="17"/>
  <c r="Y1" i="17"/>
  <c r="DA6" i="17"/>
  <c r="EP6" i="17"/>
  <c r="BL6" i="17"/>
  <c r="BL16" i="17"/>
  <c r="DA16" i="17"/>
  <c r="EP16" i="17"/>
  <c r="ED63" i="17"/>
  <c r="EM63" i="17"/>
  <c r="BL17" i="17"/>
  <c r="DA17" i="17"/>
  <c r="EP17" i="17"/>
  <c r="EC69" i="17"/>
  <c r="BL22" i="17"/>
  <c r="DA22" i="17"/>
  <c r="EP22" i="17"/>
  <c r="DA21" i="17"/>
  <c r="EP21" i="17"/>
  <c r="BL21" i="17"/>
  <c r="BL34" i="17"/>
  <c r="DA34" i="17"/>
  <c r="EP34" i="17"/>
  <c r="DA23" i="17"/>
  <c r="EP23" i="17"/>
  <c r="BL23" i="17"/>
  <c r="DA39" i="17"/>
  <c r="EP39" i="17"/>
  <c r="BL39" i="17"/>
  <c r="DA36" i="17"/>
  <c r="EP36" i="17"/>
  <c r="BL36" i="17"/>
  <c r="ED88" i="17"/>
  <c r="EI88" i="17"/>
  <c r="DA41" i="17"/>
  <c r="EP41" i="17"/>
  <c r="BL41" i="17"/>
  <c r="DA46" i="17"/>
  <c r="EP46" i="17"/>
  <c r="BL46" i="17"/>
  <c r="EL92" i="17"/>
  <c r="EL73" i="17"/>
  <c r="EM73" i="17"/>
  <c r="EJ73" i="17"/>
  <c r="EH73" i="17"/>
  <c r="BO3" i="18"/>
  <c r="DD3" i="18"/>
  <c r="ES3" i="18"/>
  <c r="BO10" i="18"/>
  <c r="DD10" i="18"/>
  <c r="ES10" i="18"/>
  <c r="DD15" i="18"/>
  <c r="ES15" i="18"/>
  <c r="BO15" i="18"/>
  <c r="DD13" i="18"/>
  <c r="ES13" i="18"/>
  <c r="BO13" i="18"/>
  <c r="DD14" i="18"/>
  <c r="ES14" i="18"/>
  <c r="BO14" i="18"/>
  <c r="DD20" i="18"/>
  <c r="ES20" i="18"/>
  <c r="BO20" i="18"/>
  <c r="DW70" i="18"/>
  <c r="DD23" i="18"/>
  <c r="ES23" i="18"/>
  <c r="BO23" i="18"/>
  <c r="DD26" i="18"/>
  <c r="ES26" i="18"/>
  <c r="BO26" i="18"/>
  <c r="DZ85" i="18"/>
  <c r="DD38" i="18"/>
  <c r="ES38" i="18"/>
  <c r="BO38" i="18"/>
  <c r="DW86" i="18"/>
  <c r="DD39" i="18"/>
  <c r="ES39" i="18"/>
  <c r="BO39" i="18"/>
  <c r="DD41" i="18"/>
  <c r="ES41" i="18"/>
  <c r="BO41" i="18"/>
  <c r="BO44" i="18"/>
  <c r="DD44" i="18"/>
  <c r="ES44" i="18"/>
  <c r="BO51" i="18"/>
  <c r="DD51" i="18"/>
  <c r="ES51" i="18"/>
  <c r="EQ113" i="18"/>
  <c r="DV116" i="18"/>
  <c r="BO2" i="18"/>
  <c r="DD2" i="18"/>
  <c r="ES2" i="18"/>
  <c r="DD12" i="18"/>
  <c r="ES12" i="18"/>
  <c r="BO12" i="18"/>
  <c r="DD4" i="18"/>
  <c r="ES4" i="18"/>
  <c r="BO4" i="18"/>
  <c r="DD16" i="18"/>
  <c r="ES16" i="18"/>
  <c r="BO16" i="18"/>
  <c r="BO18" i="18"/>
  <c r="DD18" i="18"/>
  <c r="ES18" i="18"/>
  <c r="BO28" i="18"/>
  <c r="DD28" i="18"/>
  <c r="ES28" i="18"/>
  <c r="DY74" i="18"/>
  <c r="BO27" i="18"/>
  <c r="DD27" i="18"/>
  <c r="ES27" i="18"/>
  <c r="BO29" i="18"/>
  <c r="DD29" i="18"/>
  <c r="ES29" i="18"/>
  <c r="DD34" i="18"/>
  <c r="ES34" i="18"/>
  <c r="BO34" i="18"/>
  <c r="DD35" i="18"/>
  <c r="ES35" i="18"/>
  <c r="BO35" i="18"/>
  <c r="DD37" i="18"/>
  <c r="ES37" i="18"/>
  <c r="BO37" i="18"/>
  <c r="BO46" i="18"/>
  <c r="DD46" i="18"/>
  <c r="ES46" i="18"/>
  <c r="DD49" i="18"/>
  <c r="ES49" i="18"/>
  <c r="BO49" i="18"/>
  <c r="EN78" i="18"/>
  <c r="EG78" i="18"/>
  <c r="EH78" i="18"/>
  <c r="EJ78" i="18"/>
  <c r="EL78" i="18"/>
  <c r="EF78" i="18"/>
  <c r="EK78" i="18"/>
  <c r="EU125" i="18"/>
  <c r="ET125" i="18"/>
  <c r="AA48" i="18"/>
  <c r="AA47" i="18"/>
  <c r="AA51" i="18"/>
  <c r="AA50" i="18"/>
  <c r="AA49" i="18"/>
  <c r="AA45" i="18"/>
  <c r="AA46" i="18"/>
  <c r="AA43" i="18"/>
  <c r="AA41" i="18"/>
  <c r="AA42" i="18"/>
  <c r="AA40" i="18"/>
  <c r="AA44" i="18"/>
  <c r="AA39" i="18"/>
  <c r="AA38" i="18"/>
  <c r="AA33" i="18"/>
  <c r="AA34" i="18"/>
  <c r="AA32" i="18"/>
  <c r="AA30" i="18"/>
  <c r="AA27" i="18"/>
  <c r="AA37" i="18"/>
  <c r="AA35" i="18"/>
  <c r="AA36" i="18"/>
  <c r="AA31" i="18"/>
  <c r="AA28" i="18"/>
  <c r="AA25" i="18"/>
  <c r="AA26" i="18"/>
  <c r="AA24" i="18"/>
  <c r="AA18" i="18"/>
  <c r="AA21" i="18"/>
  <c r="AA29" i="18"/>
  <c r="AA23" i="18"/>
  <c r="AA19" i="18"/>
  <c r="AA22" i="18"/>
  <c r="AA20" i="18"/>
  <c r="AA13" i="18"/>
  <c r="AA17" i="18"/>
  <c r="AA15" i="18"/>
  <c r="AA7" i="18"/>
  <c r="AA3" i="18"/>
  <c r="AA11" i="18"/>
  <c r="AA6" i="18"/>
  <c r="AA12" i="18"/>
  <c r="AA10" i="18"/>
  <c r="AA16" i="18"/>
  <c r="AA14" i="18"/>
  <c r="AA9" i="18"/>
  <c r="AA8" i="18"/>
  <c r="AA4" i="18"/>
  <c r="AA5" i="18"/>
  <c r="AB1" i="18"/>
  <c r="AA2" i="18"/>
  <c r="BO6" i="18"/>
  <c r="DD6" i="18"/>
  <c r="ES6" i="18"/>
  <c r="DZ57" i="18"/>
  <c r="DD8" i="18"/>
  <c r="ES8" i="18"/>
  <c r="BO8" i="18"/>
  <c r="BO21" i="18"/>
  <c r="DD21" i="18"/>
  <c r="ES21" i="18"/>
  <c r="DD25" i="18"/>
  <c r="ES25" i="18"/>
  <c r="BO25" i="18"/>
  <c r="BO24" i="18"/>
  <c r="DD24" i="18"/>
  <c r="ES24" i="18"/>
  <c r="BO30" i="18"/>
  <c r="DD30" i="18"/>
  <c r="ES30" i="18"/>
  <c r="DD33" i="18"/>
  <c r="ES33" i="18"/>
  <c r="BO33" i="18"/>
  <c r="DD31" i="18"/>
  <c r="ES31" i="18"/>
  <c r="BO31" i="18"/>
  <c r="DD43" i="18"/>
  <c r="ES43" i="18"/>
  <c r="BO43" i="18"/>
  <c r="BO42" i="18"/>
  <c r="DD42" i="18"/>
  <c r="ES42" i="18"/>
  <c r="DD48" i="18"/>
  <c r="ES48" i="18"/>
  <c r="BO48" i="18"/>
  <c r="DD50" i="18"/>
  <c r="ES50" i="18"/>
  <c r="BO50" i="18"/>
  <c r="EB113" i="18"/>
  <c r="EM78" i="18"/>
  <c r="DD5" i="18"/>
  <c r="ES5" i="18"/>
  <c r="BO5" i="18"/>
  <c r="DV55" i="18"/>
  <c r="DD7" i="18"/>
  <c r="ES7" i="18"/>
  <c r="BO7" i="18"/>
  <c r="DD9" i="18"/>
  <c r="ES9" i="18"/>
  <c r="BO9" i="18"/>
  <c r="DD11" i="18"/>
  <c r="ES11" i="18"/>
  <c r="BO11" i="18"/>
  <c r="DD17" i="18"/>
  <c r="ES17" i="18"/>
  <c r="BO17" i="18"/>
  <c r="DV66" i="18"/>
  <c r="EC65" i="18"/>
  <c r="DD19" i="18"/>
  <c r="ES19" i="18"/>
  <c r="BO19" i="18"/>
  <c r="DD22" i="18"/>
  <c r="ES22" i="18"/>
  <c r="BO22" i="18"/>
  <c r="DD32" i="18"/>
  <c r="ES32" i="18"/>
  <c r="BO32" i="18"/>
  <c r="DD36" i="18"/>
  <c r="ES36" i="18"/>
  <c r="BO36" i="18"/>
  <c r="BO40" i="18"/>
  <c r="DD40" i="18"/>
  <c r="ES40" i="18"/>
  <c r="DD45" i="18"/>
  <c r="ES45" i="18"/>
  <c r="BO45" i="18"/>
  <c r="DD47" i="18"/>
  <c r="ES47" i="18"/>
  <c r="BO47" i="18"/>
  <c r="DV123" i="18"/>
  <c r="BM2" i="17"/>
  <c r="DB2" i="17"/>
  <c r="EQ2" i="17"/>
  <c r="BM6" i="17"/>
  <c r="DB6" i="17"/>
  <c r="EQ6" i="17"/>
  <c r="BM29" i="17"/>
  <c r="DB29" i="17"/>
  <c r="EQ29" i="17"/>
  <c r="BM16" i="17"/>
  <c r="DB16" i="17"/>
  <c r="EQ16" i="17"/>
  <c r="DB17" i="17"/>
  <c r="EQ17" i="17"/>
  <c r="BM17" i="17"/>
  <c r="BM23" i="17"/>
  <c r="DB23" i="17"/>
  <c r="EQ23" i="17"/>
  <c r="DB25" i="17"/>
  <c r="EQ25" i="17"/>
  <c r="BM25" i="17"/>
  <c r="DW74" i="17"/>
  <c r="DB27" i="17"/>
  <c r="EQ27" i="17"/>
  <c r="BM27" i="17"/>
  <c r="BM34" i="17"/>
  <c r="DB34" i="17"/>
  <c r="EQ34" i="17"/>
  <c r="BM39" i="17"/>
  <c r="DB39" i="17"/>
  <c r="EQ39" i="17"/>
  <c r="DB50" i="17"/>
  <c r="BM50" i="17"/>
  <c r="DB44" i="17"/>
  <c r="EQ44" i="17"/>
  <c r="BM44" i="17"/>
  <c r="BM51" i="17"/>
  <c r="DB51" i="17"/>
  <c r="EQ51" i="17"/>
  <c r="EC125" i="17"/>
  <c r="ES125" i="17"/>
  <c r="ED118" i="17"/>
  <c r="EN73" i="17"/>
  <c r="EJ63" i="17"/>
  <c r="EN88" i="17"/>
  <c r="EH88" i="17"/>
  <c r="EG88" i="17"/>
  <c r="ED111" i="17"/>
  <c r="EN63" i="17"/>
  <c r="EF63" i="17"/>
  <c r="EI63" i="17"/>
  <c r="EG63" i="17"/>
  <c r="EL63" i="17"/>
  <c r="BM4" i="17"/>
  <c r="DB4" i="17"/>
  <c r="EQ4" i="17"/>
  <c r="BM7" i="17"/>
  <c r="DB7" i="17"/>
  <c r="EQ7" i="17"/>
  <c r="DX57" i="17"/>
  <c r="BM8" i="17"/>
  <c r="DB8" i="17"/>
  <c r="EQ8" i="17"/>
  <c r="BM28" i="17"/>
  <c r="DB28" i="17"/>
  <c r="EQ28" i="17"/>
  <c r="DB18" i="17"/>
  <c r="EQ18" i="17"/>
  <c r="BM18" i="17"/>
  <c r="EA65" i="17"/>
  <c r="DB19" i="17"/>
  <c r="EQ19" i="17"/>
  <c r="BM19" i="17"/>
  <c r="DB26" i="17"/>
  <c r="EQ26" i="17"/>
  <c r="BM26" i="17"/>
  <c r="EC78" i="17"/>
  <c r="BM30" i="17"/>
  <c r="DB30" i="17"/>
  <c r="EQ30" i="17"/>
  <c r="DB37" i="17"/>
  <c r="EQ37" i="17"/>
  <c r="BM37" i="17"/>
  <c r="BM42" i="17"/>
  <c r="DB42" i="17"/>
  <c r="EQ42" i="17"/>
  <c r="BM43" i="17"/>
  <c r="DB43" i="17"/>
  <c r="EQ43" i="17"/>
  <c r="BM47" i="17"/>
  <c r="DB47" i="17"/>
  <c r="EQ47" i="17"/>
  <c r="EK88" i="17"/>
  <c r="EK63" i="17"/>
  <c r="ES111" i="17"/>
  <c r="Y50" i="17"/>
  <c r="Y49" i="17"/>
  <c r="Y51" i="17"/>
  <c r="Y43" i="17"/>
  <c r="Y47" i="17"/>
  <c r="Y48" i="17"/>
  <c r="Y44" i="17"/>
  <c r="Y42" i="17"/>
  <c r="Y39" i="17"/>
  <c r="Y38" i="17"/>
  <c r="Y41" i="17"/>
  <c r="Y37" i="17"/>
  <c r="Y34" i="17"/>
  <c r="Y46" i="17"/>
  <c r="Y36" i="17"/>
  <c r="Y32" i="17"/>
  <c r="Y35" i="17"/>
  <c r="Y31" i="17"/>
  <c r="Y26" i="17"/>
  <c r="Y25" i="17"/>
  <c r="Y40" i="17"/>
  <c r="Y29" i="17"/>
  <c r="Y28" i="17"/>
  <c r="Y23" i="17"/>
  <c r="Y22" i="17"/>
  <c r="Y21" i="17"/>
  <c r="Y18" i="17"/>
  <c r="Y17" i="17"/>
  <c r="Y15" i="17"/>
  <c r="Y11" i="17"/>
  <c r="Y33" i="17"/>
  <c r="Y27" i="17"/>
  <c r="Y19" i="17"/>
  <c r="Y16" i="17"/>
  <c r="Y14" i="17"/>
  <c r="Y45" i="17"/>
  <c r="Y30" i="17"/>
  <c r="Y24" i="17"/>
  <c r="Y20" i="17"/>
  <c r="Y13" i="17"/>
  <c r="Y9" i="17"/>
  <c r="Y7" i="17"/>
  <c r="Y10" i="17"/>
  <c r="Y8" i="17"/>
  <c r="Y5" i="17"/>
  <c r="Y12" i="17"/>
  <c r="Y6" i="17"/>
  <c r="Y3" i="17"/>
  <c r="Y2" i="17"/>
  <c r="Y4" i="17"/>
  <c r="Z1" i="17"/>
  <c r="DB5" i="17"/>
  <c r="EQ5" i="17"/>
  <c r="BM5" i="17"/>
  <c r="DB9" i="17"/>
  <c r="EQ9" i="17"/>
  <c r="BM9" i="17"/>
  <c r="BM10" i="17"/>
  <c r="DB10" i="17"/>
  <c r="EQ10" i="17"/>
  <c r="DB11" i="17"/>
  <c r="EQ11" i="17"/>
  <c r="BM11" i="17"/>
  <c r="DB21" i="17"/>
  <c r="EQ21" i="17"/>
  <c r="BM21" i="17"/>
  <c r="BM24" i="17"/>
  <c r="DB24" i="17"/>
  <c r="EQ24" i="17"/>
  <c r="BM31" i="17"/>
  <c r="DB31" i="17"/>
  <c r="BM32" i="17"/>
  <c r="DB32" i="17"/>
  <c r="EQ32" i="17"/>
  <c r="BM41" i="17"/>
  <c r="DB41" i="17"/>
  <c r="EQ41" i="17"/>
  <c r="DB35" i="17"/>
  <c r="EQ35" i="17"/>
  <c r="BM35" i="17"/>
  <c r="ED89" i="17"/>
  <c r="EM89" i="17"/>
  <c r="DB45" i="17"/>
  <c r="EQ45" i="17"/>
  <c r="BM45" i="17"/>
  <c r="BM49" i="17"/>
  <c r="DB49" i="17"/>
  <c r="EQ49" i="17"/>
  <c r="EL88" i="17"/>
  <c r="ED127" i="17"/>
  <c r="EN92" i="17"/>
  <c r="EF92" i="17"/>
  <c r="EK92" i="17"/>
  <c r="EI92" i="17"/>
  <c r="EF88" i="17"/>
  <c r="DZ113" i="17"/>
  <c r="ED121" i="17"/>
  <c r="EN82" i="17"/>
  <c r="EG82" i="17"/>
  <c r="EH92" i="17"/>
  <c r="EU114" i="17"/>
  <c r="ET114" i="17"/>
  <c r="EI73" i="17"/>
  <c r="DB3" i="17"/>
  <c r="EQ3" i="17"/>
  <c r="BM3" i="17"/>
  <c r="BM13" i="17"/>
  <c r="DB13" i="17"/>
  <c r="EQ13" i="17"/>
  <c r="DB20" i="17"/>
  <c r="EQ20" i="17"/>
  <c r="BM20" i="17"/>
  <c r="BM14" i="17"/>
  <c r="DB14" i="17"/>
  <c r="EQ14" i="17"/>
  <c r="DB15" i="17"/>
  <c r="EQ15" i="17"/>
  <c r="BM15" i="17"/>
  <c r="BM12" i="17"/>
  <c r="DB12" i="17"/>
  <c r="EQ12" i="17"/>
  <c r="BM36" i="17"/>
  <c r="DB36" i="17"/>
  <c r="EQ36" i="17"/>
  <c r="ED69" i="17"/>
  <c r="EN69" i="17"/>
  <c r="DB22" i="17"/>
  <c r="EQ22" i="17"/>
  <c r="BM22" i="17"/>
  <c r="BM33" i="17"/>
  <c r="DB33" i="17"/>
  <c r="EQ33" i="17"/>
  <c r="DX85" i="17"/>
  <c r="DB38" i="17"/>
  <c r="EQ38" i="17"/>
  <c r="BM38" i="17"/>
  <c r="BM40" i="17"/>
  <c r="DB40" i="17"/>
  <c r="EQ40" i="17"/>
  <c r="DB46" i="17"/>
  <c r="EQ46" i="17"/>
  <c r="BM46" i="17"/>
  <c r="BM48" i="17"/>
  <c r="DB48" i="17"/>
  <c r="EQ48" i="17"/>
  <c r="EJ92" i="17"/>
  <c r="EQ50" i="17"/>
  <c r="EQ31" i="17"/>
  <c r="EM92" i="17"/>
  <c r="EJ88" i="17"/>
  <c r="EM88" i="17"/>
  <c r="EH63" i="17"/>
  <c r="EK73" i="17"/>
  <c r="EH69" i="17"/>
  <c r="AB51" i="18"/>
  <c r="AB49" i="18"/>
  <c r="AB46" i="18"/>
  <c r="AB50" i="18"/>
  <c r="AB48" i="18"/>
  <c r="AB47" i="18"/>
  <c r="AB44" i="18"/>
  <c r="AB45" i="18"/>
  <c r="AB42" i="18"/>
  <c r="AB40" i="18"/>
  <c r="AB41" i="18"/>
  <c r="AB43" i="18"/>
  <c r="AB39" i="18"/>
  <c r="AB37" i="18"/>
  <c r="AB32" i="18"/>
  <c r="AB30" i="18"/>
  <c r="AB38" i="18"/>
  <c r="AB35" i="18"/>
  <c r="AB29" i="18"/>
  <c r="AB36" i="18"/>
  <c r="AB33" i="18"/>
  <c r="AB34" i="18"/>
  <c r="AB24" i="18"/>
  <c r="AB21" i="18"/>
  <c r="AB31" i="18"/>
  <c r="AB25" i="18"/>
  <c r="AB22" i="18"/>
  <c r="AB28" i="18"/>
  <c r="AB27" i="18"/>
  <c r="AB26" i="18"/>
  <c r="AB23" i="18"/>
  <c r="AB18" i="18"/>
  <c r="AB20" i="18"/>
  <c r="AB17" i="18"/>
  <c r="AB19" i="18"/>
  <c r="AB11" i="18"/>
  <c r="AB6" i="18"/>
  <c r="AB12" i="18"/>
  <c r="AB10" i="18"/>
  <c r="AB16" i="18"/>
  <c r="AB14" i="18"/>
  <c r="AB9" i="18"/>
  <c r="AB8" i="18"/>
  <c r="AB15" i="18"/>
  <c r="AB13" i="18"/>
  <c r="AB7" i="18"/>
  <c r="AB3" i="18"/>
  <c r="AB4" i="18"/>
  <c r="AB2" i="18"/>
  <c r="AB5" i="18"/>
  <c r="AC1" i="18"/>
  <c r="BP9" i="18"/>
  <c r="DE9" i="18"/>
  <c r="ET9" i="18"/>
  <c r="DE12" i="18"/>
  <c r="ET12" i="18"/>
  <c r="BP12" i="18"/>
  <c r="DW55" i="18"/>
  <c r="DE7" i="18"/>
  <c r="ET7" i="18"/>
  <c r="BP7" i="18"/>
  <c r="BP20" i="18"/>
  <c r="DE20" i="18"/>
  <c r="ET20" i="18"/>
  <c r="BP29" i="18"/>
  <c r="DE29" i="18"/>
  <c r="ET29" i="18"/>
  <c r="BP26" i="18"/>
  <c r="DE26" i="18"/>
  <c r="ET26" i="18"/>
  <c r="BP36" i="18"/>
  <c r="DE36" i="18"/>
  <c r="ET36" i="18"/>
  <c r="DV79" i="18"/>
  <c r="DE30" i="18"/>
  <c r="ET30" i="18"/>
  <c r="BP30" i="18"/>
  <c r="EA85" i="18"/>
  <c r="BP38" i="18"/>
  <c r="DE38" i="18"/>
  <c r="ET38" i="18"/>
  <c r="BP42" i="18"/>
  <c r="DE42" i="18"/>
  <c r="ET42" i="18"/>
  <c r="BP45" i="18"/>
  <c r="DE45" i="18"/>
  <c r="ET45" i="18"/>
  <c r="DE47" i="18"/>
  <c r="ET47" i="18"/>
  <c r="BP47" i="18"/>
  <c r="DW123" i="18"/>
  <c r="DW116" i="18"/>
  <c r="ER113" i="18"/>
  <c r="BP5" i="18"/>
  <c r="DE5" i="18"/>
  <c r="ET5" i="18"/>
  <c r="DE14" i="18"/>
  <c r="ET14" i="18"/>
  <c r="BP14" i="18"/>
  <c r="DE6" i="18"/>
  <c r="ET6" i="18"/>
  <c r="BP6" i="18"/>
  <c r="BP15" i="18"/>
  <c r="DE15" i="18"/>
  <c r="ET15" i="18"/>
  <c r="DE22" i="18"/>
  <c r="ET22" i="18"/>
  <c r="BP22" i="18"/>
  <c r="DE21" i="18"/>
  <c r="ET21" i="18"/>
  <c r="BP21" i="18"/>
  <c r="DE25" i="18"/>
  <c r="ET25" i="18"/>
  <c r="BP25" i="18"/>
  <c r="DE35" i="18"/>
  <c r="ET35" i="18"/>
  <c r="BP35" i="18"/>
  <c r="BP32" i="18"/>
  <c r="DE32" i="18"/>
  <c r="ET32" i="18"/>
  <c r="DX86" i="18"/>
  <c r="BP39" i="18"/>
  <c r="DE39" i="18"/>
  <c r="ET39" i="18"/>
  <c r="BP41" i="18"/>
  <c r="DE41" i="18"/>
  <c r="ET41" i="18"/>
  <c r="DE49" i="18"/>
  <c r="ET49" i="18"/>
  <c r="BP49" i="18"/>
  <c r="DE48" i="18"/>
  <c r="ET48" i="18"/>
  <c r="BP48" i="18"/>
  <c r="DV137" i="18"/>
  <c r="DV138" i="18"/>
  <c r="DV128" i="18"/>
  <c r="DV129" i="18"/>
  <c r="DV132" i="18"/>
  <c r="DV131" i="18"/>
  <c r="EC113" i="18"/>
  <c r="DE4" i="18"/>
  <c r="ET4" i="18"/>
  <c r="BP4" i="18"/>
  <c r="DE16" i="18"/>
  <c r="ET16" i="18"/>
  <c r="BP16" i="18"/>
  <c r="DE11" i="18"/>
  <c r="ET11" i="18"/>
  <c r="BP11" i="18"/>
  <c r="BP17" i="18"/>
  <c r="DE17" i="18"/>
  <c r="ET17" i="18"/>
  <c r="DW66" i="18"/>
  <c r="ED65" i="18"/>
  <c r="EI65" i="18"/>
  <c r="DE19" i="18"/>
  <c r="ET19" i="18"/>
  <c r="BP19" i="18"/>
  <c r="DE18" i="18"/>
  <c r="ET18" i="18"/>
  <c r="BP18" i="18"/>
  <c r="BP28" i="18"/>
  <c r="DE28" i="18"/>
  <c r="ET28" i="18"/>
  <c r="DE37" i="18"/>
  <c r="ET37" i="18"/>
  <c r="BP37" i="18"/>
  <c r="BP34" i="18"/>
  <c r="DE34" i="18"/>
  <c r="ET34" i="18"/>
  <c r="DE44" i="18"/>
  <c r="ET44" i="18"/>
  <c r="BP44" i="18"/>
  <c r="BP43" i="18"/>
  <c r="DE43" i="18"/>
  <c r="ET43" i="18"/>
  <c r="DE50" i="18"/>
  <c r="ET50" i="18"/>
  <c r="BP50" i="18"/>
  <c r="DV145" i="18"/>
  <c r="DV144" i="18"/>
  <c r="BP2" i="18"/>
  <c r="DE2" i="18"/>
  <c r="ET2" i="18"/>
  <c r="EA57" i="18"/>
  <c r="BP8" i="18"/>
  <c r="DE8" i="18"/>
  <c r="ET8" i="18"/>
  <c r="BP10" i="18"/>
  <c r="DE10" i="18"/>
  <c r="ET10" i="18"/>
  <c r="DE3" i="18"/>
  <c r="ET3" i="18"/>
  <c r="BP3" i="18"/>
  <c r="DE13" i="18"/>
  <c r="ET13" i="18"/>
  <c r="BP13" i="18"/>
  <c r="DX70" i="18"/>
  <c r="BP23" i="18"/>
  <c r="DE23" i="18"/>
  <c r="ET23" i="18"/>
  <c r="BP24" i="18"/>
  <c r="DE24" i="18"/>
  <c r="ET24" i="18"/>
  <c r="BP31" i="18"/>
  <c r="DE31" i="18"/>
  <c r="ET31" i="18"/>
  <c r="DZ74" i="18"/>
  <c r="DE27" i="18"/>
  <c r="ET27" i="18"/>
  <c r="BP27" i="18"/>
  <c r="DE33" i="18"/>
  <c r="ET33" i="18"/>
  <c r="BP33" i="18"/>
  <c r="DE40" i="18"/>
  <c r="ET40" i="18"/>
  <c r="BP40" i="18"/>
  <c r="BP46" i="18"/>
  <c r="DE46" i="18"/>
  <c r="ET46" i="18"/>
  <c r="BP51" i="18"/>
  <c r="DE51" i="18"/>
  <c r="ET51" i="18"/>
  <c r="EJ69" i="17"/>
  <c r="BN4" i="17"/>
  <c r="DC4" i="17"/>
  <c r="ER4" i="17"/>
  <c r="DC12" i="17"/>
  <c r="ER12" i="17"/>
  <c r="BN12" i="17"/>
  <c r="DC7" i="17"/>
  <c r="ER7" i="17"/>
  <c r="BN7" i="17"/>
  <c r="DC24" i="17"/>
  <c r="ER24" i="17"/>
  <c r="BN24" i="17"/>
  <c r="DC16" i="17"/>
  <c r="ER16" i="17"/>
  <c r="BN16" i="17"/>
  <c r="DC11" i="17"/>
  <c r="ER11" i="17"/>
  <c r="BN11" i="17"/>
  <c r="DC21" i="17"/>
  <c r="ER21" i="17"/>
  <c r="BN21" i="17"/>
  <c r="BN29" i="17"/>
  <c r="DC29" i="17"/>
  <c r="ER29" i="17"/>
  <c r="DC31" i="17"/>
  <c r="ER31" i="17"/>
  <c r="BN31" i="17"/>
  <c r="BN46" i="17"/>
  <c r="DC46" i="17"/>
  <c r="ER46" i="17"/>
  <c r="DY85" i="17"/>
  <c r="BN38" i="17"/>
  <c r="DC38" i="17"/>
  <c r="ER38" i="17"/>
  <c r="DC48" i="17"/>
  <c r="ER48" i="17"/>
  <c r="BN48" i="17"/>
  <c r="BN49" i="17"/>
  <c r="DC49" i="17"/>
  <c r="ER49" i="17"/>
  <c r="EM69" i="17"/>
  <c r="BN2" i="17"/>
  <c r="DC2" i="17"/>
  <c r="ER2" i="17"/>
  <c r="DC5" i="17"/>
  <c r="ER5" i="17"/>
  <c r="BN5" i="17"/>
  <c r="BN9" i="17"/>
  <c r="DC9" i="17"/>
  <c r="ER9" i="17"/>
  <c r="ED78" i="17"/>
  <c r="EK78" i="17"/>
  <c r="DC30" i="17"/>
  <c r="ER30" i="17"/>
  <c r="BN30" i="17"/>
  <c r="EB65" i="17"/>
  <c r="DC19" i="17"/>
  <c r="ER19" i="17"/>
  <c r="BN19" i="17"/>
  <c r="DC15" i="17"/>
  <c r="ER15" i="17"/>
  <c r="BN15" i="17"/>
  <c r="BN22" i="17"/>
  <c r="DC22" i="17"/>
  <c r="ER22" i="17"/>
  <c r="DC40" i="17"/>
  <c r="ER40" i="17"/>
  <c r="BN40" i="17"/>
  <c r="BN35" i="17"/>
  <c r="DC35" i="17"/>
  <c r="ER35" i="17"/>
  <c r="DC34" i="17"/>
  <c r="ER34" i="17"/>
  <c r="BN34" i="17"/>
  <c r="DV86" i="17"/>
  <c r="BN39" i="17"/>
  <c r="DC39" i="17"/>
  <c r="ER39" i="17"/>
  <c r="BN47" i="17"/>
  <c r="DC47" i="17"/>
  <c r="ER47" i="17"/>
  <c r="BN50" i="17"/>
  <c r="DC50" i="17"/>
  <c r="ER50" i="17"/>
  <c r="EU118" i="17"/>
  <c r="ET118" i="17"/>
  <c r="ET121" i="17"/>
  <c r="EU121" i="17"/>
  <c r="ED125" i="17"/>
  <c r="EN89" i="17"/>
  <c r="EL89" i="17"/>
  <c r="EK89" i="17"/>
  <c r="EF89" i="17"/>
  <c r="EG89" i="17"/>
  <c r="EI89" i="17"/>
  <c r="DC3" i="17"/>
  <c r="ER3" i="17"/>
  <c r="BN3" i="17"/>
  <c r="DY57" i="17"/>
  <c r="DC8" i="17"/>
  <c r="ER8" i="17"/>
  <c r="BN8" i="17"/>
  <c r="BN13" i="17"/>
  <c r="DC13" i="17"/>
  <c r="ER13" i="17"/>
  <c r="DC45" i="17"/>
  <c r="ER45" i="17"/>
  <c r="BN45" i="17"/>
  <c r="DX74" i="17"/>
  <c r="BN27" i="17"/>
  <c r="DC27" i="17"/>
  <c r="ER27" i="17"/>
  <c r="DC17" i="17"/>
  <c r="ER17" i="17"/>
  <c r="BN17" i="17"/>
  <c r="DV70" i="17"/>
  <c r="BN23" i="17"/>
  <c r="DC23" i="17"/>
  <c r="ER23" i="17"/>
  <c r="DC25" i="17"/>
  <c r="ER25" i="17"/>
  <c r="BN25" i="17"/>
  <c r="DC32" i="17"/>
  <c r="ER32" i="17"/>
  <c r="BN32" i="17"/>
  <c r="DC37" i="17"/>
  <c r="ER37" i="17"/>
  <c r="BN37" i="17"/>
  <c r="DC42" i="17"/>
  <c r="ER42" i="17"/>
  <c r="BN42" i="17"/>
  <c r="DC43" i="17"/>
  <c r="ER43" i="17"/>
  <c r="BN43" i="17"/>
  <c r="EI69" i="17"/>
  <c r="EM78" i="17"/>
  <c r="EF78" i="17"/>
  <c r="EG78" i="17"/>
  <c r="EJ78" i="17"/>
  <c r="EU111" i="17"/>
  <c r="ET111" i="17"/>
  <c r="EH89" i="17"/>
  <c r="EL69" i="17"/>
  <c r="EF69" i="17"/>
  <c r="EU127" i="17"/>
  <c r="ET127" i="17"/>
  <c r="Z51" i="17"/>
  <c r="Z48" i="17"/>
  <c r="Z49" i="17"/>
  <c r="Z47" i="17"/>
  <c r="Z50" i="17"/>
  <c r="Z42" i="17"/>
  <c r="Z44" i="17"/>
  <c r="Z46" i="17"/>
  <c r="Z45" i="17"/>
  <c r="Z41" i="17"/>
  <c r="Z40" i="17"/>
  <c r="Z39" i="17"/>
  <c r="Z37" i="17"/>
  <c r="Z34" i="17"/>
  <c r="Z33" i="17"/>
  <c r="Z36" i="17"/>
  <c r="Z43" i="17"/>
  <c r="Z35" i="17"/>
  <c r="Z31" i="17"/>
  <c r="Z30" i="17"/>
  <c r="Z24" i="17"/>
  <c r="Z29" i="17"/>
  <c r="Z28" i="17"/>
  <c r="Z38" i="17"/>
  <c r="Z27" i="17"/>
  <c r="Z22" i="17"/>
  <c r="Z19" i="17"/>
  <c r="Z16" i="17"/>
  <c r="Z14" i="17"/>
  <c r="Z10" i="17"/>
  <c r="Z8" i="17"/>
  <c r="Z20" i="17"/>
  <c r="Z13" i="17"/>
  <c r="Z25" i="17"/>
  <c r="Z12" i="17"/>
  <c r="Z6" i="17"/>
  <c r="Z32" i="17"/>
  <c r="Z18" i="17"/>
  <c r="Z21" i="17"/>
  <c r="Z17" i="17"/>
  <c r="Z26" i="17"/>
  <c r="Z15" i="17"/>
  <c r="Z23" i="17"/>
  <c r="Z9" i="17"/>
  <c r="Z4" i="17"/>
  <c r="Z7" i="17"/>
  <c r="Z11" i="17"/>
  <c r="Z2" i="17"/>
  <c r="Z5" i="17"/>
  <c r="AA1" i="17"/>
  <c r="Z3" i="17"/>
  <c r="DC6" i="17"/>
  <c r="ER6" i="17"/>
  <c r="BN6" i="17"/>
  <c r="DC10" i="17"/>
  <c r="ER10" i="17"/>
  <c r="BN10" i="17"/>
  <c r="BN20" i="17"/>
  <c r="DC20" i="17"/>
  <c r="ER20" i="17"/>
  <c r="DC14" i="17"/>
  <c r="ER14" i="17"/>
  <c r="BN14" i="17"/>
  <c r="DC33" i="17"/>
  <c r="ER33" i="17"/>
  <c r="BN33" i="17"/>
  <c r="DC18" i="17"/>
  <c r="ER18" i="17"/>
  <c r="BN18" i="17"/>
  <c r="BN28" i="17"/>
  <c r="DC28" i="17"/>
  <c r="ER28" i="17"/>
  <c r="DC26" i="17"/>
  <c r="ER26" i="17"/>
  <c r="BN26" i="17"/>
  <c r="BN36" i="17"/>
  <c r="DC36" i="17"/>
  <c r="ER36" i="17"/>
  <c r="BN41" i="17"/>
  <c r="DC41" i="17"/>
  <c r="ER41" i="17"/>
  <c r="DC44" i="17"/>
  <c r="ER44" i="17"/>
  <c r="BN44" i="17"/>
  <c r="BN51" i="17"/>
  <c r="DC51" i="17"/>
  <c r="ER51" i="17"/>
  <c r="EK69" i="17"/>
  <c r="EA113" i="17"/>
  <c r="EI78" i="17"/>
  <c r="EJ89" i="17"/>
  <c r="EG69" i="17"/>
  <c r="EU36" i="18"/>
  <c r="EU49" i="18"/>
  <c r="DV147" i="18"/>
  <c r="DV146" i="18"/>
  <c r="EF65" i="18"/>
  <c r="EM65" i="18"/>
  <c r="DX123" i="18"/>
  <c r="BQ5" i="18"/>
  <c r="DF5" i="18"/>
  <c r="EU5" i="18"/>
  <c r="DX55" i="18"/>
  <c r="BQ7" i="18"/>
  <c r="DF7" i="18"/>
  <c r="EU7" i="18"/>
  <c r="BQ9" i="18"/>
  <c r="DF9" i="18"/>
  <c r="EU9" i="18"/>
  <c r="DF12" i="18"/>
  <c r="EU12" i="18"/>
  <c r="BQ12" i="18"/>
  <c r="BQ17" i="18"/>
  <c r="DF17" i="18"/>
  <c r="EU17" i="18"/>
  <c r="DF26" i="18"/>
  <c r="EU26" i="18"/>
  <c r="BQ26" i="18"/>
  <c r="DF25" i="18"/>
  <c r="EU25" i="18"/>
  <c r="BQ25" i="18"/>
  <c r="BQ34" i="18"/>
  <c r="DF34" i="18"/>
  <c r="EU34" i="18"/>
  <c r="BQ35" i="18"/>
  <c r="DF35" i="18"/>
  <c r="EU35" i="18"/>
  <c r="BQ37" i="18"/>
  <c r="DF37" i="18"/>
  <c r="EU37" i="18"/>
  <c r="DF40" i="18"/>
  <c r="EU40" i="18"/>
  <c r="BQ40" i="18"/>
  <c r="BQ47" i="18"/>
  <c r="DF47" i="18"/>
  <c r="EU47" i="18"/>
  <c r="BQ49" i="18"/>
  <c r="DF49" i="18"/>
  <c r="DX116" i="18"/>
  <c r="EJ65" i="18"/>
  <c r="EK65" i="18"/>
  <c r="ES113" i="18"/>
  <c r="DW138" i="18"/>
  <c r="DW137" i="18"/>
  <c r="DW132" i="18"/>
  <c r="DW131" i="18"/>
  <c r="DW128" i="18"/>
  <c r="DW129" i="18"/>
  <c r="DF2" i="18"/>
  <c r="EU2" i="18"/>
  <c r="BQ2" i="18"/>
  <c r="BQ13" i="18"/>
  <c r="DF13" i="18"/>
  <c r="EU13" i="18"/>
  <c r="BQ14" i="18"/>
  <c r="DF14" i="18"/>
  <c r="EU14" i="18"/>
  <c r="DF6" i="18"/>
  <c r="EU6" i="18"/>
  <c r="BQ6" i="18"/>
  <c r="BQ20" i="18"/>
  <c r="DF20" i="18"/>
  <c r="EU20" i="18"/>
  <c r="EA74" i="18"/>
  <c r="BQ27" i="18"/>
  <c r="DF27" i="18"/>
  <c r="EU27" i="18"/>
  <c r="BQ31" i="18"/>
  <c r="DF31" i="18"/>
  <c r="EU31" i="18"/>
  <c r="DF33" i="18"/>
  <c r="EU33" i="18"/>
  <c r="BQ33" i="18"/>
  <c r="EB85" i="18"/>
  <c r="BQ38" i="18"/>
  <c r="DF38" i="18"/>
  <c r="EU38" i="18"/>
  <c r="DY86" i="18"/>
  <c r="DF39" i="18"/>
  <c r="EU39" i="18"/>
  <c r="BQ39" i="18"/>
  <c r="DF42" i="18"/>
  <c r="EU42" i="18"/>
  <c r="BQ42" i="18"/>
  <c r="DF48" i="18"/>
  <c r="EU48" i="18"/>
  <c r="BQ48" i="18"/>
  <c r="DF51" i="18"/>
  <c r="EU51" i="18"/>
  <c r="BQ51" i="18"/>
  <c r="DV134" i="18"/>
  <c r="DV133" i="18"/>
  <c r="BQ4" i="18"/>
  <c r="DF4" i="18"/>
  <c r="EU4" i="18"/>
  <c r="DF15" i="18"/>
  <c r="EU15" i="18"/>
  <c r="BQ15" i="18"/>
  <c r="DF16" i="18"/>
  <c r="EU16" i="18"/>
  <c r="BQ16" i="18"/>
  <c r="BQ11" i="18"/>
  <c r="DF11" i="18"/>
  <c r="EU11" i="18"/>
  <c r="DF18" i="18"/>
  <c r="EU18" i="18"/>
  <c r="BQ18" i="18"/>
  <c r="BQ28" i="18"/>
  <c r="DF28" i="18"/>
  <c r="EU28" i="18"/>
  <c r="DF21" i="18"/>
  <c r="EU21" i="18"/>
  <c r="BQ21" i="18"/>
  <c r="DF36" i="18"/>
  <c r="BQ36" i="18"/>
  <c r="DW79" i="18"/>
  <c r="DF30" i="18"/>
  <c r="EU30" i="18"/>
  <c r="BQ30" i="18"/>
  <c r="DF43" i="18"/>
  <c r="EU43" i="18"/>
  <c r="BQ43" i="18"/>
  <c r="DV90" i="18"/>
  <c r="BQ45" i="18"/>
  <c r="DF45" i="18"/>
  <c r="EU45" i="18"/>
  <c r="BQ50" i="18"/>
  <c r="DF50" i="18"/>
  <c r="EU50" i="18"/>
  <c r="ED113" i="18"/>
  <c r="EN65" i="18"/>
  <c r="EH65" i="18"/>
  <c r="EL65" i="18"/>
  <c r="EG65" i="18"/>
  <c r="DV140" i="18"/>
  <c r="DV139" i="18"/>
  <c r="DW145" i="18"/>
  <c r="DW144" i="18"/>
  <c r="AC51" i="18"/>
  <c r="AC50" i="18"/>
  <c r="AC48" i="18"/>
  <c r="AC49" i="18"/>
  <c r="AC46" i="18"/>
  <c r="AC43" i="18"/>
  <c r="AC47" i="18"/>
  <c r="AC45" i="18"/>
  <c r="AC41" i="18"/>
  <c r="AC44" i="18"/>
  <c r="AC39" i="18"/>
  <c r="AC38" i="18"/>
  <c r="AC42" i="18"/>
  <c r="AC36" i="18"/>
  <c r="AC34" i="18"/>
  <c r="AC32" i="18"/>
  <c r="AC35" i="18"/>
  <c r="AC29" i="18"/>
  <c r="AC40" i="18"/>
  <c r="AC37" i="18"/>
  <c r="AC33" i="18"/>
  <c r="AC31" i="18"/>
  <c r="AC28" i="18"/>
  <c r="AC30" i="18"/>
  <c r="AC27" i="18"/>
  <c r="AC23" i="18"/>
  <c r="AC25" i="18"/>
  <c r="AC22" i="18"/>
  <c r="AC20" i="18"/>
  <c r="AC26" i="18"/>
  <c r="AC24" i="18"/>
  <c r="AC21" i="18"/>
  <c r="AC17" i="18"/>
  <c r="AC19" i="18"/>
  <c r="AC16" i="18"/>
  <c r="AC15" i="18"/>
  <c r="AC12" i="18"/>
  <c r="AC18" i="18"/>
  <c r="AC10" i="18"/>
  <c r="AC5" i="18"/>
  <c r="AC14" i="18"/>
  <c r="AC9" i="18"/>
  <c r="AC8" i="18"/>
  <c r="AC13" i="18"/>
  <c r="AC7" i="18"/>
  <c r="AC11" i="18"/>
  <c r="AC6" i="18"/>
  <c r="AC2" i="18"/>
  <c r="AC4" i="18"/>
  <c r="AC3" i="18"/>
  <c r="AD1" i="18"/>
  <c r="DF3" i="18"/>
  <c r="EU3" i="18"/>
  <c r="BQ3" i="18"/>
  <c r="EB57" i="18"/>
  <c r="BQ8" i="18"/>
  <c r="DF8" i="18"/>
  <c r="EU8" i="18"/>
  <c r="DF10" i="18"/>
  <c r="EU10" i="18"/>
  <c r="BQ10" i="18"/>
  <c r="DX66" i="18"/>
  <c r="BQ19" i="18"/>
  <c r="DF19" i="18"/>
  <c r="EU19" i="18"/>
  <c r="DY70" i="18"/>
  <c r="DF23" i="18"/>
  <c r="EU23" i="18"/>
  <c r="BQ23" i="18"/>
  <c r="BQ22" i="18"/>
  <c r="DF22" i="18"/>
  <c r="EU22" i="18"/>
  <c r="DF24" i="18"/>
  <c r="EU24" i="18"/>
  <c r="BQ24" i="18"/>
  <c r="DF29" i="18"/>
  <c r="EU29" i="18"/>
  <c r="BQ29" i="18"/>
  <c r="BQ32" i="18"/>
  <c r="DF32" i="18"/>
  <c r="EU32" i="18"/>
  <c r="BQ41" i="18"/>
  <c r="DF41" i="18"/>
  <c r="EU41" i="18"/>
  <c r="DF44" i="18"/>
  <c r="EU44" i="18"/>
  <c r="BQ44" i="18"/>
  <c r="DF46" i="18"/>
  <c r="EU46" i="18"/>
  <c r="BQ46" i="18"/>
  <c r="AA50" i="17"/>
  <c r="AA49" i="17"/>
  <c r="AA47" i="17"/>
  <c r="AA46" i="17"/>
  <c r="AA51" i="17"/>
  <c r="AA48" i="17"/>
  <c r="AA45" i="17"/>
  <c r="AA41" i="17"/>
  <c r="AA42" i="17"/>
  <c r="AA38" i="17"/>
  <c r="AA44" i="17"/>
  <c r="AA36" i="17"/>
  <c r="AA43" i="17"/>
  <c r="AA35" i="17"/>
  <c r="AA40" i="17"/>
  <c r="AA39" i="17"/>
  <c r="AA29" i="17"/>
  <c r="AA28" i="17"/>
  <c r="AA23" i="17"/>
  <c r="AA34" i="17"/>
  <c r="AA27" i="17"/>
  <c r="AA37" i="17"/>
  <c r="AA33" i="17"/>
  <c r="AA32" i="17"/>
  <c r="AA30" i="17"/>
  <c r="AA26" i="17"/>
  <c r="AA25" i="17"/>
  <c r="AA21" i="17"/>
  <c r="AA20" i="17"/>
  <c r="AA13" i="17"/>
  <c r="AA9" i="17"/>
  <c r="AA31" i="17"/>
  <c r="AA24" i="17"/>
  <c r="AA12" i="17"/>
  <c r="AA18" i="17"/>
  <c r="AA17" i="17"/>
  <c r="AA15" i="17"/>
  <c r="AA11" i="17"/>
  <c r="AA16" i="17"/>
  <c r="AA14" i="17"/>
  <c r="AA22" i="17"/>
  <c r="AA19" i="17"/>
  <c r="AA8" i="17"/>
  <c r="AA4" i="17"/>
  <c r="AA7" i="17"/>
  <c r="AA6" i="17"/>
  <c r="AA10" i="17"/>
  <c r="AA5" i="17"/>
  <c r="AB1" i="17"/>
  <c r="AA3" i="17"/>
  <c r="AA2" i="17"/>
  <c r="DV55" i="17"/>
  <c r="BO7" i="17"/>
  <c r="DD7" i="17"/>
  <c r="ES7" i="17"/>
  <c r="BO15" i="17"/>
  <c r="DD15" i="17"/>
  <c r="ES15" i="17"/>
  <c r="BO18" i="17"/>
  <c r="DD18" i="17"/>
  <c r="ES18" i="17"/>
  <c r="BO25" i="17"/>
  <c r="DD25" i="17"/>
  <c r="ES25" i="17"/>
  <c r="DD10" i="17"/>
  <c r="ES10" i="17"/>
  <c r="BO10" i="17"/>
  <c r="BO22" i="17"/>
  <c r="DD22" i="17"/>
  <c r="ES22" i="17"/>
  <c r="DD29" i="17"/>
  <c r="ES29" i="17"/>
  <c r="BO29" i="17"/>
  <c r="BO35" i="17"/>
  <c r="DD35" i="17"/>
  <c r="ES35" i="17"/>
  <c r="DD34" i="17"/>
  <c r="ES34" i="17"/>
  <c r="BO34" i="17"/>
  <c r="DD41" i="17"/>
  <c r="ES41" i="17"/>
  <c r="BO41" i="17"/>
  <c r="DD42" i="17"/>
  <c r="ES42" i="17"/>
  <c r="BO42" i="17"/>
  <c r="DD48" i="17"/>
  <c r="ES48" i="17"/>
  <c r="BO48" i="17"/>
  <c r="DV116" i="17"/>
  <c r="EQ113" i="17"/>
  <c r="DD5" i="17"/>
  <c r="ES5" i="17"/>
  <c r="BO5" i="17"/>
  <c r="DD4" i="17"/>
  <c r="ES4" i="17"/>
  <c r="BO4" i="17"/>
  <c r="BO26" i="17"/>
  <c r="DD26" i="17"/>
  <c r="ES26" i="17"/>
  <c r="DD32" i="17"/>
  <c r="ES32" i="17"/>
  <c r="BO32" i="17"/>
  <c r="DD13" i="17"/>
  <c r="ES13" i="17"/>
  <c r="BO13" i="17"/>
  <c r="DD14" i="17"/>
  <c r="ES14" i="17"/>
  <c r="BO14" i="17"/>
  <c r="DY74" i="17"/>
  <c r="BO27" i="17"/>
  <c r="DD27" i="17"/>
  <c r="ES27" i="17"/>
  <c r="DD24" i="17"/>
  <c r="ES24" i="17"/>
  <c r="BO24" i="17"/>
  <c r="DD43" i="17"/>
  <c r="ES43" i="17"/>
  <c r="BO43" i="17"/>
  <c r="DD37" i="17"/>
  <c r="ES37" i="17"/>
  <c r="BO37" i="17"/>
  <c r="DD45" i="17"/>
  <c r="ES45" i="17"/>
  <c r="BO45" i="17"/>
  <c r="DD50" i="17"/>
  <c r="ES50" i="17"/>
  <c r="BO50" i="17"/>
  <c r="DD51" i="17"/>
  <c r="ES51" i="17"/>
  <c r="BO51" i="17"/>
  <c r="EU125" i="17"/>
  <c r="ET125" i="17"/>
  <c r="DD2" i="17"/>
  <c r="ES2" i="17"/>
  <c r="BO2" i="17"/>
  <c r="DD9" i="17"/>
  <c r="ES9" i="17"/>
  <c r="BO9" i="17"/>
  <c r="BO17" i="17"/>
  <c r="DD17" i="17"/>
  <c r="ES17" i="17"/>
  <c r="DD6" i="17"/>
  <c r="ES6" i="17"/>
  <c r="BO6" i="17"/>
  <c r="DD20" i="17"/>
  <c r="ES20" i="17"/>
  <c r="BO20" i="17"/>
  <c r="DD16" i="17"/>
  <c r="ES16" i="17"/>
  <c r="BO16" i="17"/>
  <c r="DZ85" i="17"/>
  <c r="DD38" i="17"/>
  <c r="ES38" i="17"/>
  <c r="BO38" i="17"/>
  <c r="DD30" i="17"/>
  <c r="ES30" i="17"/>
  <c r="BO30" i="17"/>
  <c r="DD36" i="17"/>
  <c r="ES36" i="17"/>
  <c r="BO36" i="17"/>
  <c r="DW86" i="17"/>
  <c r="DD39" i="17"/>
  <c r="ES39" i="17"/>
  <c r="BO39" i="17"/>
  <c r="DD46" i="17"/>
  <c r="ES46" i="17"/>
  <c r="BO46" i="17"/>
  <c r="DD47" i="17"/>
  <c r="ES47" i="17"/>
  <c r="BO47" i="17"/>
  <c r="DV123" i="17"/>
  <c r="EN78" i="17"/>
  <c r="EL78" i="17"/>
  <c r="EH78" i="17"/>
  <c r="BO3" i="17"/>
  <c r="DD3" i="17"/>
  <c r="ES3" i="17"/>
  <c r="BO11" i="17"/>
  <c r="DD11" i="17"/>
  <c r="ES11" i="17"/>
  <c r="DW70" i="17"/>
  <c r="BO23" i="17"/>
  <c r="DD23" i="17"/>
  <c r="ES23" i="17"/>
  <c r="DD21" i="17"/>
  <c r="ES21" i="17"/>
  <c r="BO21" i="17"/>
  <c r="DD12" i="17"/>
  <c r="ES12" i="17"/>
  <c r="BO12" i="17"/>
  <c r="DZ57" i="17"/>
  <c r="DD8" i="17"/>
  <c r="ES8" i="17"/>
  <c r="BO8" i="17"/>
  <c r="EC65" i="17"/>
  <c r="DV66" i="17"/>
  <c r="BO19" i="17"/>
  <c r="DD19" i="17"/>
  <c r="ES19" i="17"/>
  <c r="DD28" i="17"/>
  <c r="ES28" i="17"/>
  <c r="BO28" i="17"/>
  <c r="DD31" i="17"/>
  <c r="ES31" i="17"/>
  <c r="BO31" i="17"/>
  <c r="DD33" i="17"/>
  <c r="ES33" i="17"/>
  <c r="BO33" i="17"/>
  <c r="DD40" i="17"/>
  <c r="ES40" i="17"/>
  <c r="BO40" i="17"/>
  <c r="BO44" i="17"/>
  <c r="DD44" i="17"/>
  <c r="ES44" i="17"/>
  <c r="BO49" i="17"/>
  <c r="DD49" i="17"/>
  <c r="ES49" i="17"/>
  <c r="EB113" i="17"/>
  <c r="EV43" i="18"/>
  <c r="EV6" i="18"/>
  <c r="BR6" i="18"/>
  <c r="DG6" i="18"/>
  <c r="DG10" i="18"/>
  <c r="EV10" i="18"/>
  <c r="BR10" i="18"/>
  <c r="BR25" i="18"/>
  <c r="DG25" i="18"/>
  <c r="DG34" i="18"/>
  <c r="EV34" i="18"/>
  <c r="BR34" i="18"/>
  <c r="DG47" i="18"/>
  <c r="EV47" i="18"/>
  <c r="BR47" i="18"/>
  <c r="DW146" i="18"/>
  <c r="DW147" i="18"/>
  <c r="DW133" i="18"/>
  <c r="DW134" i="18"/>
  <c r="DX145" i="18"/>
  <c r="DX144" i="18"/>
  <c r="DY116" i="18"/>
  <c r="BR3" i="18"/>
  <c r="DG3" i="18"/>
  <c r="EV3" i="18"/>
  <c r="DG11" i="18"/>
  <c r="EV11" i="18"/>
  <c r="BR11" i="18"/>
  <c r="DG9" i="18"/>
  <c r="BR9" i="18"/>
  <c r="BR18" i="18"/>
  <c r="DG18" i="18"/>
  <c r="EV18" i="18"/>
  <c r="DY66" i="18"/>
  <c r="BR19" i="18"/>
  <c r="DG19" i="18"/>
  <c r="EV19" i="18"/>
  <c r="DG26" i="18"/>
  <c r="BR26" i="18"/>
  <c r="DZ70" i="18"/>
  <c r="DG23" i="18"/>
  <c r="EV23" i="18"/>
  <c r="BR23" i="18"/>
  <c r="DG31" i="18"/>
  <c r="BR31" i="18"/>
  <c r="DG29" i="18"/>
  <c r="EV29" i="18"/>
  <c r="BR29" i="18"/>
  <c r="DG36" i="18"/>
  <c r="BR36" i="18"/>
  <c r="DG44" i="18"/>
  <c r="EV44" i="18"/>
  <c r="BR44" i="18"/>
  <c r="DG43" i="18"/>
  <c r="BR43" i="18"/>
  <c r="DG50" i="18"/>
  <c r="EV50" i="18"/>
  <c r="BR50" i="18"/>
  <c r="DY123" i="18"/>
  <c r="AD50" i="18"/>
  <c r="AD49" i="18"/>
  <c r="AD51" i="18"/>
  <c r="AD47" i="18"/>
  <c r="AD48" i="18"/>
  <c r="AD43" i="18"/>
  <c r="AD46" i="18"/>
  <c r="AD44" i="18"/>
  <c r="AD45" i="18"/>
  <c r="AD42" i="18"/>
  <c r="AD41" i="18"/>
  <c r="AD39" i="18"/>
  <c r="AD37" i="18"/>
  <c r="AD40" i="18"/>
  <c r="AD35" i="18"/>
  <c r="AD38" i="18"/>
  <c r="AD33" i="18"/>
  <c r="AD31" i="18"/>
  <c r="AD36" i="18"/>
  <c r="AD34" i="18"/>
  <c r="AD32" i="18"/>
  <c r="AD29" i="18"/>
  <c r="AD26" i="18"/>
  <c r="AD22" i="18"/>
  <c r="AD19" i="18"/>
  <c r="AD28" i="18"/>
  <c r="AD23" i="18"/>
  <c r="AD27" i="18"/>
  <c r="AD30" i="18"/>
  <c r="AD25" i="18"/>
  <c r="AD20" i="18"/>
  <c r="AD17" i="18"/>
  <c r="AD24" i="18"/>
  <c r="AD21" i="18"/>
  <c r="AD18" i="18"/>
  <c r="AD14" i="18"/>
  <c r="AD11" i="18"/>
  <c r="AD12" i="18"/>
  <c r="AD9" i="18"/>
  <c r="AD8" i="18"/>
  <c r="AD4" i="18"/>
  <c r="AD16" i="18"/>
  <c r="AD13" i="18"/>
  <c r="AD7" i="18"/>
  <c r="AD15" i="18"/>
  <c r="AD6" i="18"/>
  <c r="AD10" i="18"/>
  <c r="AD5" i="18"/>
  <c r="AE1" i="18"/>
  <c r="AD3" i="18"/>
  <c r="AD2" i="18"/>
  <c r="DG16" i="18"/>
  <c r="EV16" i="18"/>
  <c r="BR16" i="18"/>
  <c r="BR40" i="18"/>
  <c r="DG40" i="18"/>
  <c r="EV40" i="18"/>
  <c r="DZ86" i="18"/>
  <c r="DG39" i="18"/>
  <c r="EV39" i="18"/>
  <c r="BR39" i="18"/>
  <c r="DV101" i="18"/>
  <c r="DV102" i="18"/>
  <c r="EV36" i="18"/>
  <c r="EV25" i="18"/>
  <c r="EV5" i="18"/>
  <c r="EV26" i="18"/>
  <c r="BR4" i="18"/>
  <c r="DG4" i="18"/>
  <c r="EV4" i="18"/>
  <c r="DY55" i="18"/>
  <c r="BR7" i="18"/>
  <c r="DG7" i="18"/>
  <c r="EV7" i="18"/>
  <c r="DG14" i="18"/>
  <c r="EV14" i="18"/>
  <c r="BR14" i="18"/>
  <c r="BR12" i="18"/>
  <c r="DG12" i="18"/>
  <c r="EV12" i="18"/>
  <c r="DG17" i="18"/>
  <c r="EV17" i="18"/>
  <c r="BR17" i="18"/>
  <c r="DG20" i="18"/>
  <c r="EV20" i="18"/>
  <c r="BR20" i="18"/>
  <c r="EB74" i="18"/>
  <c r="BR27" i="18"/>
  <c r="DG27" i="18"/>
  <c r="EV27" i="18"/>
  <c r="BR33" i="18"/>
  <c r="DG33" i="18"/>
  <c r="EV33" i="18"/>
  <c r="BR35" i="18"/>
  <c r="DG35" i="18"/>
  <c r="EV35" i="18"/>
  <c r="BR42" i="18"/>
  <c r="DG42" i="18"/>
  <c r="EV42" i="18"/>
  <c r="DG41" i="18"/>
  <c r="EV41" i="18"/>
  <c r="BR41" i="18"/>
  <c r="BR46" i="18"/>
  <c r="DG46" i="18"/>
  <c r="EV46" i="18"/>
  <c r="DG51" i="18"/>
  <c r="EV51" i="18"/>
  <c r="BR51" i="18"/>
  <c r="EU113" i="18"/>
  <c r="ET113" i="18"/>
  <c r="DW139" i="18"/>
  <c r="DW140" i="18"/>
  <c r="EC57" i="18"/>
  <c r="DG8" i="18"/>
  <c r="EV8" i="18"/>
  <c r="BR8" i="18"/>
  <c r="DG24" i="18"/>
  <c r="EV24" i="18"/>
  <c r="BR24" i="18"/>
  <c r="DG28" i="18"/>
  <c r="BR28" i="18"/>
  <c r="BR48" i="18"/>
  <c r="DG48" i="18"/>
  <c r="EV48" i="18"/>
  <c r="DX138" i="18"/>
  <c r="DX137" i="18"/>
  <c r="DX132" i="18"/>
  <c r="DX131" i="18"/>
  <c r="DX128" i="18"/>
  <c r="DX129" i="18"/>
  <c r="EV9" i="18"/>
  <c r="EV31" i="18"/>
  <c r="EV28" i="18"/>
  <c r="DV96" i="18"/>
  <c r="DG2" i="18"/>
  <c r="EV2" i="18"/>
  <c r="BR2" i="18"/>
  <c r="BR13" i="18"/>
  <c r="DG13" i="18"/>
  <c r="EV13" i="18"/>
  <c r="DG5" i="18"/>
  <c r="BR5" i="18"/>
  <c r="DG15" i="18"/>
  <c r="EV15" i="18"/>
  <c r="BR15" i="18"/>
  <c r="BR21" i="18"/>
  <c r="DG21" i="18"/>
  <c r="EV21" i="18"/>
  <c r="BR22" i="18"/>
  <c r="DG22" i="18"/>
  <c r="EV22" i="18"/>
  <c r="DX79" i="18"/>
  <c r="BR30" i="18"/>
  <c r="DG30" i="18"/>
  <c r="EV30" i="18"/>
  <c r="BR37" i="18"/>
  <c r="DG37" i="18"/>
  <c r="EV37" i="18"/>
  <c r="DG32" i="18"/>
  <c r="EV32" i="18"/>
  <c r="BR32" i="18"/>
  <c r="EC85" i="18"/>
  <c r="DG38" i="18"/>
  <c r="EV38" i="18"/>
  <c r="BR38" i="18"/>
  <c r="DW90" i="18"/>
  <c r="DW95" i="18"/>
  <c r="DG45" i="18"/>
  <c r="EV45" i="18"/>
  <c r="BR45" i="18"/>
  <c r="BR49" i="18"/>
  <c r="DG49" i="18"/>
  <c r="EV49" i="18"/>
  <c r="DV95" i="18"/>
  <c r="DW116" i="17"/>
  <c r="BP5" i="17"/>
  <c r="DE5" i="17"/>
  <c r="ET5" i="17"/>
  <c r="DE4" i="17"/>
  <c r="ET4" i="17"/>
  <c r="BP4" i="17"/>
  <c r="BP14" i="17"/>
  <c r="DE14" i="17"/>
  <c r="ET14" i="17"/>
  <c r="BP17" i="17"/>
  <c r="DE17" i="17"/>
  <c r="ET17" i="17"/>
  <c r="DE31" i="17"/>
  <c r="ET31" i="17"/>
  <c r="BP31" i="17"/>
  <c r="DE21" i="17"/>
  <c r="ET21" i="17"/>
  <c r="BP21" i="17"/>
  <c r="DE32" i="17"/>
  <c r="ET32" i="17"/>
  <c r="BP32" i="17"/>
  <c r="BP34" i="17"/>
  <c r="DE34" i="17"/>
  <c r="ET34" i="17"/>
  <c r="DX86" i="17"/>
  <c r="DE39" i="17"/>
  <c r="ET39" i="17"/>
  <c r="BP39" i="17"/>
  <c r="DE36" i="17"/>
  <c r="ET36" i="17"/>
  <c r="BP36" i="17"/>
  <c r="DE41" i="17"/>
  <c r="ET41" i="17"/>
  <c r="BP41" i="17"/>
  <c r="DE46" i="17"/>
  <c r="ET46" i="17"/>
  <c r="BP46" i="17"/>
  <c r="DV145" i="17"/>
  <c r="DV144" i="17"/>
  <c r="DW123" i="17"/>
  <c r="DE2" i="17"/>
  <c r="ET2" i="17"/>
  <c r="BP2" i="17"/>
  <c r="BP10" i="17"/>
  <c r="DE10" i="17"/>
  <c r="ET10" i="17"/>
  <c r="EA57" i="17"/>
  <c r="BP8" i="17"/>
  <c r="DE8" i="17"/>
  <c r="ET8" i="17"/>
  <c r="BP16" i="17"/>
  <c r="DE16" i="17"/>
  <c r="ET16" i="17"/>
  <c r="BP18" i="17"/>
  <c r="DE18" i="17"/>
  <c r="ET18" i="17"/>
  <c r="DE9" i="17"/>
  <c r="ET9" i="17"/>
  <c r="BP9" i="17"/>
  <c r="BP25" i="17"/>
  <c r="DE25" i="17"/>
  <c r="ET25" i="17"/>
  <c r="BP33" i="17"/>
  <c r="DE33" i="17"/>
  <c r="ET33" i="17"/>
  <c r="DX70" i="17"/>
  <c r="DE23" i="17"/>
  <c r="ET23" i="17"/>
  <c r="BP23" i="17"/>
  <c r="BP40" i="17"/>
  <c r="DE40" i="17"/>
  <c r="ET40" i="17"/>
  <c r="BP44" i="17"/>
  <c r="DE44" i="17"/>
  <c r="ET44" i="17"/>
  <c r="DE45" i="17"/>
  <c r="ET45" i="17"/>
  <c r="BP45" i="17"/>
  <c r="DE47" i="17"/>
  <c r="ET47" i="17"/>
  <c r="BP47" i="17"/>
  <c r="ER113" i="17"/>
  <c r="EC113" i="17"/>
  <c r="DV137" i="17"/>
  <c r="DV138" i="17"/>
  <c r="DV131" i="17"/>
  <c r="DV128" i="17"/>
  <c r="DV129" i="17"/>
  <c r="DV132" i="17"/>
  <c r="BP3" i="17"/>
  <c r="DE3" i="17"/>
  <c r="ET3" i="17"/>
  <c r="DE6" i="17"/>
  <c r="ET6" i="17"/>
  <c r="BP6" i="17"/>
  <c r="DW66" i="17"/>
  <c r="ED65" i="17"/>
  <c r="DE19" i="17"/>
  <c r="ET19" i="17"/>
  <c r="BP19" i="17"/>
  <c r="BP11" i="17"/>
  <c r="DE11" i="17"/>
  <c r="ET11" i="17"/>
  <c r="BP12" i="17"/>
  <c r="DE12" i="17"/>
  <c r="ET12" i="17"/>
  <c r="DE13" i="17"/>
  <c r="ET13" i="17"/>
  <c r="BP13" i="17"/>
  <c r="BP26" i="17"/>
  <c r="DE26" i="17"/>
  <c r="ET26" i="17"/>
  <c r="DE37" i="17"/>
  <c r="ET37" i="17"/>
  <c r="BP37" i="17"/>
  <c r="DE28" i="17"/>
  <c r="ET28" i="17"/>
  <c r="BP28" i="17"/>
  <c r="DE35" i="17"/>
  <c r="ET35" i="17"/>
  <c r="BP35" i="17"/>
  <c r="EA85" i="17"/>
  <c r="DE38" i="17"/>
  <c r="ET38" i="17"/>
  <c r="BP38" i="17"/>
  <c r="DE48" i="17"/>
  <c r="ET48" i="17"/>
  <c r="BP48" i="17"/>
  <c r="DE49" i="17"/>
  <c r="ET49" i="17"/>
  <c r="BP49" i="17"/>
  <c r="AB51" i="17"/>
  <c r="AB50" i="17"/>
  <c r="AB48" i="17"/>
  <c r="AB46" i="17"/>
  <c r="AB44" i="17"/>
  <c r="AB47" i="17"/>
  <c r="AB45" i="17"/>
  <c r="AB42" i="17"/>
  <c r="AB49" i="17"/>
  <c r="AB43" i="17"/>
  <c r="AB41" i="17"/>
  <c r="AB35" i="17"/>
  <c r="AB40" i="17"/>
  <c r="AB39" i="17"/>
  <c r="AB38" i="17"/>
  <c r="AB37" i="17"/>
  <c r="AB34" i="17"/>
  <c r="AB33" i="17"/>
  <c r="AB27" i="17"/>
  <c r="AB22" i="17"/>
  <c r="AB36" i="17"/>
  <c r="AB32" i="17"/>
  <c r="AB30" i="17"/>
  <c r="AB26" i="17"/>
  <c r="AB25" i="17"/>
  <c r="AB31" i="17"/>
  <c r="AB24" i="17"/>
  <c r="AB19" i="17"/>
  <c r="AB20" i="17"/>
  <c r="AB12" i="17"/>
  <c r="AB28" i="17"/>
  <c r="AB18" i="17"/>
  <c r="AB17" i="17"/>
  <c r="AB15" i="17"/>
  <c r="AB11" i="17"/>
  <c r="AB29" i="17"/>
  <c r="AB23" i="17"/>
  <c r="AB21" i="17"/>
  <c r="AB16" i="17"/>
  <c r="AB14" i="17"/>
  <c r="AB10" i="17"/>
  <c r="AB8" i="17"/>
  <c r="AB13" i="17"/>
  <c r="AB9" i="17"/>
  <c r="AB7" i="17"/>
  <c r="AB6" i="17"/>
  <c r="AB5" i="17"/>
  <c r="AB4" i="17"/>
  <c r="AB2" i="17"/>
  <c r="AB3" i="17"/>
  <c r="AC1" i="17"/>
  <c r="DW55" i="17"/>
  <c r="BP7" i="17"/>
  <c r="DE7" i="17"/>
  <c r="ET7" i="17"/>
  <c r="BP22" i="17"/>
  <c r="DE22" i="17"/>
  <c r="ET22" i="17"/>
  <c r="BP15" i="17"/>
  <c r="DE15" i="17"/>
  <c r="ET15" i="17"/>
  <c r="DE24" i="17"/>
  <c r="ET24" i="17"/>
  <c r="BP24" i="17"/>
  <c r="DE20" i="17"/>
  <c r="ET20" i="17"/>
  <c r="BP20" i="17"/>
  <c r="DV79" i="17"/>
  <c r="DE30" i="17"/>
  <c r="ET30" i="17"/>
  <c r="BP30" i="17"/>
  <c r="DZ74" i="17"/>
  <c r="DE27" i="17"/>
  <c r="ET27" i="17"/>
  <c r="BP27" i="17"/>
  <c r="DE29" i="17"/>
  <c r="ET29" i="17"/>
  <c r="BP29" i="17"/>
  <c r="BP43" i="17"/>
  <c r="DE43" i="17"/>
  <c r="ET43" i="17"/>
  <c r="DE42" i="17"/>
  <c r="ET42" i="17"/>
  <c r="BP42" i="17"/>
  <c r="BP51" i="17"/>
  <c r="DE51" i="17"/>
  <c r="ET51" i="17"/>
  <c r="DE50" i="17"/>
  <c r="ET50" i="17"/>
  <c r="BP50" i="17"/>
  <c r="DX140" i="18"/>
  <c r="DX139" i="18"/>
  <c r="BS6" i="18"/>
  <c r="DH6" i="18"/>
  <c r="BS25" i="18"/>
  <c r="DH25" i="18"/>
  <c r="BS40" i="18"/>
  <c r="DH40" i="18"/>
  <c r="EW40" i="18"/>
  <c r="DH49" i="18"/>
  <c r="EW49" i="18"/>
  <c r="BS49" i="18"/>
  <c r="DW101" i="18"/>
  <c r="EW25" i="18"/>
  <c r="AE51" i="18"/>
  <c r="AE49" i="18"/>
  <c r="AE48" i="18"/>
  <c r="AE47" i="18"/>
  <c r="AE50" i="18"/>
  <c r="AE45" i="18"/>
  <c r="AE46" i="18"/>
  <c r="AE44" i="18"/>
  <c r="AE41" i="18"/>
  <c r="AE43" i="18"/>
  <c r="AE42" i="18"/>
  <c r="AE40" i="18"/>
  <c r="AE38" i="18"/>
  <c r="AE33" i="18"/>
  <c r="AE37" i="18"/>
  <c r="AE36" i="18"/>
  <c r="AE34" i="18"/>
  <c r="AE30" i="18"/>
  <c r="AE27" i="18"/>
  <c r="AE32" i="18"/>
  <c r="AE39" i="18"/>
  <c r="AE35" i="18"/>
  <c r="AE31" i="18"/>
  <c r="AE28" i="18"/>
  <c r="AE25" i="18"/>
  <c r="AE23" i="18"/>
  <c r="AE18" i="18"/>
  <c r="AE29" i="18"/>
  <c r="AE26" i="18"/>
  <c r="AE24" i="18"/>
  <c r="AE21" i="18"/>
  <c r="AE22" i="18"/>
  <c r="AE19" i="18"/>
  <c r="AE20" i="18"/>
  <c r="AE13" i="18"/>
  <c r="AE17" i="18"/>
  <c r="AE16" i="18"/>
  <c r="AE14" i="18"/>
  <c r="AE7" i="18"/>
  <c r="AE3" i="18"/>
  <c r="AE15" i="18"/>
  <c r="AE6" i="18"/>
  <c r="AE11" i="18"/>
  <c r="AE10" i="18"/>
  <c r="AE12" i="18"/>
  <c r="AE9" i="18"/>
  <c r="AE8" i="18"/>
  <c r="AE4" i="18"/>
  <c r="AE2" i="18"/>
  <c r="AF1" i="18"/>
  <c r="AE5" i="18"/>
  <c r="DH15" i="18"/>
  <c r="EW15" i="18"/>
  <c r="BS15" i="18"/>
  <c r="DH4" i="18"/>
  <c r="EW4" i="18"/>
  <c r="BS4" i="18"/>
  <c r="DH11" i="18"/>
  <c r="EW11" i="18"/>
  <c r="BS11" i="18"/>
  <c r="BS24" i="18"/>
  <c r="DH24" i="18"/>
  <c r="DY79" i="18"/>
  <c r="BS30" i="18"/>
  <c r="DH30" i="18"/>
  <c r="DZ66" i="18"/>
  <c r="DH19" i="18"/>
  <c r="EW19" i="18"/>
  <c r="BS19" i="18"/>
  <c r="DH32" i="18"/>
  <c r="EW32" i="18"/>
  <c r="BS32" i="18"/>
  <c r="DH33" i="18"/>
  <c r="EW33" i="18"/>
  <c r="BS33" i="18"/>
  <c r="DH37" i="18"/>
  <c r="EW37" i="18"/>
  <c r="BS37" i="18"/>
  <c r="DX90" i="18"/>
  <c r="DX95" i="18"/>
  <c r="DH45" i="18"/>
  <c r="EW45" i="18"/>
  <c r="BS45" i="18"/>
  <c r="BS48" i="18"/>
  <c r="DH48" i="18"/>
  <c r="EW48" i="18"/>
  <c r="DH50" i="18"/>
  <c r="EW50" i="18"/>
  <c r="BS50" i="18"/>
  <c r="DX147" i="18"/>
  <c r="DX146" i="18"/>
  <c r="DW97" i="18"/>
  <c r="BS3" i="18"/>
  <c r="DH3" i="18"/>
  <c r="EW3" i="18"/>
  <c r="BS12" i="18"/>
  <c r="DH12" i="18"/>
  <c r="EW12" i="18"/>
  <c r="DH28" i="18"/>
  <c r="EW28" i="18"/>
  <c r="BS28" i="18"/>
  <c r="BS29" i="18"/>
  <c r="DH29" i="18"/>
  <c r="BS42" i="18"/>
  <c r="DH42" i="18"/>
  <c r="EW42" i="18"/>
  <c r="DY144" i="18"/>
  <c r="DY145" i="18"/>
  <c r="DY137" i="18"/>
  <c r="DY138" i="18"/>
  <c r="DY131" i="18"/>
  <c r="DY128" i="18"/>
  <c r="DY129" i="18"/>
  <c r="DY132" i="18"/>
  <c r="EW30" i="18"/>
  <c r="EW24" i="18"/>
  <c r="DV98" i="18"/>
  <c r="DV97" i="18"/>
  <c r="DX134" i="18"/>
  <c r="DX133" i="18"/>
  <c r="DV104" i="18"/>
  <c r="DV103" i="18"/>
  <c r="DZ123" i="18"/>
  <c r="DH5" i="18"/>
  <c r="EW5" i="18"/>
  <c r="BS5" i="18"/>
  <c r="DZ55" i="18"/>
  <c r="DH7" i="18"/>
  <c r="EW7" i="18"/>
  <c r="BS7" i="18"/>
  <c r="ED57" i="18"/>
  <c r="EM57" i="18"/>
  <c r="DH8" i="18"/>
  <c r="EW8" i="18"/>
  <c r="BS8" i="18"/>
  <c r="DH14" i="18"/>
  <c r="EW14" i="18"/>
  <c r="BS14" i="18"/>
  <c r="DH17" i="18"/>
  <c r="EW17" i="18"/>
  <c r="BS17" i="18"/>
  <c r="EC74" i="18"/>
  <c r="DH27" i="18"/>
  <c r="EW27" i="18"/>
  <c r="BS27" i="18"/>
  <c r="DH22" i="18"/>
  <c r="EW22" i="18"/>
  <c r="BS22" i="18"/>
  <c r="DH34" i="18"/>
  <c r="EW34" i="18"/>
  <c r="BS34" i="18"/>
  <c r="ED85" i="18"/>
  <c r="EF85" i="18"/>
  <c r="BS38" i="18"/>
  <c r="DH38" i="18"/>
  <c r="EW38" i="18"/>
  <c r="EA86" i="18"/>
  <c r="BS39" i="18"/>
  <c r="DH39" i="18"/>
  <c r="EW39" i="18"/>
  <c r="BS44" i="18"/>
  <c r="DH44" i="18"/>
  <c r="EW44" i="18"/>
  <c r="DH47" i="18"/>
  <c r="EW47" i="18"/>
  <c r="BS47" i="18"/>
  <c r="EL57" i="18"/>
  <c r="EW6" i="18"/>
  <c r="EM85" i="18"/>
  <c r="EL85" i="18"/>
  <c r="DH16" i="18"/>
  <c r="EW16" i="18"/>
  <c r="BS16" i="18"/>
  <c r="BS21" i="18"/>
  <c r="DH21" i="18"/>
  <c r="EW21" i="18"/>
  <c r="DH31" i="18"/>
  <c r="EW31" i="18"/>
  <c r="BS31" i="18"/>
  <c r="BS43" i="18"/>
  <c r="DH43" i="18"/>
  <c r="EW43" i="18"/>
  <c r="DZ116" i="18"/>
  <c r="EW29" i="18"/>
  <c r="DW102" i="18"/>
  <c r="DW96" i="18"/>
  <c r="DW98" i="18"/>
  <c r="EH85" i="18"/>
  <c r="BS2" i="18"/>
  <c r="DH2" i="18"/>
  <c r="EW2" i="18"/>
  <c r="BS10" i="18"/>
  <c r="DH10" i="18"/>
  <c r="EW10" i="18"/>
  <c r="DH13" i="18"/>
  <c r="EW13" i="18"/>
  <c r="BS13" i="18"/>
  <c r="DH9" i="18"/>
  <c r="EW9" i="18"/>
  <c r="BS9" i="18"/>
  <c r="DH18" i="18"/>
  <c r="EW18" i="18"/>
  <c r="BS18" i="18"/>
  <c r="DH20" i="18"/>
  <c r="EW20" i="18"/>
  <c r="BS20" i="18"/>
  <c r="EA70" i="18"/>
  <c r="DH23" i="18"/>
  <c r="EW23" i="18"/>
  <c r="BS23" i="18"/>
  <c r="DH26" i="18"/>
  <c r="EW26" i="18"/>
  <c r="BS26" i="18"/>
  <c r="DH36" i="18"/>
  <c r="EW36" i="18"/>
  <c r="BS36" i="18"/>
  <c r="DH35" i="18"/>
  <c r="EW35" i="18"/>
  <c r="BS35" i="18"/>
  <c r="BS41" i="18"/>
  <c r="DH41" i="18"/>
  <c r="EW41" i="18"/>
  <c r="BS46" i="18"/>
  <c r="DH46" i="18"/>
  <c r="EW46" i="18"/>
  <c r="BS51" i="18"/>
  <c r="DH51" i="18"/>
  <c r="EW51" i="18"/>
  <c r="DF3" i="17"/>
  <c r="EU3" i="17"/>
  <c r="BQ3" i="17"/>
  <c r="BQ6" i="17"/>
  <c r="DF6" i="17"/>
  <c r="EU6" i="17"/>
  <c r="EB57" i="17"/>
  <c r="BQ8" i="17"/>
  <c r="DF8" i="17"/>
  <c r="EU8" i="17"/>
  <c r="BQ21" i="17"/>
  <c r="DF21" i="17"/>
  <c r="EU21" i="17"/>
  <c r="DF15" i="17"/>
  <c r="EU15" i="17"/>
  <c r="BQ15" i="17"/>
  <c r="BQ12" i="17"/>
  <c r="DF12" i="17"/>
  <c r="EU12" i="17"/>
  <c r="BQ31" i="17"/>
  <c r="DF31" i="17"/>
  <c r="EU31" i="17"/>
  <c r="DF32" i="17"/>
  <c r="EU32" i="17"/>
  <c r="BQ32" i="17"/>
  <c r="BQ33" i="17"/>
  <c r="DF33" i="17"/>
  <c r="EU33" i="17"/>
  <c r="DY86" i="17"/>
  <c r="BQ39" i="17"/>
  <c r="DF39" i="17"/>
  <c r="EU39" i="17"/>
  <c r="DF43" i="17"/>
  <c r="EU43" i="17"/>
  <c r="BQ43" i="17"/>
  <c r="DF47" i="17"/>
  <c r="EU47" i="17"/>
  <c r="BQ47" i="17"/>
  <c r="BQ50" i="17"/>
  <c r="DF50" i="17"/>
  <c r="EU50" i="17"/>
  <c r="DV140" i="17"/>
  <c r="DV139" i="17"/>
  <c r="DW145" i="17"/>
  <c r="DW144" i="17"/>
  <c r="BQ2" i="17"/>
  <c r="DF2" i="17"/>
  <c r="EU2" i="17"/>
  <c r="DX55" i="17"/>
  <c r="DF7" i="17"/>
  <c r="EU7" i="17"/>
  <c r="BQ7" i="17"/>
  <c r="BQ10" i="17"/>
  <c r="DF10" i="17"/>
  <c r="EU10" i="17"/>
  <c r="DY70" i="17"/>
  <c r="DF23" i="17"/>
  <c r="EU23" i="17"/>
  <c r="BQ23" i="17"/>
  <c r="DF17" i="17"/>
  <c r="EU17" i="17"/>
  <c r="BQ17" i="17"/>
  <c r="DF20" i="17"/>
  <c r="EU20" i="17"/>
  <c r="BQ20" i="17"/>
  <c r="DF25" i="17"/>
  <c r="EU25" i="17"/>
  <c r="BQ25" i="17"/>
  <c r="BQ36" i="17"/>
  <c r="DF36" i="17"/>
  <c r="EU36" i="17"/>
  <c r="BQ34" i="17"/>
  <c r="DF34" i="17"/>
  <c r="EU34" i="17"/>
  <c r="BQ40" i="17"/>
  <c r="DF40" i="17"/>
  <c r="EU40" i="17"/>
  <c r="BQ49" i="17"/>
  <c r="DF49" i="17"/>
  <c r="EU49" i="17"/>
  <c r="DF44" i="17"/>
  <c r="EU44" i="17"/>
  <c r="BQ44" i="17"/>
  <c r="BQ51" i="17"/>
  <c r="DF51" i="17"/>
  <c r="EU51" i="17"/>
  <c r="ED113" i="17"/>
  <c r="EN65" i="17"/>
  <c r="EG65" i="17"/>
  <c r="EH65" i="17"/>
  <c r="EL65" i="17"/>
  <c r="EF65" i="17"/>
  <c r="EJ65" i="17"/>
  <c r="EK65" i="17"/>
  <c r="EM65" i="17"/>
  <c r="DV147" i="17"/>
  <c r="DV146" i="17"/>
  <c r="BQ4" i="17"/>
  <c r="DF4" i="17"/>
  <c r="EU4" i="17"/>
  <c r="BQ9" i="17"/>
  <c r="DF9" i="17"/>
  <c r="EU9" i="17"/>
  <c r="BQ14" i="17"/>
  <c r="DF14" i="17"/>
  <c r="EU14" i="17"/>
  <c r="BQ29" i="17"/>
  <c r="DF29" i="17"/>
  <c r="EU29" i="17"/>
  <c r="DF18" i="17"/>
  <c r="EU18" i="17"/>
  <c r="BQ18" i="17"/>
  <c r="DX66" i="17"/>
  <c r="DF19" i="17"/>
  <c r="EU19" i="17"/>
  <c r="BQ19" i="17"/>
  <c r="DF26" i="17"/>
  <c r="EU26" i="17"/>
  <c r="BQ26" i="17"/>
  <c r="DF22" i="17"/>
  <c r="EU22" i="17"/>
  <c r="BQ22" i="17"/>
  <c r="DF37" i="17"/>
  <c r="EU37" i="17"/>
  <c r="BQ37" i="17"/>
  <c r="DF35" i="17"/>
  <c r="EU35" i="17"/>
  <c r="BQ35" i="17"/>
  <c r="BQ42" i="17"/>
  <c r="DF42" i="17"/>
  <c r="EU42" i="17"/>
  <c r="BQ46" i="17"/>
  <c r="DF46" i="17"/>
  <c r="EU46" i="17"/>
  <c r="DV134" i="17"/>
  <c r="DV133" i="17"/>
  <c r="EI65" i="17"/>
  <c r="ES113" i="17"/>
  <c r="DX123" i="17"/>
  <c r="AC50" i="17"/>
  <c r="AC49" i="17"/>
  <c r="AC48" i="17"/>
  <c r="AC47" i="17"/>
  <c r="AC43" i="17"/>
  <c r="AC45" i="17"/>
  <c r="AC46" i="17"/>
  <c r="AC51" i="17"/>
  <c r="AC40" i="17"/>
  <c r="AC39" i="17"/>
  <c r="AC38" i="17"/>
  <c r="AC37" i="17"/>
  <c r="AC34" i="17"/>
  <c r="AC36" i="17"/>
  <c r="AC32" i="17"/>
  <c r="AC30" i="17"/>
  <c r="AC26" i="17"/>
  <c r="AC25" i="17"/>
  <c r="AC44" i="17"/>
  <c r="AC33" i="17"/>
  <c r="AC31" i="17"/>
  <c r="AC41" i="17"/>
  <c r="AC29" i="17"/>
  <c r="AC28" i="17"/>
  <c r="AC23" i="17"/>
  <c r="AC27" i="17"/>
  <c r="AC24" i="17"/>
  <c r="AC18" i="17"/>
  <c r="AC17" i="17"/>
  <c r="AC15" i="17"/>
  <c r="AC11" i="17"/>
  <c r="AC21" i="17"/>
  <c r="AC16" i="17"/>
  <c r="AC14" i="17"/>
  <c r="AC22" i="17"/>
  <c r="AC19" i="17"/>
  <c r="AC13" i="17"/>
  <c r="AC9" i="17"/>
  <c r="AC7" i="17"/>
  <c r="AC42" i="17"/>
  <c r="AC35" i="17"/>
  <c r="AC12" i="17"/>
  <c r="AC20" i="17"/>
  <c r="AC6" i="17"/>
  <c r="AC5" i="17"/>
  <c r="AC10" i="17"/>
  <c r="AC8" i="17"/>
  <c r="AC3" i="17"/>
  <c r="AC4" i="17"/>
  <c r="AC2" i="17"/>
  <c r="AD1" i="17"/>
  <c r="BQ5" i="17"/>
  <c r="DF5" i="17"/>
  <c r="EU5" i="17"/>
  <c r="BQ13" i="17"/>
  <c r="DF13" i="17"/>
  <c r="EU13" i="17"/>
  <c r="BQ16" i="17"/>
  <c r="DF16" i="17"/>
  <c r="EU16" i="17"/>
  <c r="DF11" i="17"/>
  <c r="EU11" i="17"/>
  <c r="BQ11" i="17"/>
  <c r="BQ28" i="17"/>
  <c r="DF28" i="17"/>
  <c r="EU28" i="17"/>
  <c r="BQ24" i="17"/>
  <c r="DF24" i="17"/>
  <c r="EU24" i="17"/>
  <c r="DW79" i="17"/>
  <c r="BQ30" i="17"/>
  <c r="DF30" i="17"/>
  <c r="EU30" i="17"/>
  <c r="EA74" i="17"/>
  <c r="DF27" i="17"/>
  <c r="EU27" i="17"/>
  <c r="BQ27" i="17"/>
  <c r="EB85" i="17"/>
  <c r="DF38" i="17"/>
  <c r="EU38" i="17"/>
  <c r="BQ38" i="17"/>
  <c r="DF41" i="17"/>
  <c r="EU41" i="17"/>
  <c r="BQ41" i="17"/>
  <c r="DV90" i="17"/>
  <c r="DV96" i="17"/>
  <c r="DF45" i="17"/>
  <c r="EU45" i="17"/>
  <c r="BQ45" i="17"/>
  <c r="BQ48" i="17"/>
  <c r="DF48" i="17"/>
  <c r="EU48" i="17"/>
  <c r="DX116" i="17"/>
  <c r="DW137" i="17"/>
  <c r="DW138" i="17"/>
  <c r="DW128" i="17"/>
  <c r="DW129" i="17"/>
  <c r="DW132" i="17"/>
  <c r="DW131" i="17"/>
  <c r="EK57" i="18"/>
  <c r="DV95" i="17"/>
  <c r="DV101" i="17"/>
  <c r="EX31" i="18"/>
  <c r="DZ138" i="18"/>
  <c r="DZ137" i="18"/>
  <c r="DZ132" i="18"/>
  <c r="DZ131" i="18"/>
  <c r="DZ129" i="18"/>
  <c r="DZ128" i="18"/>
  <c r="DI3" i="18"/>
  <c r="EX3" i="18"/>
  <c r="BT3" i="18"/>
  <c r="BT29" i="18"/>
  <c r="DI29" i="18"/>
  <c r="BT32" i="18"/>
  <c r="DI32" i="18"/>
  <c r="EX32" i="18"/>
  <c r="DI47" i="18"/>
  <c r="EX47" i="18"/>
  <c r="BT47" i="18"/>
  <c r="EN85" i="18"/>
  <c r="EI85" i="18"/>
  <c r="DZ145" i="18"/>
  <c r="DZ144" i="18"/>
  <c r="EJ57" i="18"/>
  <c r="DY140" i="18"/>
  <c r="DY139" i="18"/>
  <c r="BT5" i="18"/>
  <c r="DI5" i="18"/>
  <c r="EX5" i="18"/>
  <c r="BT8" i="18"/>
  <c r="DI8" i="18"/>
  <c r="EX8" i="18"/>
  <c r="DI11" i="18"/>
  <c r="EX11" i="18"/>
  <c r="BT11" i="18"/>
  <c r="EA55" i="18"/>
  <c r="DI7" i="18"/>
  <c r="EX7" i="18"/>
  <c r="BT7" i="18"/>
  <c r="DI13" i="18"/>
  <c r="EX13" i="18"/>
  <c r="BT13" i="18"/>
  <c r="DI21" i="18"/>
  <c r="EX21" i="18"/>
  <c r="BT21" i="18"/>
  <c r="DI18" i="18"/>
  <c r="EX18" i="18"/>
  <c r="BT18" i="18"/>
  <c r="BT31" i="18"/>
  <c r="DI31" i="18"/>
  <c r="ED74" i="18"/>
  <c r="EN74" i="18"/>
  <c r="DI27" i="18"/>
  <c r="EX27" i="18"/>
  <c r="BT27" i="18"/>
  <c r="BT37" i="18"/>
  <c r="DI37" i="18"/>
  <c r="EX37" i="18"/>
  <c r="DI42" i="18"/>
  <c r="EX42" i="18"/>
  <c r="BT42" i="18"/>
  <c r="DI46" i="18"/>
  <c r="BT46" i="18"/>
  <c r="DI48" i="18"/>
  <c r="BT48" i="18"/>
  <c r="BT10" i="18"/>
  <c r="DI10" i="18"/>
  <c r="EX10" i="18"/>
  <c r="BT22" i="18"/>
  <c r="DI22" i="18"/>
  <c r="EX22" i="18"/>
  <c r="BT36" i="18"/>
  <c r="DI36" i="18"/>
  <c r="EX36" i="18"/>
  <c r="BT44" i="18"/>
  <c r="DI44" i="18"/>
  <c r="EX44" i="18"/>
  <c r="DW103" i="18"/>
  <c r="DW104" i="18"/>
  <c r="EX46" i="18"/>
  <c r="EA123" i="18"/>
  <c r="EK85" i="18"/>
  <c r="AF51" i="18"/>
  <c r="AF46" i="18"/>
  <c r="AF49" i="18"/>
  <c r="AF48" i="18"/>
  <c r="AF47" i="18"/>
  <c r="AF50" i="18"/>
  <c r="AF44" i="18"/>
  <c r="AF42" i="18"/>
  <c r="AF45" i="18"/>
  <c r="AF43" i="18"/>
  <c r="AF40" i="18"/>
  <c r="AF41" i="18"/>
  <c r="AF39" i="18"/>
  <c r="AF37" i="18"/>
  <c r="AF34" i="18"/>
  <c r="AF30" i="18"/>
  <c r="AF32" i="18"/>
  <c r="AF29" i="18"/>
  <c r="AF35" i="18"/>
  <c r="AF38" i="18"/>
  <c r="AF36" i="18"/>
  <c r="AF33" i="18"/>
  <c r="AF24" i="18"/>
  <c r="AF31" i="18"/>
  <c r="AF28" i="18"/>
  <c r="AF26" i="18"/>
  <c r="AF21" i="18"/>
  <c r="AF27" i="18"/>
  <c r="AF23" i="18"/>
  <c r="AF25" i="18"/>
  <c r="AF22" i="18"/>
  <c r="AF19" i="18"/>
  <c r="AF18" i="18"/>
  <c r="AF17" i="18"/>
  <c r="AF20" i="18"/>
  <c r="AF15" i="18"/>
  <c r="AF13" i="18"/>
  <c r="AF6" i="18"/>
  <c r="AF11" i="18"/>
  <c r="AF10" i="18"/>
  <c r="AF12" i="18"/>
  <c r="AF9" i="18"/>
  <c r="AF8" i="18"/>
  <c r="AF16" i="18"/>
  <c r="AF14" i="18"/>
  <c r="AF7" i="18"/>
  <c r="AF3" i="18"/>
  <c r="AG1" i="18"/>
  <c r="AF5" i="18"/>
  <c r="AF4" i="18"/>
  <c r="AF2" i="18"/>
  <c r="BT9" i="18"/>
  <c r="DI9" i="18"/>
  <c r="EX9" i="18"/>
  <c r="DI6" i="18"/>
  <c r="EX6" i="18"/>
  <c r="BT6" i="18"/>
  <c r="DI14" i="18"/>
  <c r="EX14" i="18"/>
  <c r="BT14" i="18"/>
  <c r="BT20" i="18"/>
  <c r="DI20" i="18"/>
  <c r="EX20" i="18"/>
  <c r="DI24" i="18"/>
  <c r="BT24" i="18"/>
  <c r="EB70" i="18"/>
  <c r="BT23" i="18"/>
  <c r="DI23" i="18"/>
  <c r="EX23" i="18"/>
  <c r="BT35" i="18"/>
  <c r="DI35" i="18"/>
  <c r="EX35" i="18"/>
  <c r="DZ79" i="18"/>
  <c r="DI30" i="18"/>
  <c r="BT30" i="18"/>
  <c r="DI33" i="18"/>
  <c r="EX33" i="18"/>
  <c r="BT33" i="18"/>
  <c r="BT43" i="18"/>
  <c r="DI43" i="18"/>
  <c r="EX43" i="18"/>
  <c r="DY90" i="18"/>
  <c r="DY96" i="18"/>
  <c r="BT45" i="18"/>
  <c r="DI45" i="18"/>
  <c r="EX45" i="18"/>
  <c r="DI49" i="18"/>
  <c r="EX49" i="18"/>
  <c r="BT49" i="18"/>
  <c r="EH74" i="18"/>
  <c r="EX48" i="18"/>
  <c r="EK74" i="18"/>
  <c r="EX24" i="18"/>
  <c r="DX96" i="18"/>
  <c r="DX98" i="18"/>
  <c r="DX101" i="18"/>
  <c r="DI4" i="18"/>
  <c r="EX4" i="18"/>
  <c r="BT4" i="18"/>
  <c r="BT17" i="18"/>
  <c r="DI17" i="18"/>
  <c r="EX17" i="18"/>
  <c r="BT28" i="18"/>
  <c r="DI28" i="18"/>
  <c r="EX28" i="18"/>
  <c r="DI40" i="18"/>
  <c r="EX40" i="18"/>
  <c r="BT40" i="18"/>
  <c r="EA116" i="18"/>
  <c r="DX102" i="18"/>
  <c r="EX29" i="18"/>
  <c r="EN57" i="18"/>
  <c r="EF57" i="18"/>
  <c r="EI57" i="18"/>
  <c r="EH57" i="18"/>
  <c r="EG57" i="18"/>
  <c r="EX30" i="18"/>
  <c r="DY134" i="18"/>
  <c r="DY133" i="18"/>
  <c r="DY147" i="18"/>
  <c r="DY146" i="18"/>
  <c r="BT2" i="18"/>
  <c r="DI2" i="18"/>
  <c r="EX2" i="18"/>
  <c r="DI12" i="18"/>
  <c r="EX12" i="18"/>
  <c r="BT12" i="18"/>
  <c r="BT15" i="18"/>
  <c r="DI15" i="18"/>
  <c r="EX15" i="18"/>
  <c r="DI16" i="18"/>
  <c r="EX16" i="18"/>
  <c r="BT16" i="18"/>
  <c r="EA66" i="18"/>
  <c r="DI19" i="18"/>
  <c r="EX19" i="18"/>
  <c r="BT19" i="18"/>
  <c r="DI26" i="18"/>
  <c r="EX26" i="18"/>
  <c r="BT26" i="18"/>
  <c r="DI25" i="18"/>
  <c r="EX25" i="18"/>
  <c r="BT25" i="18"/>
  <c r="EB86" i="18"/>
  <c r="BT39" i="18"/>
  <c r="DI39" i="18"/>
  <c r="EX39" i="18"/>
  <c r="BT34" i="18"/>
  <c r="DI34" i="18"/>
  <c r="EX34" i="18"/>
  <c r="BT38" i="18"/>
  <c r="DI38" i="18"/>
  <c r="EX38" i="18"/>
  <c r="BT41" i="18"/>
  <c r="DI41" i="18"/>
  <c r="EX41" i="18"/>
  <c r="DI50" i="18"/>
  <c r="EX50" i="18"/>
  <c r="BT50" i="18"/>
  <c r="BT51" i="18"/>
  <c r="DI51" i="18"/>
  <c r="EX51" i="18"/>
  <c r="EG85" i="18"/>
  <c r="EJ85" i="18"/>
  <c r="BR4" i="17"/>
  <c r="DG4" i="17"/>
  <c r="EV4" i="17"/>
  <c r="DG5" i="17"/>
  <c r="EV5" i="17"/>
  <c r="BR5" i="17"/>
  <c r="BR35" i="17"/>
  <c r="DG35" i="17"/>
  <c r="EV35" i="17"/>
  <c r="BR13" i="17"/>
  <c r="DG13" i="17"/>
  <c r="EV13" i="17"/>
  <c r="DG16" i="17"/>
  <c r="EV16" i="17"/>
  <c r="BR16" i="17"/>
  <c r="DG17" i="17"/>
  <c r="EV17" i="17"/>
  <c r="BR17" i="17"/>
  <c r="DZ70" i="17"/>
  <c r="BR23" i="17"/>
  <c r="DG23" i="17"/>
  <c r="EV23" i="17"/>
  <c r="BR31" i="17"/>
  <c r="DG31" i="17"/>
  <c r="EV31" i="17"/>
  <c r="DG26" i="17"/>
  <c r="EV26" i="17"/>
  <c r="BR26" i="17"/>
  <c r="DG34" i="17"/>
  <c r="EV34" i="17"/>
  <c r="BR34" i="17"/>
  <c r="DG40" i="17"/>
  <c r="EV40" i="17"/>
  <c r="BR40" i="17"/>
  <c r="DG43" i="17"/>
  <c r="EV43" i="17"/>
  <c r="BR43" i="17"/>
  <c r="BR50" i="17"/>
  <c r="DG50" i="17"/>
  <c r="EV50" i="17"/>
  <c r="DX145" i="17"/>
  <c r="DX144" i="17"/>
  <c r="DY116" i="17"/>
  <c r="DV98" i="17"/>
  <c r="DV97" i="17"/>
  <c r="DX137" i="17"/>
  <c r="DX138" i="17"/>
  <c r="DX132" i="17"/>
  <c r="DX131" i="17"/>
  <c r="DX129" i="17"/>
  <c r="DX128" i="17"/>
  <c r="DG3" i="17"/>
  <c r="EV3" i="17"/>
  <c r="BR3" i="17"/>
  <c r="BR6" i="17"/>
  <c r="DG6" i="17"/>
  <c r="EV6" i="17"/>
  <c r="BR42" i="17"/>
  <c r="DG42" i="17"/>
  <c r="EV42" i="17"/>
  <c r="DY66" i="17"/>
  <c r="DG19" i="17"/>
  <c r="EV19" i="17"/>
  <c r="BR19" i="17"/>
  <c r="DG21" i="17"/>
  <c r="EV21" i="17"/>
  <c r="BR21" i="17"/>
  <c r="DG18" i="17"/>
  <c r="EV18" i="17"/>
  <c r="BR18" i="17"/>
  <c r="BR28" i="17"/>
  <c r="DG28" i="17"/>
  <c r="EV28" i="17"/>
  <c r="DG33" i="17"/>
  <c r="EV33" i="17"/>
  <c r="BR33" i="17"/>
  <c r="DX79" i="17"/>
  <c r="BR30" i="17"/>
  <c r="DG30" i="17"/>
  <c r="EV30" i="17"/>
  <c r="BR37" i="17"/>
  <c r="DG37" i="17"/>
  <c r="EV37" i="17"/>
  <c r="BR51" i="17"/>
  <c r="DG51" i="17"/>
  <c r="EV51" i="17"/>
  <c r="BR47" i="17"/>
  <c r="DG47" i="17"/>
  <c r="EV47" i="17"/>
  <c r="DV102" i="17"/>
  <c r="DV103" i="17"/>
  <c r="DY123" i="17"/>
  <c r="DW134" i="17"/>
  <c r="DW133" i="17"/>
  <c r="AD51" i="17"/>
  <c r="AD48" i="17"/>
  <c r="AD50" i="17"/>
  <c r="AD49" i="17"/>
  <c r="AD42" i="17"/>
  <c r="AD46" i="17"/>
  <c r="AD43" i="17"/>
  <c r="AD44" i="17"/>
  <c r="AD40" i="17"/>
  <c r="AD39" i="17"/>
  <c r="AD38" i="17"/>
  <c r="AD37" i="17"/>
  <c r="AD34" i="17"/>
  <c r="AD33" i="17"/>
  <c r="AD36" i="17"/>
  <c r="AD45" i="17"/>
  <c r="AD41" i="17"/>
  <c r="AD35" i="17"/>
  <c r="AD31" i="17"/>
  <c r="AD30" i="17"/>
  <c r="AD47" i="17"/>
  <c r="AD32" i="17"/>
  <c r="AD24" i="17"/>
  <c r="AD29" i="17"/>
  <c r="AD28" i="17"/>
  <c r="AD27" i="17"/>
  <c r="AD22" i="17"/>
  <c r="AD21" i="17"/>
  <c r="AD16" i="17"/>
  <c r="AD14" i="17"/>
  <c r="AD10" i="17"/>
  <c r="AD8" i="17"/>
  <c r="AD25" i="17"/>
  <c r="AD23" i="17"/>
  <c r="AD19" i="17"/>
  <c r="AD13" i="17"/>
  <c r="AD26" i="17"/>
  <c r="AD20" i="17"/>
  <c r="AD12" i="17"/>
  <c r="AD6" i="17"/>
  <c r="AD18" i="17"/>
  <c r="AD17" i="17"/>
  <c r="AD11" i="17"/>
  <c r="AD7" i="17"/>
  <c r="AD5" i="17"/>
  <c r="AD15" i="17"/>
  <c r="AD4" i="17"/>
  <c r="AD9" i="17"/>
  <c r="AD2" i="17"/>
  <c r="AD3" i="17"/>
  <c r="AE1" i="17"/>
  <c r="EC57" i="17"/>
  <c r="BR8" i="17"/>
  <c r="DG8" i="17"/>
  <c r="EV8" i="17"/>
  <c r="BR20" i="17"/>
  <c r="DG20" i="17"/>
  <c r="EV20" i="17"/>
  <c r="DY55" i="17"/>
  <c r="DG7" i="17"/>
  <c r="EV7" i="17"/>
  <c r="BR7" i="17"/>
  <c r="DG22" i="17"/>
  <c r="EV22" i="17"/>
  <c r="BR22" i="17"/>
  <c r="DG11" i="17"/>
  <c r="EV11" i="17"/>
  <c r="BR11" i="17"/>
  <c r="DG24" i="17"/>
  <c r="EV24" i="17"/>
  <c r="BR24" i="17"/>
  <c r="BR29" i="17"/>
  <c r="DG29" i="17"/>
  <c r="EV29" i="17"/>
  <c r="DG44" i="17"/>
  <c r="EV44" i="17"/>
  <c r="BR44" i="17"/>
  <c r="DG32" i="17"/>
  <c r="EV32" i="17"/>
  <c r="BR32" i="17"/>
  <c r="EC85" i="17"/>
  <c r="BR38" i="17"/>
  <c r="DG38" i="17"/>
  <c r="EV38" i="17"/>
  <c r="BR46" i="17"/>
  <c r="DG46" i="17"/>
  <c r="EV46" i="17"/>
  <c r="BR48" i="17"/>
  <c r="DG48" i="17"/>
  <c r="EV48" i="17"/>
  <c r="DW140" i="17"/>
  <c r="DW139" i="17"/>
  <c r="DG2" i="17"/>
  <c r="EV2" i="17"/>
  <c r="BR2" i="17"/>
  <c r="DG10" i="17"/>
  <c r="EV10" i="17"/>
  <c r="BR10" i="17"/>
  <c r="DG12" i="17"/>
  <c r="EV12" i="17"/>
  <c r="BR12" i="17"/>
  <c r="BR9" i="17"/>
  <c r="DG9" i="17"/>
  <c r="EV9" i="17"/>
  <c r="DG14" i="17"/>
  <c r="EV14" i="17"/>
  <c r="BR14" i="17"/>
  <c r="DG15" i="17"/>
  <c r="EV15" i="17"/>
  <c r="BR15" i="17"/>
  <c r="EB74" i="17"/>
  <c r="BR27" i="17"/>
  <c r="DG27" i="17"/>
  <c r="EV27" i="17"/>
  <c r="BR41" i="17"/>
  <c r="DG41" i="17"/>
  <c r="EV41" i="17"/>
  <c r="DG25" i="17"/>
  <c r="EV25" i="17"/>
  <c r="BR25" i="17"/>
  <c r="BR36" i="17"/>
  <c r="DG36" i="17"/>
  <c r="EV36" i="17"/>
  <c r="DZ86" i="17"/>
  <c r="DG39" i="17"/>
  <c r="EV39" i="17"/>
  <c r="BR39" i="17"/>
  <c r="DW90" i="17"/>
  <c r="BR45" i="17"/>
  <c r="DG45" i="17"/>
  <c r="EV45" i="17"/>
  <c r="BR49" i="17"/>
  <c r="DG49" i="17"/>
  <c r="EV49" i="17"/>
  <c r="EU113" i="17"/>
  <c r="ET113" i="17"/>
  <c r="DW147" i="17"/>
  <c r="DW146" i="17"/>
  <c r="DY102" i="18"/>
  <c r="DX104" i="18"/>
  <c r="DX103" i="18"/>
  <c r="DJ2" i="18"/>
  <c r="EY2" i="18"/>
  <c r="BU2" i="18"/>
  <c r="BU22" i="18"/>
  <c r="DJ22" i="18"/>
  <c r="EY22" i="18"/>
  <c r="BU35" i="18"/>
  <c r="DJ35" i="18"/>
  <c r="EY35" i="18"/>
  <c r="BU49" i="18"/>
  <c r="DJ49" i="18"/>
  <c r="EY49" i="18"/>
  <c r="EF74" i="18"/>
  <c r="EG74" i="18"/>
  <c r="EI74" i="18"/>
  <c r="DY101" i="18"/>
  <c r="EB116" i="18"/>
  <c r="BU4" i="18"/>
  <c r="DJ4" i="18"/>
  <c r="EY4" i="18"/>
  <c r="EB55" i="18"/>
  <c r="BU7" i="18"/>
  <c r="DJ7" i="18"/>
  <c r="EY7" i="18"/>
  <c r="BU9" i="18"/>
  <c r="DJ9" i="18"/>
  <c r="EY9" i="18"/>
  <c r="DJ6" i="18"/>
  <c r="EY6" i="18"/>
  <c r="BU6" i="18"/>
  <c r="BU17" i="18"/>
  <c r="DJ17" i="18"/>
  <c r="EY17" i="18"/>
  <c r="DJ25" i="18"/>
  <c r="EY25" i="18"/>
  <c r="BU25" i="18"/>
  <c r="DJ26" i="18"/>
  <c r="EY26" i="18"/>
  <c r="BU26" i="18"/>
  <c r="BU33" i="18"/>
  <c r="DJ33" i="18"/>
  <c r="EY33" i="18"/>
  <c r="DJ29" i="18"/>
  <c r="EY29" i="18"/>
  <c r="BU29" i="18"/>
  <c r="BU37" i="18"/>
  <c r="DJ37" i="18"/>
  <c r="EY37" i="18"/>
  <c r="DJ43" i="18"/>
  <c r="EY43" i="18"/>
  <c r="BU43" i="18"/>
  <c r="BU50" i="18"/>
  <c r="DJ50" i="18"/>
  <c r="EY50" i="18"/>
  <c r="DJ46" i="18"/>
  <c r="BU46" i="18"/>
  <c r="DZ140" i="18"/>
  <c r="DZ139" i="18"/>
  <c r="BU8" i="18"/>
  <c r="DJ8" i="18"/>
  <c r="EY8" i="18"/>
  <c r="BU20" i="18"/>
  <c r="DJ20" i="18"/>
  <c r="EY20" i="18"/>
  <c r="DJ24" i="18"/>
  <c r="BU24" i="18"/>
  <c r="DJ40" i="18"/>
  <c r="EY40" i="18"/>
  <c r="BU40" i="18"/>
  <c r="EQ123" i="18"/>
  <c r="EQ128" i="18"/>
  <c r="EA145" i="18"/>
  <c r="EA144" i="18"/>
  <c r="EB123" i="18"/>
  <c r="EQ116" i="18"/>
  <c r="EA137" i="18"/>
  <c r="EA138" i="18"/>
  <c r="EA131" i="18"/>
  <c r="EA132" i="18"/>
  <c r="EA128" i="18"/>
  <c r="EA129" i="18"/>
  <c r="EM74" i="18"/>
  <c r="BU5" i="18"/>
  <c r="DJ5" i="18"/>
  <c r="EY5" i="18"/>
  <c r="BU14" i="18"/>
  <c r="DJ14" i="18"/>
  <c r="EY14" i="18"/>
  <c r="DJ12" i="18"/>
  <c r="BU12" i="18"/>
  <c r="BU13" i="18"/>
  <c r="DJ13" i="18"/>
  <c r="EY13" i="18"/>
  <c r="DJ18" i="18"/>
  <c r="EY18" i="18"/>
  <c r="BU18" i="18"/>
  <c r="EC70" i="18"/>
  <c r="BU23" i="18"/>
  <c r="DJ23" i="18"/>
  <c r="EY23" i="18"/>
  <c r="DJ28" i="18"/>
  <c r="EY28" i="18"/>
  <c r="BU28" i="18"/>
  <c r="DJ36" i="18"/>
  <c r="EY36" i="18"/>
  <c r="BU36" i="18"/>
  <c r="DJ32" i="18"/>
  <c r="EY32" i="18"/>
  <c r="BU32" i="18"/>
  <c r="EC86" i="18"/>
  <c r="DJ39" i="18"/>
  <c r="EY39" i="18"/>
  <c r="BU39" i="18"/>
  <c r="DZ90" i="18"/>
  <c r="DZ95" i="18"/>
  <c r="BU45" i="18"/>
  <c r="DJ45" i="18"/>
  <c r="EY45" i="18"/>
  <c r="BU47" i="18"/>
  <c r="DJ47" i="18"/>
  <c r="EY47" i="18"/>
  <c r="DJ51" i="18"/>
  <c r="EY51" i="18"/>
  <c r="BU51" i="18"/>
  <c r="DY95" i="18"/>
  <c r="EJ74" i="18"/>
  <c r="DX97" i="18"/>
  <c r="DJ3" i="18"/>
  <c r="EY3" i="18"/>
  <c r="BU3" i="18"/>
  <c r="BU11" i="18"/>
  <c r="DJ11" i="18"/>
  <c r="EY11" i="18"/>
  <c r="DJ21" i="18"/>
  <c r="EY21" i="18"/>
  <c r="BU21" i="18"/>
  <c r="DJ34" i="18"/>
  <c r="EY34" i="18"/>
  <c r="BU34" i="18"/>
  <c r="DJ44" i="18"/>
  <c r="EY44" i="18"/>
  <c r="BU44" i="18"/>
  <c r="EY12" i="18"/>
  <c r="EY24" i="18"/>
  <c r="AG51" i="18"/>
  <c r="AG49" i="18"/>
  <c r="AG48" i="18"/>
  <c r="AG46" i="18"/>
  <c r="AG50" i="18"/>
  <c r="AG47" i="18"/>
  <c r="AG43" i="18"/>
  <c r="AG45" i="18"/>
  <c r="AG41" i="18"/>
  <c r="AG39" i="18"/>
  <c r="AG42" i="18"/>
  <c r="AG40" i="18"/>
  <c r="AG38" i="18"/>
  <c r="AG44" i="18"/>
  <c r="AG36" i="18"/>
  <c r="AG34" i="18"/>
  <c r="AG32" i="18"/>
  <c r="AG29" i="18"/>
  <c r="AG35" i="18"/>
  <c r="AG31" i="18"/>
  <c r="AG28" i="18"/>
  <c r="AG33" i="18"/>
  <c r="AG37" i="18"/>
  <c r="AG30" i="18"/>
  <c r="AG27" i="18"/>
  <c r="AG23" i="18"/>
  <c r="AG24" i="18"/>
  <c r="AG20" i="18"/>
  <c r="AG25" i="18"/>
  <c r="AG22" i="18"/>
  <c r="AG26" i="18"/>
  <c r="AG21" i="18"/>
  <c r="AG19" i="18"/>
  <c r="AG18" i="18"/>
  <c r="AG17" i="18"/>
  <c r="AG16" i="18"/>
  <c r="AG15" i="18"/>
  <c r="AG12" i="18"/>
  <c r="AG11" i="18"/>
  <c r="AG10" i="18"/>
  <c r="AG5" i="18"/>
  <c r="AG9" i="18"/>
  <c r="AG8" i="18"/>
  <c r="AG14" i="18"/>
  <c r="AG7" i="18"/>
  <c r="AG13" i="18"/>
  <c r="AG6" i="18"/>
  <c r="AG2" i="18"/>
  <c r="AG3" i="18"/>
  <c r="AG4" i="18"/>
  <c r="AH1" i="18"/>
  <c r="BU16" i="18"/>
  <c r="DJ16" i="18"/>
  <c r="EY16" i="18"/>
  <c r="DJ10" i="18"/>
  <c r="EY10" i="18"/>
  <c r="BU10" i="18"/>
  <c r="BU15" i="18"/>
  <c r="DJ15" i="18"/>
  <c r="EY15" i="18"/>
  <c r="EB66" i="18"/>
  <c r="BU19" i="18"/>
  <c r="DJ19" i="18"/>
  <c r="EY19" i="18"/>
  <c r="BU27" i="18"/>
  <c r="DJ27" i="18"/>
  <c r="EY27" i="18"/>
  <c r="BU31" i="18"/>
  <c r="DJ31" i="18"/>
  <c r="EY31" i="18"/>
  <c r="BU38" i="18"/>
  <c r="DJ38" i="18"/>
  <c r="EY38" i="18"/>
  <c r="EA79" i="18"/>
  <c r="DJ30" i="18"/>
  <c r="EY30" i="18"/>
  <c r="BU30" i="18"/>
  <c r="BU41" i="18"/>
  <c r="DJ41" i="18"/>
  <c r="EY41" i="18"/>
  <c r="DJ42" i="18"/>
  <c r="EY42" i="18"/>
  <c r="BU42" i="18"/>
  <c r="DJ48" i="18"/>
  <c r="EY48" i="18"/>
  <c r="BU48" i="18"/>
  <c r="EY46" i="18"/>
  <c r="DZ147" i="18"/>
  <c r="DZ146" i="18"/>
  <c r="DZ134" i="18"/>
  <c r="DZ133" i="18"/>
  <c r="EL74" i="18"/>
  <c r="DZ123" i="17"/>
  <c r="DH2" i="17"/>
  <c r="EW2" i="17"/>
  <c r="BS2" i="17"/>
  <c r="BS5" i="17"/>
  <c r="DH5" i="17"/>
  <c r="EW5" i="17"/>
  <c r="BS18" i="17"/>
  <c r="DH18" i="17"/>
  <c r="EW18" i="17"/>
  <c r="BS26" i="17"/>
  <c r="DH26" i="17"/>
  <c r="EW26" i="17"/>
  <c r="BS25" i="17"/>
  <c r="DH25" i="17"/>
  <c r="EW25" i="17"/>
  <c r="DH16" i="17"/>
  <c r="EW16" i="17"/>
  <c r="BS16" i="17"/>
  <c r="DH28" i="17"/>
  <c r="EW28" i="17"/>
  <c r="BS28" i="17"/>
  <c r="BS47" i="17"/>
  <c r="DH47" i="17"/>
  <c r="EW47" i="17"/>
  <c r="DH41" i="17"/>
  <c r="EW41" i="17"/>
  <c r="BS41" i="17"/>
  <c r="DH34" i="17"/>
  <c r="EW34" i="17"/>
  <c r="BS34" i="17"/>
  <c r="DH40" i="17"/>
  <c r="EW40" i="17"/>
  <c r="BS40" i="17"/>
  <c r="DH42" i="17"/>
  <c r="EW42" i="17"/>
  <c r="BS42" i="17"/>
  <c r="DH51" i="17"/>
  <c r="EW51" i="17"/>
  <c r="BS51" i="17"/>
  <c r="DV104" i="17"/>
  <c r="DY145" i="17"/>
  <c r="DY144" i="17"/>
  <c r="EJ57" i="17"/>
  <c r="DH9" i="17"/>
  <c r="EW9" i="17"/>
  <c r="BS9" i="17"/>
  <c r="DZ55" i="17"/>
  <c r="DH7" i="17"/>
  <c r="EW7" i="17"/>
  <c r="BS7" i="17"/>
  <c r="DH6" i="17"/>
  <c r="EW6" i="17"/>
  <c r="BS6" i="17"/>
  <c r="DH13" i="17"/>
  <c r="EW13" i="17"/>
  <c r="BS13" i="17"/>
  <c r="ED57" i="17"/>
  <c r="EM57" i="17"/>
  <c r="DH8" i="17"/>
  <c r="EW8" i="17"/>
  <c r="BS8" i="17"/>
  <c r="BS21" i="17"/>
  <c r="DH21" i="17"/>
  <c r="EW21" i="17"/>
  <c r="DH29" i="17"/>
  <c r="EW29" i="17"/>
  <c r="BS29" i="17"/>
  <c r="DY79" i="17"/>
  <c r="DH30" i="17"/>
  <c r="EW30" i="17"/>
  <c r="BS30" i="17"/>
  <c r="DX90" i="17"/>
  <c r="DH45" i="17"/>
  <c r="EW45" i="17"/>
  <c r="BS45" i="17"/>
  <c r="BS37" i="17"/>
  <c r="DH37" i="17"/>
  <c r="EW37" i="17"/>
  <c r="BS44" i="17"/>
  <c r="DH44" i="17"/>
  <c r="EW44" i="17"/>
  <c r="DH49" i="17"/>
  <c r="EW49" i="17"/>
  <c r="BS49" i="17"/>
  <c r="DW95" i="17"/>
  <c r="DW102" i="17"/>
  <c r="DW101" i="17"/>
  <c r="AE50" i="17"/>
  <c r="AE49" i="17"/>
  <c r="AE47" i="17"/>
  <c r="AE46" i="17"/>
  <c r="AE51" i="17"/>
  <c r="AE45" i="17"/>
  <c r="AE41" i="17"/>
  <c r="AE48" i="17"/>
  <c r="AE44" i="17"/>
  <c r="AE38" i="17"/>
  <c r="AE43" i="17"/>
  <c r="AE39" i="17"/>
  <c r="AE36" i="17"/>
  <c r="AE35" i="17"/>
  <c r="AE42" i="17"/>
  <c r="AE34" i="17"/>
  <c r="AE33" i="17"/>
  <c r="AE31" i="17"/>
  <c r="AE29" i="17"/>
  <c r="AE28" i="17"/>
  <c r="AE23" i="17"/>
  <c r="AE40" i="17"/>
  <c r="AE37" i="17"/>
  <c r="AE27" i="17"/>
  <c r="AE26" i="17"/>
  <c r="AE25" i="17"/>
  <c r="AE21" i="17"/>
  <c r="AE20" i="17"/>
  <c r="AE19" i="17"/>
  <c r="AE13" i="17"/>
  <c r="AE9" i="17"/>
  <c r="AE30" i="17"/>
  <c r="AE22" i="17"/>
  <c r="AE12" i="17"/>
  <c r="AE32" i="17"/>
  <c r="AE18" i="17"/>
  <c r="AE17" i="17"/>
  <c r="AE15" i="17"/>
  <c r="AE11" i="17"/>
  <c r="AE24" i="17"/>
  <c r="AE16" i="17"/>
  <c r="AE14" i="17"/>
  <c r="AE10" i="17"/>
  <c r="AE8" i="17"/>
  <c r="AE7" i="17"/>
  <c r="AE6" i="17"/>
  <c r="AE5" i="17"/>
  <c r="AF1" i="17"/>
  <c r="AE4" i="17"/>
  <c r="AE2" i="17"/>
  <c r="AE3" i="17"/>
  <c r="DH4" i="17"/>
  <c r="EW4" i="17"/>
  <c r="BS4" i="17"/>
  <c r="BS11" i="17"/>
  <c r="DH11" i="17"/>
  <c r="EW11" i="17"/>
  <c r="DH12" i="17"/>
  <c r="EW12" i="17"/>
  <c r="BS12" i="17"/>
  <c r="DZ66" i="17"/>
  <c r="BS19" i="17"/>
  <c r="DH19" i="17"/>
  <c r="EW19" i="17"/>
  <c r="DH10" i="17"/>
  <c r="EW10" i="17"/>
  <c r="BS10" i="17"/>
  <c r="BS22" i="17"/>
  <c r="DH22" i="17"/>
  <c r="EW22" i="17"/>
  <c r="DH24" i="17"/>
  <c r="EW24" i="17"/>
  <c r="BS24" i="17"/>
  <c r="DH31" i="17"/>
  <c r="EW31" i="17"/>
  <c r="BS31" i="17"/>
  <c r="DH36" i="17"/>
  <c r="EW36" i="17"/>
  <c r="BS36" i="17"/>
  <c r="ED85" i="17"/>
  <c r="EJ85" i="17"/>
  <c r="BS38" i="17"/>
  <c r="DH38" i="17"/>
  <c r="EW38" i="17"/>
  <c r="DH43" i="17"/>
  <c r="EW43" i="17"/>
  <c r="BS43" i="17"/>
  <c r="DH50" i="17"/>
  <c r="EW50" i="17"/>
  <c r="BS50" i="17"/>
  <c r="DX140" i="17"/>
  <c r="DX139" i="17"/>
  <c r="EL57" i="17"/>
  <c r="DY138" i="17"/>
  <c r="DY137" i="17"/>
  <c r="DY132" i="17"/>
  <c r="DY131" i="17"/>
  <c r="DY128" i="17"/>
  <c r="DY129" i="17"/>
  <c r="DX147" i="17"/>
  <c r="DX146" i="17"/>
  <c r="DZ116" i="17"/>
  <c r="DW96" i="17"/>
  <c r="BS3" i="17"/>
  <c r="DH3" i="17"/>
  <c r="EW3" i="17"/>
  <c r="BS15" i="17"/>
  <c r="DH15" i="17"/>
  <c r="EW15" i="17"/>
  <c r="BS17" i="17"/>
  <c r="DH17" i="17"/>
  <c r="EW17" i="17"/>
  <c r="DH20" i="17"/>
  <c r="EW20" i="17"/>
  <c r="BS20" i="17"/>
  <c r="EA70" i="17"/>
  <c r="BS23" i="17"/>
  <c r="DH23" i="17"/>
  <c r="EW23" i="17"/>
  <c r="DH14" i="17"/>
  <c r="EW14" i="17"/>
  <c r="BS14" i="17"/>
  <c r="EC74" i="17"/>
  <c r="BS27" i="17"/>
  <c r="DH27" i="17"/>
  <c r="EW27" i="17"/>
  <c r="DH32" i="17"/>
  <c r="EW32" i="17"/>
  <c r="BS32" i="17"/>
  <c r="BS35" i="17"/>
  <c r="DH35" i="17"/>
  <c r="EW35" i="17"/>
  <c r="DH33" i="17"/>
  <c r="EW33" i="17"/>
  <c r="BS33" i="17"/>
  <c r="EA86" i="17"/>
  <c r="DH39" i="17"/>
  <c r="EW39" i="17"/>
  <c r="BS39" i="17"/>
  <c r="DH46" i="17"/>
  <c r="EW46" i="17"/>
  <c r="BS46" i="17"/>
  <c r="DH48" i="17"/>
  <c r="EW48" i="17"/>
  <c r="BS48" i="17"/>
  <c r="DX96" i="17"/>
  <c r="DX102" i="17"/>
  <c r="DX134" i="17"/>
  <c r="DX133" i="17"/>
  <c r="EK85" i="17"/>
  <c r="EG57" i="17"/>
  <c r="EZ8" i="18"/>
  <c r="EZ9" i="18"/>
  <c r="BV6" i="18"/>
  <c r="DK6" i="18"/>
  <c r="EZ6" i="18"/>
  <c r="DK17" i="18"/>
  <c r="EZ17" i="18"/>
  <c r="BV17" i="18"/>
  <c r="BV37" i="18"/>
  <c r="DK37" i="18"/>
  <c r="EZ37" i="18"/>
  <c r="BV48" i="18"/>
  <c r="DK48" i="18"/>
  <c r="EZ48" i="18"/>
  <c r="BV4" i="18"/>
  <c r="DK4" i="18"/>
  <c r="EZ4" i="18"/>
  <c r="BV13" i="18"/>
  <c r="DK13" i="18"/>
  <c r="EZ13" i="18"/>
  <c r="DK9" i="18"/>
  <c r="BV9" i="18"/>
  <c r="BV12" i="18"/>
  <c r="DK12" i="18"/>
  <c r="BV18" i="18"/>
  <c r="DK18" i="18"/>
  <c r="EZ18" i="18"/>
  <c r="DK22" i="18"/>
  <c r="EZ22" i="18"/>
  <c r="BV22" i="18"/>
  <c r="ED70" i="18"/>
  <c r="DK23" i="18"/>
  <c r="EZ23" i="18"/>
  <c r="BV23" i="18"/>
  <c r="BV33" i="18"/>
  <c r="DK33" i="18"/>
  <c r="DK29" i="18"/>
  <c r="EZ29" i="18"/>
  <c r="BV29" i="18"/>
  <c r="DK44" i="18"/>
  <c r="EZ44" i="18"/>
  <c r="BV44" i="18"/>
  <c r="ED86" i="18"/>
  <c r="EI86" i="18"/>
  <c r="DK39" i="18"/>
  <c r="EZ39" i="18"/>
  <c r="BV39" i="18"/>
  <c r="DK47" i="18"/>
  <c r="EZ47" i="18"/>
  <c r="BV47" i="18"/>
  <c r="BV49" i="18"/>
  <c r="DK49" i="18"/>
  <c r="EZ49" i="18"/>
  <c r="EC116" i="18"/>
  <c r="EM70" i="18"/>
  <c r="EJ70" i="18"/>
  <c r="EK70" i="18"/>
  <c r="EF70" i="18"/>
  <c r="ER123" i="18"/>
  <c r="EB145" i="18"/>
  <c r="EB144" i="18"/>
  <c r="EI70" i="18"/>
  <c r="DZ101" i="18"/>
  <c r="DK8" i="18"/>
  <c r="BV8" i="18"/>
  <c r="BV26" i="18"/>
  <c r="DK26" i="18"/>
  <c r="EZ26" i="18"/>
  <c r="DK35" i="18"/>
  <c r="EZ35" i="18"/>
  <c r="BV35" i="18"/>
  <c r="DK43" i="18"/>
  <c r="EZ43" i="18"/>
  <c r="BV43" i="18"/>
  <c r="BV3" i="18"/>
  <c r="DK3" i="18"/>
  <c r="EZ3" i="18"/>
  <c r="EC55" i="18"/>
  <c r="BV7" i="18"/>
  <c r="DK7" i="18"/>
  <c r="EZ7" i="18"/>
  <c r="DK5" i="18"/>
  <c r="EZ5" i="18"/>
  <c r="BV5" i="18"/>
  <c r="DK15" i="18"/>
  <c r="BV15" i="18"/>
  <c r="EC66" i="18"/>
  <c r="BV19" i="18"/>
  <c r="DK19" i="18"/>
  <c r="EZ19" i="18"/>
  <c r="BV25" i="18"/>
  <c r="DK25" i="18"/>
  <c r="EZ25" i="18"/>
  <c r="BV27" i="18"/>
  <c r="DK27" i="18"/>
  <c r="EZ27" i="18"/>
  <c r="DK28" i="18"/>
  <c r="EZ28" i="18"/>
  <c r="BV28" i="18"/>
  <c r="DK32" i="18"/>
  <c r="EZ32" i="18"/>
  <c r="BV32" i="18"/>
  <c r="DK38" i="18"/>
  <c r="EZ38" i="18"/>
  <c r="BV38" i="18"/>
  <c r="DK41" i="18"/>
  <c r="EZ41" i="18"/>
  <c r="BV41" i="18"/>
  <c r="BV50" i="18"/>
  <c r="DK50" i="18"/>
  <c r="EZ50" i="18"/>
  <c r="DK51" i="18"/>
  <c r="EZ51" i="18"/>
  <c r="BV51" i="18"/>
  <c r="DY98" i="18"/>
  <c r="DY97" i="18"/>
  <c r="EA139" i="18"/>
  <c r="EA140" i="18"/>
  <c r="EA146" i="18"/>
  <c r="EA147" i="18"/>
  <c r="EL70" i="18"/>
  <c r="AH50" i="18"/>
  <c r="AH49" i="18"/>
  <c r="AH51" i="18"/>
  <c r="AH47" i="18"/>
  <c r="AH48" i="18"/>
  <c r="AH46" i="18"/>
  <c r="AH45" i="18"/>
  <c r="AH44" i="18"/>
  <c r="AH42" i="18"/>
  <c r="AH43" i="18"/>
  <c r="AH37" i="18"/>
  <c r="AH41" i="18"/>
  <c r="AH39" i="18"/>
  <c r="AH35" i="18"/>
  <c r="AH40" i="18"/>
  <c r="AH32" i="18"/>
  <c r="AH31" i="18"/>
  <c r="AH33" i="18"/>
  <c r="AH38" i="18"/>
  <c r="AH36" i="18"/>
  <c r="AH34" i="18"/>
  <c r="AH29" i="18"/>
  <c r="AH26" i="18"/>
  <c r="AH22" i="18"/>
  <c r="AH27" i="18"/>
  <c r="AH25" i="18"/>
  <c r="AH19" i="18"/>
  <c r="AH30" i="18"/>
  <c r="AH28" i="18"/>
  <c r="AH24" i="18"/>
  <c r="AH20" i="18"/>
  <c r="AH17" i="18"/>
  <c r="AH21" i="18"/>
  <c r="AH14" i="18"/>
  <c r="AH11" i="18"/>
  <c r="AH23" i="18"/>
  <c r="AH18" i="18"/>
  <c r="AH9" i="18"/>
  <c r="AH8" i="18"/>
  <c r="AH4" i="18"/>
  <c r="AH12" i="18"/>
  <c r="AH7" i="18"/>
  <c r="AH16" i="18"/>
  <c r="AH13" i="18"/>
  <c r="AH6" i="18"/>
  <c r="AH15" i="18"/>
  <c r="AH10" i="18"/>
  <c r="AH5" i="18"/>
  <c r="AI1" i="18"/>
  <c r="AH2" i="18"/>
  <c r="AH3" i="18"/>
  <c r="BV11" i="18"/>
  <c r="DK11" i="18"/>
  <c r="EZ11" i="18"/>
  <c r="DK24" i="18"/>
  <c r="EZ24" i="18"/>
  <c r="BV24" i="18"/>
  <c r="DK36" i="18"/>
  <c r="EZ36" i="18"/>
  <c r="BV36" i="18"/>
  <c r="BV42" i="18"/>
  <c r="DK42" i="18"/>
  <c r="EZ42" i="18"/>
  <c r="EC123" i="18"/>
  <c r="EM86" i="18"/>
  <c r="EG86" i="18"/>
  <c r="EA133" i="18"/>
  <c r="EA134" i="18"/>
  <c r="EL86" i="18"/>
  <c r="DY104" i="18"/>
  <c r="DY103" i="18"/>
  <c r="EZ20" i="18"/>
  <c r="EZ33" i="18"/>
  <c r="EZ15" i="18"/>
  <c r="EK86" i="18"/>
  <c r="DK2" i="18"/>
  <c r="EZ2" i="18"/>
  <c r="BV2" i="18"/>
  <c r="DK14" i="18"/>
  <c r="EZ14" i="18"/>
  <c r="BV14" i="18"/>
  <c r="DK10" i="18"/>
  <c r="EZ10" i="18"/>
  <c r="BV10" i="18"/>
  <c r="DK16" i="18"/>
  <c r="EZ16" i="18"/>
  <c r="BV16" i="18"/>
  <c r="BV21" i="18"/>
  <c r="DK21" i="18"/>
  <c r="EZ21" i="18"/>
  <c r="DK20" i="18"/>
  <c r="BV20" i="18"/>
  <c r="EB79" i="18"/>
  <c r="BV30" i="18"/>
  <c r="DK30" i="18"/>
  <c r="EZ30" i="18"/>
  <c r="DK31" i="18"/>
  <c r="EZ31" i="18"/>
  <c r="BV31" i="18"/>
  <c r="DK34" i="18"/>
  <c r="EZ34" i="18"/>
  <c r="BV34" i="18"/>
  <c r="BV40" i="18"/>
  <c r="DK40" i="18"/>
  <c r="EZ40" i="18"/>
  <c r="EA90" i="18"/>
  <c r="DK45" i="18"/>
  <c r="EZ45" i="18"/>
  <c r="BV45" i="18"/>
  <c r="DK46" i="18"/>
  <c r="EZ46" i="18"/>
  <c r="BV46" i="18"/>
  <c r="EZ12" i="18"/>
  <c r="EF86" i="18"/>
  <c r="DZ102" i="18"/>
  <c r="ER116" i="18"/>
  <c r="EB138" i="18"/>
  <c r="EB137" i="18"/>
  <c r="EB132" i="18"/>
  <c r="EB131" i="18"/>
  <c r="EB128" i="18"/>
  <c r="EB129" i="18"/>
  <c r="DZ96" i="18"/>
  <c r="DZ98" i="18"/>
  <c r="EA116" i="17"/>
  <c r="DY133" i="17"/>
  <c r="DY134" i="17"/>
  <c r="DI4" i="17"/>
  <c r="EX4" i="17"/>
  <c r="BT4" i="17"/>
  <c r="EA55" i="17"/>
  <c r="BT7" i="17"/>
  <c r="DI7" i="17"/>
  <c r="EX7" i="17"/>
  <c r="BT16" i="17"/>
  <c r="DI16" i="17"/>
  <c r="EX16" i="17"/>
  <c r="BT17" i="17"/>
  <c r="DI17" i="17"/>
  <c r="EX17" i="17"/>
  <c r="BT22" i="17"/>
  <c r="DI22" i="17"/>
  <c r="EX22" i="17"/>
  <c r="EA66" i="17"/>
  <c r="BT19" i="17"/>
  <c r="DI19" i="17"/>
  <c r="EX19" i="17"/>
  <c r="BT26" i="17"/>
  <c r="DI26" i="17"/>
  <c r="EX26" i="17"/>
  <c r="EB70" i="17"/>
  <c r="DI23" i="17"/>
  <c r="EX23" i="17"/>
  <c r="BT23" i="17"/>
  <c r="BT33" i="17"/>
  <c r="DI33" i="17"/>
  <c r="EX33" i="17"/>
  <c r="DI36" i="17"/>
  <c r="EX36" i="17"/>
  <c r="BT36" i="17"/>
  <c r="BT44" i="17"/>
  <c r="DI44" i="17"/>
  <c r="EX44" i="17"/>
  <c r="DI51" i="17"/>
  <c r="EX51" i="17"/>
  <c r="BT51" i="17"/>
  <c r="DI50" i="17"/>
  <c r="EX50" i="17"/>
  <c r="BT50" i="17"/>
  <c r="EM85" i="17"/>
  <c r="DY146" i="17"/>
  <c r="DY147" i="17"/>
  <c r="DZ145" i="17"/>
  <c r="DZ144" i="17"/>
  <c r="AF51" i="17"/>
  <c r="AF47" i="17"/>
  <c r="AF49" i="17"/>
  <c r="AF48" i="17"/>
  <c r="AF44" i="17"/>
  <c r="AF50" i="17"/>
  <c r="AF45" i="17"/>
  <c r="AF42" i="17"/>
  <c r="AF41" i="17"/>
  <c r="AF35" i="17"/>
  <c r="AF46" i="17"/>
  <c r="AF40" i="17"/>
  <c r="AF37" i="17"/>
  <c r="AF34" i="17"/>
  <c r="AF33" i="17"/>
  <c r="AF43" i="17"/>
  <c r="AF36" i="17"/>
  <c r="AF27" i="17"/>
  <c r="AF22" i="17"/>
  <c r="AF38" i="17"/>
  <c r="AF26" i="17"/>
  <c r="AF25" i="17"/>
  <c r="AF32" i="17"/>
  <c r="AF30" i="17"/>
  <c r="AF24" i="17"/>
  <c r="AF19" i="17"/>
  <c r="AF31" i="17"/>
  <c r="AF28" i="17"/>
  <c r="AF23" i="17"/>
  <c r="AF12" i="17"/>
  <c r="AF29" i="17"/>
  <c r="AF20" i="17"/>
  <c r="AF18" i="17"/>
  <c r="AF17" i="17"/>
  <c r="AF15" i="17"/>
  <c r="AF11" i="17"/>
  <c r="AF39" i="17"/>
  <c r="AF16" i="17"/>
  <c r="AF14" i="17"/>
  <c r="AF10" i="17"/>
  <c r="AF8" i="17"/>
  <c r="AF21" i="17"/>
  <c r="AF13" i="17"/>
  <c r="AF9" i="17"/>
  <c r="AF7" i="17"/>
  <c r="AF6" i="17"/>
  <c r="AF5" i="17"/>
  <c r="AF4" i="17"/>
  <c r="AF3" i="17"/>
  <c r="AG1" i="17"/>
  <c r="AF2" i="17"/>
  <c r="DI8" i="17"/>
  <c r="EX8" i="17"/>
  <c r="BT8" i="17"/>
  <c r="DI24" i="17"/>
  <c r="EX24" i="17"/>
  <c r="BT24" i="17"/>
  <c r="BT18" i="17"/>
  <c r="DI18" i="17"/>
  <c r="EX18" i="17"/>
  <c r="DZ79" i="17"/>
  <c r="DI30" i="17"/>
  <c r="EX30" i="17"/>
  <c r="BT30" i="17"/>
  <c r="DI20" i="17"/>
  <c r="EX20" i="17"/>
  <c r="BT20" i="17"/>
  <c r="ED74" i="17"/>
  <c r="EM74" i="17"/>
  <c r="DI27" i="17"/>
  <c r="EX27" i="17"/>
  <c r="BT27" i="17"/>
  <c r="DI28" i="17"/>
  <c r="EX28" i="17"/>
  <c r="BT28" i="17"/>
  <c r="BT34" i="17"/>
  <c r="DI34" i="17"/>
  <c r="EX34" i="17"/>
  <c r="EB86" i="17"/>
  <c r="BT39" i="17"/>
  <c r="DI39" i="17"/>
  <c r="EX39" i="17"/>
  <c r="DI48" i="17"/>
  <c r="EX48" i="17"/>
  <c r="BT48" i="17"/>
  <c r="DI46" i="17"/>
  <c r="EX46" i="17"/>
  <c r="BT46" i="17"/>
  <c r="DW103" i="17"/>
  <c r="DW104" i="17"/>
  <c r="DX101" i="17"/>
  <c r="DX95" i="17"/>
  <c r="EH57" i="17"/>
  <c r="EA123" i="17"/>
  <c r="DY139" i="17"/>
  <c r="DY140" i="17"/>
  <c r="EN85" i="17"/>
  <c r="EH85" i="17"/>
  <c r="EL85" i="17"/>
  <c r="EI85" i="17"/>
  <c r="EF85" i="17"/>
  <c r="BT3" i="17"/>
  <c r="DI3" i="17"/>
  <c r="EX3" i="17"/>
  <c r="BT5" i="17"/>
  <c r="DI5" i="17"/>
  <c r="EX5" i="17"/>
  <c r="BT10" i="17"/>
  <c r="DI10" i="17"/>
  <c r="EX10" i="17"/>
  <c r="BT11" i="17"/>
  <c r="DI11" i="17"/>
  <c r="EX11" i="17"/>
  <c r="DI32" i="17"/>
  <c r="EX32" i="17"/>
  <c r="BT32" i="17"/>
  <c r="DI9" i="17"/>
  <c r="EX9" i="17"/>
  <c r="BT9" i="17"/>
  <c r="DI21" i="17"/>
  <c r="EX21" i="17"/>
  <c r="BT21" i="17"/>
  <c r="DI37" i="17"/>
  <c r="EX37" i="17"/>
  <c r="BT37" i="17"/>
  <c r="DI29" i="17"/>
  <c r="EX29" i="17"/>
  <c r="BT29" i="17"/>
  <c r="DI42" i="17"/>
  <c r="EX42" i="17"/>
  <c r="BT42" i="17"/>
  <c r="BT43" i="17"/>
  <c r="DI43" i="17"/>
  <c r="EX43" i="17"/>
  <c r="DI41" i="17"/>
  <c r="EX41" i="17"/>
  <c r="BT41" i="17"/>
  <c r="DI47" i="17"/>
  <c r="EX47" i="17"/>
  <c r="BT47" i="17"/>
  <c r="EJ74" i="17"/>
  <c r="EF57" i="17"/>
  <c r="EF74" i="17"/>
  <c r="DZ138" i="17"/>
  <c r="DZ137" i="17"/>
  <c r="DZ128" i="17"/>
  <c r="DZ129" i="17"/>
  <c r="DZ131" i="17"/>
  <c r="DZ132" i="17"/>
  <c r="DI2" i="17"/>
  <c r="EX2" i="17"/>
  <c r="BT2" i="17"/>
  <c r="DI6" i="17"/>
  <c r="EX6" i="17"/>
  <c r="BT6" i="17"/>
  <c r="BT14" i="17"/>
  <c r="DI14" i="17"/>
  <c r="EX14" i="17"/>
  <c r="BT15" i="17"/>
  <c r="DI15" i="17"/>
  <c r="EX15" i="17"/>
  <c r="BT12" i="17"/>
  <c r="DI12" i="17"/>
  <c r="EX12" i="17"/>
  <c r="DI13" i="17"/>
  <c r="EX13" i="17"/>
  <c r="BT13" i="17"/>
  <c r="BT25" i="17"/>
  <c r="DI25" i="17"/>
  <c r="EX25" i="17"/>
  <c r="DI40" i="17"/>
  <c r="EX40" i="17"/>
  <c r="BT40" i="17"/>
  <c r="DI31" i="17"/>
  <c r="EX31" i="17"/>
  <c r="BT31" i="17"/>
  <c r="DI35" i="17"/>
  <c r="EX35" i="17"/>
  <c r="BT35" i="17"/>
  <c r="DI38" i="17"/>
  <c r="EX38" i="17"/>
  <c r="BT38" i="17"/>
  <c r="DY90" i="17"/>
  <c r="BT45" i="17"/>
  <c r="DI45" i="17"/>
  <c r="EX45" i="17"/>
  <c r="DI49" i="17"/>
  <c r="EX49" i="17"/>
  <c r="BT49" i="17"/>
  <c r="DW97" i="17"/>
  <c r="DW98" i="17"/>
  <c r="EN57" i="17"/>
  <c r="EI57" i="17"/>
  <c r="EK57" i="17"/>
  <c r="EG85" i="17"/>
  <c r="FA35" i="18"/>
  <c r="BW3" i="18"/>
  <c r="DL3" i="18"/>
  <c r="FA3" i="18"/>
  <c r="DL8" i="18"/>
  <c r="FA8" i="18"/>
  <c r="BW8" i="18"/>
  <c r="ED66" i="18"/>
  <c r="EK66" i="18"/>
  <c r="DL19" i="18"/>
  <c r="FA19" i="18"/>
  <c r="BW19" i="18"/>
  <c r="DL38" i="18"/>
  <c r="FA38" i="18"/>
  <c r="BW38" i="18"/>
  <c r="DL37" i="18"/>
  <c r="FA37" i="18"/>
  <c r="BW37" i="18"/>
  <c r="EA102" i="18"/>
  <c r="EB140" i="18"/>
  <c r="EB139" i="18"/>
  <c r="BW2" i="18"/>
  <c r="DL2" i="18"/>
  <c r="FA2" i="18"/>
  <c r="DL15" i="18"/>
  <c r="FA15" i="18"/>
  <c r="BW15" i="18"/>
  <c r="ED55" i="18"/>
  <c r="DL7" i="18"/>
  <c r="FA7" i="18"/>
  <c r="BW7" i="18"/>
  <c r="DL9" i="18"/>
  <c r="FA9" i="18"/>
  <c r="BW9" i="18"/>
  <c r="DL14" i="18"/>
  <c r="FA14" i="18"/>
  <c r="BW14" i="18"/>
  <c r="BW24" i="18"/>
  <c r="DL24" i="18"/>
  <c r="FA24" i="18"/>
  <c r="BW25" i="18"/>
  <c r="DL25" i="18"/>
  <c r="FA25" i="18"/>
  <c r="BW29" i="18"/>
  <c r="DL29" i="18"/>
  <c r="DL33" i="18"/>
  <c r="FA33" i="18"/>
  <c r="BW33" i="18"/>
  <c r="DL35" i="18"/>
  <c r="BW35" i="18"/>
  <c r="DL43" i="18"/>
  <c r="FA43" i="18"/>
  <c r="BW43" i="18"/>
  <c r="BW46" i="18"/>
  <c r="DL46" i="18"/>
  <c r="FA46" i="18"/>
  <c r="DL49" i="18"/>
  <c r="FA49" i="18"/>
  <c r="BW49" i="18"/>
  <c r="ER128" i="18"/>
  <c r="ED123" i="18"/>
  <c r="EN86" i="18"/>
  <c r="DZ97" i="18"/>
  <c r="EJ86" i="18"/>
  <c r="DL16" i="18"/>
  <c r="FA16" i="18"/>
  <c r="BW16" i="18"/>
  <c r="DL20" i="18"/>
  <c r="BW20" i="18"/>
  <c r="DL26" i="18"/>
  <c r="FA26" i="18"/>
  <c r="BW26" i="18"/>
  <c r="BW51" i="18"/>
  <c r="DL51" i="18"/>
  <c r="FA51" i="18"/>
  <c r="EM66" i="18"/>
  <c r="EG66" i="18"/>
  <c r="FA20" i="18"/>
  <c r="ES123" i="18"/>
  <c r="EC144" i="18"/>
  <c r="EC145" i="18"/>
  <c r="AI48" i="18"/>
  <c r="AI50" i="18"/>
  <c r="AI51" i="18"/>
  <c r="AI49" i="18"/>
  <c r="AI45" i="18"/>
  <c r="AI46" i="18"/>
  <c r="AI43" i="18"/>
  <c r="AI44" i="18"/>
  <c r="AI47" i="18"/>
  <c r="AI41" i="18"/>
  <c r="AI42" i="18"/>
  <c r="AI39" i="18"/>
  <c r="AI40" i="18"/>
  <c r="AI38" i="18"/>
  <c r="AI33" i="18"/>
  <c r="AI35" i="18"/>
  <c r="AI36" i="18"/>
  <c r="AI30" i="18"/>
  <c r="AI27" i="18"/>
  <c r="AI37" i="18"/>
  <c r="AI34" i="18"/>
  <c r="AI32" i="18"/>
  <c r="AI31" i="18"/>
  <c r="AI28" i="18"/>
  <c r="AI25" i="18"/>
  <c r="AI29" i="18"/>
  <c r="AI22" i="18"/>
  <c r="AI18" i="18"/>
  <c r="AI23" i="18"/>
  <c r="AI21" i="18"/>
  <c r="AI26" i="18"/>
  <c r="AI19" i="18"/>
  <c r="AI24" i="18"/>
  <c r="AI20" i="18"/>
  <c r="AI13" i="18"/>
  <c r="AI17" i="18"/>
  <c r="AI7" i="18"/>
  <c r="AI3" i="18"/>
  <c r="AI16" i="18"/>
  <c r="AI14" i="18"/>
  <c r="AI6" i="18"/>
  <c r="AI15" i="18"/>
  <c r="AI10" i="18"/>
  <c r="AI11" i="18"/>
  <c r="AI9" i="18"/>
  <c r="AI8" i="18"/>
  <c r="AI4" i="18"/>
  <c r="AI5" i="18"/>
  <c r="AI2" i="18"/>
  <c r="AJ1" i="18"/>
  <c r="BW6" i="18"/>
  <c r="DL6" i="18"/>
  <c r="FA6" i="18"/>
  <c r="BX12" i="18"/>
  <c r="BW12" i="18"/>
  <c r="DL12" i="18"/>
  <c r="DL18" i="18"/>
  <c r="FA18" i="18"/>
  <c r="BW18" i="18"/>
  <c r="BW21" i="18"/>
  <c r="DL21" i="18"/>
  <c r="FA21" i="18"/>
  <c r="BW28" i="18"/>
  <c r="DL28" i="18"/>
  <c r="FA28" i="18"/>
  <c r="BW27" i="18"/>
  <c r="DL27" i="18"/>
  <c r="FA27" i="18"/>
  <c r="BW34" i="18"/>
  <c r="DL34" i="18"/>
  <c r="FA34" i="18"/>
  <c r="DL31" i="18"/>
  <c r="FA31" i="18"/>
  <c r="BW31" i="18"/>
  <c r="DL39" i="18"/>
  <c r="FA39" i="18"/>
  <c r="BW39" i="18"/>
  <c r="BW42" i="18"/>
  <c r="DL42" i="18"/>
  <c r="FA42" i="18"/>
  <c r="DL48" i="18"/>
  <c r="FA48" i="18"/>
  <c r="BW48" i="18"/>
  <c r="DL50" i="18"/>
  <c r="FA50" i="18"/>
  <c r="BW50" i="18"/>
  <c r="EA101" i="18"/>
  <c r="FA29" i="18"/>
  <c r="ED116" i="18"/>
  <c r="EN70" i="18"/>
  <c r="EG70" i="18"/>
  <c r="EH70" i="18"/>
  <c r="EL66" i="18"/>
  <c r="BW10" i="18"/>
  <c r="DL10" i="18"/>
  <c r="FA10" i="18"/>
  <c r="DL11" i="18"/>
  <c r="FA11" i="18"/>
  <c r="BW11" i="18"/>
  <c r="BW40" i="18"/>
  <c r="DL40" i="18"/>
  <c r="FA40" i="18"/>
  <c r="EB90" i="18"/>
  <c r="DL45" i="18"/>
  <c r="FA45" i="18"/>
  <c r="BW45" i="18"/>
  <c r="EH66" i="18"/>
  <c r="EB134" i="18"/>
  <c r="EB133" i="18"/>
  <c r="FA12" i="18"/>
  <c r="FB12" i="18"/>
  <c r="FC12" i="18"/>
  <c r="FD12" i="18"/>
  <c r="FE12" i="18"/>
  <c r="FF12" i="18"/>
  <c r="FG12" i="18"/>
  <c r="EA95" i="18"/>
  <c r="DL5" i="18"/>
  <c r="FA5" i="18"/>
  <c r="BW5" i="18"/>
  <c r="DL13" i="18"/>
  <c r="FA13" i="18"/>
  <c r="BW13" i="18"/>
  <c r="DL4" i="18"/>
  <c r="FA4" i="18"/>
  <c r="BW4" i="18"/>
  <c r="DL23" i="18"/>
  <c r="FA23" i="18"/>
  <c r="BW23" i="18"/>
  <c r="DL17" i="18"/>
  <c r="FA17" i="18"/>
  <c r="BW17" i="18"/>
  <c r="EC79" i="18"/>
  <c r="BW30" i="18"/>
  <c r="DL30" i="18"/>
  <c r="FA30" i="18"/>
  <c r="DL22" i="18"/>
  <c r="FA22" i="18"/>
  <c r="BW22" i="18"/>
  <c r="DL36" i="18"/>
  <c r="FA36" i="18"/>
  <c r="BW36" i="18"/>
  <c r="DL32" i="18"/>
  <c r="FA32" i="18"/>
  <c r="BW32" i="18"/>
  <c r="DL41" i="18"/>
  <c r="FA41" i="18"/>
  <c r="BW41" i="18"/>
  <c r="BW44" i="18"/>
  <c r="DL44" i="18"/>
  <c r="FA44" i="18"/>
  <c r="DL47" i="18"/>
  <c r="FA47" i="18"/>
  <c r="BW47" i="18"/>
  <c r="EA96" i="18"/>
  <c r="EM55" i="18"/>
  <c r="EI55" i="18"/>
  <c r="EK55" i="18"/>
  <c r="DZ104" i="18"/>
  <c r="DZ103" i="18"/>
  <c r="EH55" i="18"/>
  <c r="EB95" i="18"/>
  <c r="EB147" i="18"/>
  <c r="EB146" i="18"/>
  <c r="ES116" i="18"/>
  <c r="EC138" i="18"/>
  <c r="EC137" i="18"/>
  <c r="EC131" i="18"/>
  <c r="EC128" i="18"/>
  <c r="EC132" i="18"/>
  <c r="EC129" i="18"/>
  <c r="EF66" i="18"/>
  <c r="EH86" i="18"/>
  <c r="DY101" i="17"/>
  <c r="DY96" i="17"/>
  <c r="EN74" i="17"/>
  <c r="EH74" i="17"/>
  <c r="EG74" i="17"/>
  <c r="EI74" i="17"/>
  <c r="BU2" i="17"/>
  <c r="DJ2" i="17"/>
  <c r="EY2" i="17"/>
  <c r="DJ5" i="17"/>
  <c r="EY5" i="17"/>
  <c r="BU5" i="17"/>
  <c r="BU13" i="17"/>
  <c r="DJ13" i="17"/>
  <c r="EY13" i="17"/>
  <c r="BU14" i="17"/>
  <c r="DJ14" i="17"/>
  <c r="EY14" i="17"/>
  <c r="DJ15" i="17"/>
  <c r="EY15" i="17"/>
  <c r="BU15" i="17"/>
  <c r="BU29" i="17"/>
  <c r="DJ29" i="17"/>
  <c r="EY29" i="17"/>
  <c r="BU31" i="17"/>
  <c r="DJ31" i="17"/>
  <c r="EY31" i="17"/>
  <c r="BU32" i="17"/>
  <c r="DJ32" i="17"/>
  <c r="EY32" i="17"/>
  <c r="DJ22" i="17"/>
  <c r="EY22" i="17"/>
  <c r="BU22" i="17"/>
  <c r="BU33" i="17"/>
  <c r="DJ33" i="17"/>
  <c r="EY33" i="17"/>
  <c r="DJ46" i="17"/>
  <c r="EY46" i="17"/>
  <c r="BU46" i="17"/>
  <c r="DZ90" i="17"/>
  <c r="DJ45" i="17"/>
  <c r="EY45" i="17"/>
  <c r="BU45" i="17"/>
  <c r="BU49" i="17"/>
  <c r="DJ49" i="17"/>
  <c r="EY49" i="17"/>
  <c r="DZ147" i="17"/>
  <c r="DZ146" i="17"/>
  <c r="EB116" i="17"/>
  <c r="DZ140" i="17"/>
  <c r="DZ139" i="17"/>
  <c r="EB123" i="17"/>
  <c r="AG50" i="17"/>
  <c r="AG49" i="17"/>
  <c r="AG51" i="17"/>
  <c r="AG48" i="17"/>
  <c r="AG46" i="17"/>
  <c r="AG43" i="17"/>
  <c r="AG45" i="17"/>
  <c r="AG42" i="17"/>
  <c r="AG47" i="17"/>
  <c r="AG41" i="17"/>
  <c r="AG40" i="17"/>
  <c r="AG37" i="17"/>
  <c r="AG34" i="17"/>
  <c r="AG44" i="17"/>
  <c r="AG39" i="17"/>
  <c r="AG38" i="17"/>
  <c r="AG36" i="17"/>
  <c r="AG32" i="17"/>
  <c r="AG26" i="17"/>
  <c r="AG25" i="17"/>
  <c r="AG30" i="17"/>
  <c r="AG35" i="17"/>
  <c r="AG31" i="17"/>
  <c r="AG29" i="17"/>
  <c r="AG28" i="17"/>
  <c r="AG23" i="17"/>
  <c r="AG33" i="17"/>
  <c r="AG22" i="17"/>
  <c r="AG20" i="17"/>
  <c r="AG18" i="17"/>
  <c r="AG17" i="17"/>
  <c r="AG15" i="17"/>
  <c r="AG11" i="17"/>
  <c r="AG16" i="17"/>
  <c r="AG14" i="17"/>
  <c r="AG24" i="17"/>
  <c r="AG21" i="17"/>
  <c r="AG13" i="17"/>
  <c r="AG9" i="17"/>
  <c r="AG7" i="17"/>
  <c r="AG27" i="17"/>
  <c r="AG19" i="17"/>
  <c r="AG12" i="17"/>
  <c r="AG10" i="17"/>
  <c r="AG8" i="17"/>
  <c r="AG6" i="17"/>
  <c r="AG5" i="17"/>
  <c r="AG3" i="17"/>
  <c r="AG4" i="17"/>
  <c r="AG2" i="17"/>
  <c r="AH1" i="17"/>
  <c r="BU6" i="17"/>
  <c r="DJ6" i="17"/>
  <c r="EY6" i="17"/>
  <c r="DJ21" i="17"/>
  <c r="EY21" i="17"/>
  <c r="BU21" i="17"/>
  <c r="BU16" i="17"/>
  <c r="DJ16" i="17"/>
  <c r="EY16" i="17"/>
  <c r="DJ17" i="17"/>
  <c r="EY17" i="17"/>
  <c r="BU17" i="17"/>
  <c r="BU12" i="17"/>
  <c r="DJ12" i="17"/>
  <c r="EY12" i="17"/>
  <c r="EB66" i="17"/>
  <c r="DJ19" i="17"/>
  <c r="EY19" i="17"/>
  <c r="BU19" i="17"/>
  <c r="DJ25" i="17"/>
  <c r="EY25" i="17"/>
  <c r="BU25" i="17"/>
  <c r="DJ27" i="17"/>
  <c r="EY27" i="17"/>
  <c r="BU27" i="17"/>
  <c r="BU34" i="17"/>
  <c r="DJ34" i="17"/>
  <c r="EY34" i="17"/>
  <c r="DJ35" i="17"/>
  <c r="EY35" i="17"/>
  <c r="BU35" i="17"/>
  <c r="DJ50" i="17"/>
  <c r="EY50" i="17"/>
  <c r="BU50" i="17"/>
  <c r="DJ47" i="17"/>
  <c r="EY47" i="17"/>
  <c r="BU47" i="17"/>
  <c r="EL74" i="17"/>
  <c r="DZ134" i="17"/>
  <c r="DZ133" i="17"/>
  <c r="DX97" i="17"/>
  <c r="DX98" i="17"/>
  <c r="DJ3" i="17"/>
  <c r="EY3" i="17"/>
  <c r="BU3" i="17"/>
  <c r="EB55" i="17"/>
  <c r="BU7" i="17"/>
  <c r="DJ7" i="17"/>
  <c r="EY7" i="17"/>
  <c r="BU8" i="17"/>
  <c r="DJ8" i="17"/>
  <c r="EY8" i="17"/>
  <c r="EC86" i="17"/>
  <c r="BU39" i="17"/>
  <c r="DJ39" i="17"/>
  <c r="EY39" i="17"/>
  <c r="DJ18" i="17"/>
  <c r="EY18" i="17"/>
  <c r="BU18" i="17"/>
  <c r="EC70" i="17"/>
  <c r="BU23" i="17"/>
  <c r="DJ23" i="17"/>
  <c r="EY23" i="17"/>
  <c r="BU24" i="17"/>
  <c r="DJ24" i="17"/>
  <c r="EY24" i="17"/>
  <c r="DJ26" i="17"/>
  <c r="EY26" i="17"/>
  <c r="BU26" i="17"/>
  <c r="BU36" i="17"/>
  <c r="DJ36" i="17"/>
  <c r="EY36" i="17"/>
  <c r="DJ37" i="17"/>
  <c r="EY37" i="17"/>
  <c r="BU37" i="17"/>
  <c r="DJ41" i="17"/>
  <c r="EY41" i="17"/>
  <c r="BU41" i="17"/>
  <c r="DJ44" i="17"/>
  <c r="EY44" i="17"/>
  <c r="BU44" i="17"/>
  <c r="BU51" i="17"/>
  <c r="DJ51" i="17"/>
  <c r="EY51" i="17"/>
  <c r="EQ116" i="17"/>
  <c r="EA137" i="17"/>
  <c r="EA138" i="17"/>
  <c r="EA128" i="17"/>
  <c r="EQ129" i="17"/>
  <c r="EQ130" i="17"/>
  <c r="EA132" i="17"/>
  <c r="EA129" i="17"/>
  <c r="EA131" i="17"/>
  <c r="DY102" i="17"/>
  <c r="DY95" i="17"/>
  <c r="EQ123" i="17"/>
  <c r="EA145" i="17"/>
  <c r="EA144" i="17"/>
  <c r="DX103" i="17"/>
  <c r="DX104" i="17"/>
  <c r="BU4" i="17"/>
  <c r="DJ4" i="17"/>
  <c r="EY4" i="17"/>
  <c r="DJ9" i="17"/>
  <c r="EY9" i="17"/>
  <c r="BU9" i="17"/>
  <c r="BU10" i="17"/>
  <c r="DJ10" i="17"/>
  <c r="EY10" i="17"/>
  <c r="DJ11" i="17"/>
  <c r="EY11" i="17"/>
  <c r="BU11" i="17"/>
  <c r="DJ20" i="17"/>
  <c r="EY20" i="17"/>
  <c r="BU20" i="17"/>
  <c r="BU28" i="17"/>
  <c r="DJ28" i="17"/>
  <c r="EY28" i="17"/>
  <c r="EA79" i="17"/>
  <c r="BU30" i="17"/>
  <c r="DJ30" i="17"/>
  <c r="EY30" i="17"/>
  <c r="DJ38" i="17"/>
  <c r="EY38" i="17"/>
  <c r="BU38" i="17"/>
  <c r="DJ43" i="17"/>
  <c r="EY43" i="17"/>
  <c r="BU43" i="17"/>
  <c r="BU40" i="17"/>
  <c r="DJ40" i="17"/>
  <c r="EY40" i="17"/>
  <c r="BU42" i="17"/>
  <c r="DJ42" i="17"/>
  <c r="EY42" i="17"/>
  <c r="BU48" i="17"/>
  <c r="DJ48" i="17"/>
  <c r="EY48" i="17"/>
  <c r="EK74" i="17"/>
  <c r="EJ66" i="18"/>
  <c r="EQ128" i="17"/>
  <c r="DM6" i="18"/>
  <c r="FB6" i="18"/>
  <c r="BX6" i="18"/>
  <c r="DM7" i="18"/>
  <c r="FB7" i="18"/>
  <c r="BX7" i="18"/>
  <c r="DM24" i="18"/>
  <c r="FB24" i="18"/>
  <c r="BX24" i="18"/>
  <c r="BX23" i="18"/>
  <c r="DM23" i="18"/>
  <c r="FB23" i="18"/>
  <c r="DM25" i="18"/>
  <c r="FB25" i="18"/>
  <c r="BX25" i="18"/>
  <c r="BX34" i="18"/>
  <c r="DM34" i="18"/>
  <c r="FB34" i="18"/>
  <c r="BX36" i="18"/>
  <c r="DM36" i="18"/>
  <c r="FB36" i="18"/>
  <c r="DM40" i="18"/>
  <c r="FB40" i="18"/>
  <c r="BX40" i="18"/>
  <c r="DM47" i="18"/>
  <c r="FB47" i="18"/>
  <c r="BX47" i="18"/>
  <c r="EC90" i="18"/>
  <c r="BX45" i="18"/>
  <c r="DM45" i="18"/>
  <c r="FB45" i="18"/>
  <c r="DM48" i="18"/>
  <c r="FB48" i="18"/>
  <c r="BX48" i="18"/>
  <c r="EA103" i="18"/>
  <c r="EA104" i="18"/>
  <c r="BX5" i="18"/>
  <c r="DM5" i="18"/>
  <c r="FB5" i="18"/>
  <c r="DM11" i="18"/>
  <c r="FB11" i="18"/>
  <c r="BX11" i="18"/>
  <c r="DM19" i="18"/>
  <c r="FB19" i="18"/>
  <c r="BX19" i="18"/>
  <c r="DM18" i="18"/>
  <c r="FB18" i="18"/>
  <c r="BX18" i="18"/>
  <c r="BX28" i="18"/>
  <c r="DM28" i="18"/>
  <c r="FB28" i="18"/>
  <c r="DM37" i="18"/>
  <c r="FB37" i="18"/>
  <c r="BX37" i="18"/>
  <c r="BX35" i="18"/>
  <c r="DM35" i="18"/>
  <c r="FB35" i="18"/>
  <c r="BX39" i="18"/>
  <c r="DM39" i="18"/>
  <c r="FB39" i="18"/>
  <c r="DM44" i="18"/>
  <c r="FB44" i="18"/>
  <c r="BX44" i="18"/>
  <c r="DM49" i="18"/>
  <c r="FB49" i="18"/>
  <c r="BX49" i="18"/>
  <c r="EB101" i="18"/>
  <c r="BX2" i="18"/>
  <c r="DM2" i="18"/>
  <c r="FB2" i="18"/>
  <c r="BX17" i="18"/>
  <c r="DM17" i="18"/>
  <c r="FB17" i="18"/>
  <c r="EC140" i="18"/>
  <c r="EC139" i="18"/>
  <c r="EA97" i="18"/>
  <c r="EA98" i="18"/>
  <c r="EB96" i="18"/>
  <c r="EB102" i="18"/>
  <c r="ET116" i="18"/>
  <c r="EU116" i="18"/>
  <c r="ED137" i="18"/>
  <c r="ED138" i="18"/>
  <c r="ED131" i="18"/>
  <c r="ED132" i="18"/>
  <c r="ED128" i="18"/>
  <c r="ED129" i="18"/>
  <c r="DM4" i="18"/>
  <c r="FB4" i="18"/>
  <c r="BX4" i="18"/>
  <c r="BX10" i="18"/>
  <c r="DM10" i="18"/>
  <c r="FB10" i="18"/>
  <c r="DM16" i="18"/>
  <c r="FB16" i="18"/>
  <c r="BX16" i="18"/>
  <c r="DM13" i="18"/>
  <c r="FB13" i="18"/>
  <c r="BX13" i="18"/>
  <c r="DM26" i="18"/>
  <c r="FB26" i="18"/>
  <c r="BX26" i="18"/>
  <c r="DM22" i="18"/>
  <c r="FB22" i="18"/>
  <c r="BX22" i="18"/>
  <c r="BX31" i="18"/>
  <c r="DM31" i="18"/>
  <c r="FB31" i="18"/>
  <c r="DM27" i="18"/>
  <c r="FB27" i="18"/>
  <c r="BX27" i="18"/>
  <c r="DM33" i="18"/>
  <c r="FB33" i="18"/>
  <c r="BX33" i="18"/>
  <c r="BX42" i="18"/>
  <c r="DM42" i="18"/>
  <c r="FB42" i="18"/>
  <c r="BX43" i="18"/>
  <c r="DM43" i="18"/>
  <c r="FB43" i="18"/>
  <c r="BX51" i="18"/>
  <c r="DM51" i="18"/>
  <c r="FB51" i="18"/>
  <c r="EC147" i="18"/>
  <c r="EC146" i="18"/>
  <c r="EN55" i="18"/>
  <c r="EG55" i="18"/>
  <c r="EL55" i="18"/>
  <c r="EJ55" i="18"/>
  <c r="EF55" i="18"/>
  <c r="BX9" i="18"/>
  <c r="DM9" i="18"/>
  <c r="FB9" i="18"/>
  <c r="EC134" i="18"/>
  <c r="EC133" i="18"/>
  <c r="DM14" i="18"/>
  <c r="FB14" i="18"/>
  <c r="BX14" i="18"/>
  <c r="EB98" i="18"/>
  <c r="EB97" i="18"/>
  <c r="AJ51" i="18"/>
  <c r="AJ46" i="18"/>
  <c r="AJ50" i="18"/>
  <c r="AJ47" i="18"/>
  <c r="AJ49" i="18"/>
  <c r="AJ48" i="18"/>
  <c r="AJ44" i="18"/>
  <c r="AJ42" i="18"/>
  <c r="AJ45" i="18"/>
  <c r="AJ40" i="18"/>
  <c r="AJ41" i="18"/>
  <c r="AJ43" i="18"/>
  <c r="AJ37" i="18"/>
  <c r="AJ36" i="18"/>
  <c r="AJ33" i="18"/>
  <c r="AJ30" i="18"/>
  <c r="AJ38" i="18"/>
  <c r="AJ34" i="18"/>
  <c r="AJ29" i="18"/>
  <c r="AJ39" i="18"/>
  <c r="AJ32" i="18"/>
  <c r="AJ35" i="18"/>
  <c r="AJ24" i="18"/>
  <c r="AJ23" i="18"/>
  <c r="AJ21" i="18"/>
  <c r="AJ26" i="18"/>
  <c r="AJ28" i="18"/>
  <c r="AJ31" i="18"/>
  <c r="AJ27" i="18"/>
  <c r="AJ25" i="18"/>
  <c r="AJ22" i="18"/>
  <c r="AJ20" i="18"/>
  <c r="AJ18" i="18"/>
  <c r="AJ17" i="18"/>
  <c r="AJ19" i="18"/>
  <c r="AJ16" i="18"/>
  <c r="AJ14" i="18"/>
  <c r="AJ6" i="18"/>
  <c r="AJ15" i="18"/>
  <c r="AJ13" i="18"/>
  <c r="AJ10" i="18"/>
  <c r="AJ11" i="18"/>
  <c r="AJ9" i="18"/>
  <c r="AJ8" i="18"/>
  <c r="AJ7" i="18"/>
  <c r="AJ3" i="18"/>
  <c r="AJ2" i="18"/>
  <c r="AJ4" i="18"/>
  <c r="AK1" i="18"/>
  <c r="AJ5" i="18"/>
  <c r="BX8" i="18"/>
  <c r="DM8" i="18"/>
  <c r="FB8" i="18"/>
  <c r="BX15" i="18"/>
  <c r="DM15" i="18"/>
  <c r="FB15" i="18"/>
  <c r="DM3" i="18"/>
  <c r="FB3" i="18"/>
  <c r="BX3" i="18"/>
  <c r="BX20" i="18"/>
  <c r="DM20" i="18"/>
  <c r="FB20" i="18"/>
  <c r="DM21" i="18"/>
  <c r="FB21" i="18"/>
  <c r="BX21" i="18"/>
  <c r="BX29" i="18"/>
  <c r="DM29" i="18"/>
  <c r="FB29" i="18"/>
  <c r="BX32" i="18"/>
  <c r="DM32" i="18"/>
  <c r="FB32" i="18"/>
  <c r="ED79" i="18"/>
  <c r="EL79" i="18"/>
  <c r="DM30" i="18"/>
  <c r="FB30" i="18"/>
  <c r="BX30" i="18"/>
  <c r="BX38" i="18"/>
  <c r="DM38" i="18"/>
  <c r="FB38" i="18"/>
  <c r="BX41" i="18"/>
  <c r="DM41" i="18"/>
  <c r="FB41" i="18"/>
  <c r="BX46" i="18"/>
  <c r="DM46" i="18"/>
  <c r="FB46" i="18"/>
  <c r="DM50" i="18"/>
  <c r="FB50" i="18"/>
  <c r="BX50" i="18"/>
  <c r="ES128" i="18"/>
  <c r="EC101" i="18"/>
  <c r="EU123" i="18"/>
  <c r="ET123" i="18"/>
  <c r="ET128" i="18"/>
  <c r="ED145" i="18"/>
  <c r="ED144" i="18"/>
  <c r="EN66" i="18"/>
  <c r="EI66" i="18"/>
  <c r="DY98" i="17"/>
  <c r="DY97" i="17"/>
  <c r="EA140" i="17"/>
  <c r="EA139" i="17"/>
  <c r="EC123" i="17"/>
  <c r="BV4" i="17"/>
  <c r="DK4" i="17"/>
  <c r="EZ4" i="17"/>
  <c r="DK8" i="17"/>
  <c r="EZ8" i="17"/>
  <c r="BV8" i="17"/>
  <c r="BV27" i="17"/>
  <c r="DK27" i="17"/>
  <c r="EZ27" i="17"/>
  <c r="DK21" i="17"/>
  <c r="EZ21" i="17"/>
  <c r="BV21" i="17"/>
  <c r="DK11" i="17"/>
  <c r="EZ11" i="17"/>
  <c r="BV11" i="17"/>
  <c r="BV20" i="17"/>
  <c r="DK20" i="17"/>
  <c r="EZ20" i="17"/>
  <c r="BV28" i="17"/>
  <c r="DK28" i="17"/>
  <c r="EZ28" i="17"/>
  <c r="EB79" i="17"/>
  <c r="DK30" i="17"/>
  <c r="EZ30" i="17"/>
  <c r="BV30" i="17"/>
  <c r="BV36" i="17"/>
  <c r="DK36" i="17"/>
  <c r="EZ36" i="17"/>
  <c r="DK34" i="17"/>
  <c r="EZ34" i="17"/>
  <c r="BV34" i="17"/>
  <c r="BV47" i="17"/>
  <c r="DK47" i="17"/>
  <c r="EZ47" i="17"/>
  <c r="BV46" i="17"/>
  <c r="DK46" i="17"/>
  <c r="EZ46" i="17"/>
  <c r="BV50" i="17"/>
  <c r="DK50" i="17"/>
  <c r="EZ50" i="17"/>
  <c r="ER116" i="17"/>
  <c r="EB138" i="17"/>
  <c r="EB137" i="17"/>
  <c r="EB128" i="17"/>
  <c r="ER129" i="17"/>
  <c r="ER130" i="17"/>
  <c r="EB132" i="17"/>
  <c r="EB129" i="17"/>
  <c r="EB131" i="17"/>
  <c r="EA147" i="17"/>
  <c r="EA146" i="17"/>
  <c r="DK3" i="17"/>
  <c r="EZ3" i="17"/>
  <c r="BV3" i="17"/>
  <c r="DK10" i="17"/>
  <c r="EZ10" i="17"/>
  <c r="BV10" i="17"/>
  <c r="EC55" i="17"/>
  <c r="DK7" i="17"/>
  <c r="EZ7" i="17"/>
  <c r="BV7" i="17"/>
  <c r="DK24" i="17"/>
  <c r="EZ24" i="17"/>
  <c r="BV24" i="17"/>
  <c r="DK15" i="17"/>
  <c r="EZ15" i="17"/>
  <c r="BV15" i="17"/>
  <c r="BV22" i="17"/>
  <c r="DK22" i="17"/>
  <c r="EZ22" i="17"/>
  <c r="BV29" i="17"/>
  <c r="DK29" i="17"/>
  <c r="EZ29" i="17"/>
  <c r="DK25" i="17"/>
  <c r="EZ25" i="17"/>
  <c r="BV25" i="17"/>
  <c r="BV38" i="17"/>
  <c r="DK38" i="17"/>
  <c r="EZ38" i="17"/>
  <c r="DK37" i="17"/>
  <c r="EZ37" i="17"/>
  <c r="BV37" i="17"/>
  <c r="BV42" i="17"/>
  <c r="DK42" i="17"/>
  <c r="EZ42" i="17"/>
  <c r="DK48" i="17"/>
  <c r="EZ48" i="17"/>
  <c r="BV48" i="17"/>
  <c r="EA134" i="17"/>
  <c r="EA133" i="17"/>
  <c r="AH51" i="17"/>
  <c r="AH48" i="17"/>
  <c r="AH49" i="17"/>
  <c r="AH50" i="17"/>
  <c r="AH47" i="17"/>
  <c r="AH42" i="17"/>
  <c r="AH45" i="17"/>
  <c r="AH46" i="17"/>
  <c r="AH43" i="17"/>
  <c r="AH40" i="17"/>
  <c r="AH39" i="17"/>
  <c r="AH41" i="17"/>
  <c r="AH37" i="17"/>
  <c r="AH34" i="17"/>
  <c r="AH33" i="17"/>
  <c r="AH44" i="17"/>
  <c r="AH38" i="17"/>
  <c r="AH36" i="17"/>
  <c r="AH35" i="17"/>
  <c r="AH31" i="17"/>
  <c r="AH30" i="17"/>
  <c r="AH24" i="17"/>
  <c r="AH32" i="17"/>
  <c r="AH29" i="17"/>
  <c r="AH28" i="17"/>
  <c r="AH27" i="17"/>
  <c r="AH22" i="17"/>
  <c r="AH25" i="17"/>
  <c r="AH16" i="17"/>
  <c r="AH14" i="17"/>
  <c r="AH10" i="17"/>
  <c r="AH8" i="17"/>
  <c r="AH26" i="17"/>
  <c r="AH21" i="17"/>
  <c r="AH13" i="17"/>
  <c r="AH19" i="17"/>
  <c r="AH12" i="17"/>
  <c r="AH6" i="17"/>
  <c r="AH17" i="17"/>
  <c r="AH20" i="17"/>
  <c r="AH15" i="17"/>
  <c r="AH23" i="17"/>
  <c r="AH18" i="17"/>
  <c r="AH7" i="17"/>
  <c r="AH4" i="17"/>
  <c r="AH11" i="17"/>
  <c r="AH9" i="17"/>
  <c r="AH2" i="17"/>
  <c r="AH5" i="17"/>
  <c r="AI1" i="17"/>
  <c r="AH3" i="17"/>
  <c r="DK5" i="17"/>
  <c r="EZ5" i="17"/>
  <c r="BV5" i="17"/>
  <c r="DK12" i="17"/>
  <c r="EZ12" i="17"/>
  <c r="BV12" i="17"/>
  <c r="BV9" i="17"/>
  <c r="DK9" i="17"/>
  <c r="EZ9" i="17"/>
  <c r="DK14" i="17"/>
  <c r="EZ14" i="17"/>
  <c r="BV14" i="17"/>
  <c r="DK17" i="17"/>
  <c r="EZ17" i="17"/>
  <c r="BV17" i="17"/>
  <c r="DK33" i="17"/>
  <c r="EZ33" i="17"/>
  <c r="BV33" i="17"/>
  <c r="BV31" i="17"/>
  <c r="DK31" i="17"/>
  <c r="EZ31" i="17"/>
  <c r="DK26" i="17"/>
  <c r="EZ26" i="17"/>
  <c r="BV26" i="17"/>
  <c r="ED86" i="17"/>
  <c r="EM86" i="17"/>
  <c r="DK39" i="17"/>
  <c r="EZ39" i="17"/>
  <c r="BV39" i="17"/>
  <c r="DK40" i="17"/>
  <c r="EZ40" i="17"/>
  <c r="BV40" i="17"/>
  <c r="EA90" i="17"/>
  <c r="BV45" i="17"/>
  <c r="DK45" i="17"/>
  <c r="EZ45" i="17"/>
  <c r="BV51" i="17"/>
  <c r="DK51" i="17"/>
  <c r="EZ51" i="17"/>
  <c r="EC116" i="17"/>
  <c r="EJ70" i="17"/>
  <c r="DK2" i="17"/>
  <c r="EZ2" i="17"/>
  <c r="BV2" i="17"/>
  <c r="DK6" i="17"/>
  <c r="EZ6" i="17"/>
  <c r="BV6" i="17"/>
  <c r="EC66" i="17"/>
  <c r="DK19" i="17"/>
  <c r="EZ19" i="17"/>
  <c r="BV19" i="17"/>
  <c r="BV13" i="17"/>
  <c r="DK13" i="17"/>
  <c r="EZ13" i="17"/>
  <c r="DK16" i="17"/>
  <c r="EZ16" i="17"/>
  <c r="BV16" i="17"/>
  <c r="DK18" i="17"/>
  <c r="EZ18" i="17"/>
  <c r="BV18" i="17"/>
  <c r="ED70" i="17"/>
  <c r="EK70" i="17"/>
  <c r="BV23" i="17"/>
  <c r="DK23" i="17"/>
  <c r="EZ23" i="17"/>
  <c r="BV35" i="17"/>
  <c r="DK35" i="17"/>
  <c r="EZ35" i="17"/>
  <c r="BV32" i="17"/>
  <c r="DK32" i="17"/>
  <c r="EZ32" i="17"/>
  <c r="DK44" i="17"/>
  <c r="EZ44" i="17"/>
  <c r="BV44" i="17"/>
  <c r="BV41" i="17"/>
  <c r="DK41" i="17"/>
  <c r="EZ41" i="17"/>
  <c r="DK43" i="17"/>
  <c r="EZ43" i="17"/>
  <c r="BV43" i="17"/>
  <c r="BV49" i="17"/>
  <c r="DK49" i="17"/>
  <c r="EZ49" i="17"/>
  <c r="ER123" i="17"/>
  <c r="ER128" i="17"/>
  <c r="EB145" i="17"/>
  <c r="EB144" i="17"/>
  <c r="EL70" i="17"/>
  <c r="DZ101" i="17"/>
  <c r="DZ102" i="17"/>
  <c r="DZ95" i="17"/>
  <c r="DZ96" i="17"/>
  <c r="DY103" i="17"/>
  <c r="DY104" i="17"/>
  <c r="EJ79" i="18"/>
  <c r="EL86" i="17"/>
  <c r="BY4" i="18"/>
  <c r="DN4" i="18"/>
  <c r="FC4" i="18"/>
  <c r="BY8" i="18"/>
  <c r="DN8" i="18"/>
  <c r="FC8" i="18"/>
  <c r="BY13" i="18"/>
  <c r="DN13" i="18"/>
  <c r="FC13" i="18"/>
  <c r="DN16" i="18"/>
  <c r="FC16" i="18"/>
  <c r="BY16" i="18"/>
  <c r="BY20" i="18"/>
  <c r="DN20" i="18"/>
  <c r="FC20" i="18"/>
  <c r="BY31" i="18"/>
  <c r="DN31" i="18"/>
  <c r="FC31" i="18"/>
  <c r="BY23" i="18"/>
  <c r="DN23" i="18"/>
  <c r="FC23" i="18"/>
  <c r="DN39" i="18"/>
  <c r="FC39" i="18"/>
  <c r="BY39" i="18"/>
  <c r="DN30" i="18"/>
  <c r="FC30" i="18"/>
  <c r="BY30" i="18"/>
  <c r="DN43" i="18"/>
  <c r="FC43" i="18"/>
  <c r="BY43" i="18"/>
  <c r="DN42" i="18"/>
  <c r="FC42" i="18"/>
  <c r="BY42" i="18"/>
  <c r="BY47" i="18"/>
  <c r="DN47" i="18"/>
  <c r="FC47" i="18"/>
  <c r="EM79" i="18"/>
  <c r="ED140" i="18"/>
  <c r="ED139" i="18"/>
  <c r="EC95" i="18"/>
  <c r="EC96" i="18"/>
  <c r="DN2" i="18"/>
  <c r="FC2" i="18"/>
  <c r="BY2" i="18"/>
  <c r="BY9" i="18"/>
  <c r="DN9" i="18"/>
  <c r="FC9" i="18"/>
  <c r="DN15" i="18"/>
  <c r="FC15" i="18"/>
  <c r="BY15" i="18"/>
  <c r="BY19" i="18"/>
  <c r="DN19" i="18"/>
  <c r="FC19" i="18"/>
  <c r="BY22" i="18"/>
  <c r="DN22" i="18"/>
  <c r="FC22" i="18"/>
  <c r="BY28" i="18"/>
  <c r="DN28" i="18"/>
  <c r="FC28" i="18"/>
  <c r="DN24" i="18"/>
  <c r="FC24" i="18"/>
  <c r="BY24" i="18"/>
  <c r="DN29" i="18"/>
  <c r="FC29" i="18"/>
  <c r="BY29" i="18"/>
  <c r="BY33" i="18"/>
  <c r="DN33" i="18"/>
  <c r="FC33" i="18"/>
  <c r="BY41" i="18"/>
  <c r="DN41" i="18"/>
  <c r="FC41" i="18"/>
  <c r="DN44" i="18"/>
  <c r="FC44" i="18"/>
  <c r="BY44" i="18"/>
  <c r="BY50" i="18"/>
  <c r="DN50" i="18"/>
  <c r="FC50" i="18"/>
  <c r="EI79" i="18"/>
  <c r="EU128" i="18"/>
  <c r="ED147" i="18"/>
  <c r="ED146" i="18"/>
  <c r="BY5" i="18"/>
  <c r="DN5" i="18"/>
  <c r="FC5" i="18"/>
  <c r="DN3" i="18"/>
  <c r="FC3" i="18"/>
  <c r="BY3" i="18"/>
  <c r="BY11" i="18"/>
  <c r="DN11" i="18"/>
  <c r="FC11" i="18"/>
  <c r="DN6" i="18"/>
  <c r="FC6" i="18"/>
  <c r="BY6" i="18"/>
  <c r="BY17" i="18"/>
  <c r="DN17" i="18"/>
  <c r="FC17" i="18"/>
  <c r="BY25" i="18"/>
  <c r="DN25" i="18"/>
  <c r="FC25" i="18"/>
  <c r="DN26" i="18"/>
  <c r="FC26" i="18"/>
  <c r="BY26" i="18"/>
  <c r="BY35" i="18"/>
  <c r="DN35" i="18"/>
  <c r="FC35" i="18"/>
  <c r="DN34" i="18"/>
  <c r="FC34" i="18"/>
  <c r="BY34" i="18"/>
  <c r="BY36" i="18"/>
  <c r="DN36" i="18"/>
  <c r="FC36" i="18"/>
  <c r="DN40" i="18"/>
  <c r="FC40" i="18"/>
  <c r="BY40" i="18"/>
  <c r="BY48" i="18"/>
  <c r="DN48" i="18"/>
  <c r="FC48" i="18"/>
  <c r="DN46" i="18"/>
  <c r="FC46" i="18"/>
  <c r="BY46" i="18"/>
  <c r="EH79" i="18"/>
  <c r="ED134" i="18"/>
  <c r="ED133" i="18"/>
  <c r="EB104" i="18"/>
  <c r="EB103" i="18"/>
  <c r="EC102" i="18"/>
  <c r="EC104" i="18"/>
  <c r="EN79" i="18"/>
  <c r="EK79" i="18"/>
  <c r="EF79" i="18"/>
  <c r="AK51" i="18"/>
  <c r="AK47" i="18"/>
  <c r="AK49" i="18"/>
  <c r="AK48" i="18"/>
  <c r="AK50" i="18"/>
  <c r="AK43" i="18"/>
  <c r="AK44" i="18"/>
  <c r="AK41" i="18"/>
  <c r="AK45" i="18"/>
  <c r="AK46" i="18"/>
  <c r="AK39" i="18"/>
  <c r="AK38" i="18"/>
  <c r="AK40" i="18"/>
  <c r="AK42" i="18"/>
  <c r="AK36" i="18"/>
  <c r="AK34" i="18"/>
  <c r="AK32" i="18"/>
  <c r="AK29" i="18"/>
  <c r="AK37" i="18"/>
  <c r="AK31" i="18"/>
  <c r="AK28" i="18"/>
  <c r="AK35" i="18"/>
  <c r="AK33" i="18"/>
  <c r="AK30" i="18"/>
  <c r="AK27" i="18"/>
  <c r="AK23" i="18"/>
  <c r="AK26" i="18"/>
  <c r="AK20" i="18"/>
  <c r="AK24" i="18"/>
  <c r="AK21" i="18"/>
  <c r="AK18" i="18"/>
  <c r="AK17" i="18"/>
  <c r="AK19" i="18"/>
  <c r="AK16" i="18"/>
  <c r="AK15" i="18"/>
  <c r="AK25" i="18"/>
  <c r="AK22" i="18"/>
  <c r="AK13" i="18"/>
  <c r="AK10" i="18"/>
  <c r="AK5" i="18"/>
  <c r="AK11" i="18"/>
  <c r="AK9" i="18"/>
  <c r="AK8" i="18"/>
  <c r="AK7" i="18"/>
  <c r="AK14" i="18"/>
  <c r="AK6" i="18"/>
  <c r="AK2" i="18"/>
  <c r="AK4" i="18"/>
  <c r="AL1" i="18"/>
  <c r="AK3" i="18"/>
  <c r="BY7" i="18"/>
  <c r="DN7" i="18"/>
  <c r="FC7" i="18"/>
  <c r="DN10" i="18"/>
  <c r="FC10" i="18"/>
  <c r="BY10" i="18"/>
  <c r="BY14" i="18"/>
  <c r="DN14" i="18"/>
  <c r="FC14" i="18"/>
  <c r="DN18" i="18"/>
  <c r="FC18" i="18"/>
  <c r="BY18" i="18"/>
  <c r="BY27" i="18"/>
  <c r="DN27" i="18"/>
  <c r="FC27" i="18"/>
  <c r="DN21" i="18"/>
  <c r="FC21" i="18"/>
  <c r="BY21" i="18"/>
  <c r="DN32" i="18"/>
  <c r="FC32" i="18"/>
  <c r="BY32" i="18"/>
  <c r="BY38" i="18"/>
  <c r="DN38" i="18"/>
  <c r="FC38" i="18"/>
  <c r="BY37" i="18"/>
  <c r="DN37" i="18"/>
  <c r="FC37" i="18"/>
  <c r="ED90" i="18"/>
  <c r="EJ90" i="18"/>
  <c r="DN45" i="18"/>
  <c r="FC45" i="18"/>
  <c r="BY45" i="18"/>
  <c r="BY49" i="18"/>
  <c r="DN49" i="18"/>
  <c r="FC49" i="18"/>
  <c r="DN51" i="18"/>
  <c r="FC51" i="18"/>
  <c r="BY51" i="18"/>
  <c r="EG79" i="18"/>
  <c r="EK90" i="18"/>
  <c r="DZ104" i="17"/>
  <c r="DZ103" i="17"/>
  <c r="EA102" i="17"/>
  <c r="EM70" i="17"/>
  <c r="AI50" i="17"/>
  <c r="AI49" i="17"/>
  <c r="AI47" i="17"/>
  <c r="AI46" i="17"/>
  <c r="AI51" i="17"/>
  <c r="AI48" i="17"/>
  <c r="AI45" i="17"/>
  <c r="AI41" i="17"/>
  <c r="AI43" i="17"/>
  <c r="AI44" i="17"/>
  <c r="AI38" i="17"/>
  <c r="AI40" i="17"/>
  <c r="AI36" i="17"/>
  <c r="AI42" i="17"/>
  <c r="AI39" i="17"/>
  <c r="AI35" i="17"/>
  <c r="AI37" i="17"/>
  <c r="AI32" i="17"/>
  <c r="AI30" i="17"/>
  <c r="AI29" i="17"/>
  <c r="AI28" i="17"/>
  <c r="AI23" i="17"/>
  <c r="AI31" i="17"/>
  <c r="AI27" i="17"/>
  <c r="AI33" i="17"/>
  <c r="AI26" i="17"/>
  <c r="AI25" i="17"/>
  <c r="AI21" i="17"/>
  <c r="AI20" i="17"/>
  <c r="AI13" i="17"/>
  <c r="AI9" i="17"/>
  <c r="AI34" i="17"/>
  <c r="AI24" i="17"/>
  <c r="AI19" i="17"/>
  <c r="AI18" i="17"/>
  <c r="AI17" i="17"/>
  <c r="AI15" i="17"/>
  <c r="AI11" i="17"/>
  <c r="AI22" i="17"/>
  <c r="AI16" i="17"/>
  <c r="AI8" i="17"/>
  <c r="AI7" i="17"/>
  <c r="AI10" i="17"/>
  <c r="AI6" i="17"/>
  <c r="AI4" i="17"/>
  <c r="AI14" i="17"/>
  <c r="AI5" i="17"/>
  <c r="AJ1" i="17"/>
  <c r="AI2" i="17"/>
  <c r="AI3" i="17"/>
  <c r="BW11" i="17"/>
  <c r="DL11" i="17"/>
  <c r="FA11" i="17"/>
  <c r="BW23" i="17"/>
  <c r="DL23" i="17"/>
  <c r="FA23" i="17"/>
  <c r="DL6" i="17"/>
  <c r="FA6" i="17"/>
  <c r="BW6" i="17"/>
  <c r="BW21" i="17"/>
  <c r="DL21" i="17"/>
  <c r="FA21" i="17"/>
  <c r="DL14" i="17"/>
  <c r="FA14" i="17"/>
  <c r="BW14" i="17"/>
  <c r="BW27" i="17"/>
  <c r="DL27" i="17"/>
  <c r="FA27" i="17"/>
  <c r="DL24" i="17"/>
  <c r="FA24" i="17"/>
  <c r="BW24" i="17"/>
  <c r="DL36" i="17"/>
  <c r="FA36" i="17"/>
  <c r="BW36" i="17"/>
  <c r="DL34" i="17"/>
  <c r="FA34" i="17"/>
  <c r="BW34" i="17"/>
  <c r="DL40" i="17"/>
  <c r="FA40" i="17"/>
  <c r="BW40" i="17"/>
  <c r="DL42" i="17"/>
  <c r="FA42" i="17"/>
  <c r="BW42" i="17"/>
  <c r="DL48" i="17"/>
  <c r="FA48" i="17"/>
  <c r="BW48" i="17"/>
  <c r="EA96" i="17"/>
  <c r="EI86" i="17"/>
  <c r="EJ86" i="17"/>
  <c r="EB147" i="17"/>
  <c r="EB146" i="17"/>
  <c r="ES116" i="17"/>
  <c r="EC138" i="17"/>
  <c r="EC137" i="17"/>
  <c r="EC128" i="17"/>
  <c r="EC131" i="17"/>
  <c r="EC129" i="17"/>
  <c r="EC132" i="17"/>
  <c r="ES129" i="17"/>
  <c r="ES130" i="17"/>
  <c r="DL5" i="17"/>
  <c r="FA5" i="17"/>
  <c r="BW5" i="17"/>
  <c r="DL4" i="17"/>
  <c r="FA4" i="17"/>
  <c r="BW4" i="17"/>
  <c r="BW15" i="17"/>
  <c r="DL15" i="17"/>
  <c r="FA15" i="17"/>
  <c r="DL12" i="17"/>
  <c r="FA12" i="17"/>
  <c r="FB12" i="17"/>
  <c r="FC12" i="17"/>
  <c r="FD12" i="17"/>
  <c r="FE12" i="17"/>
  <c r="FF12" i="17"/>
  <c r="FG12" i="17"/>
  <c r="BX12" i="17"/>
  <c r="BW12" i="17"/>
  <c r="BW26" i="17"/>
  <c r="DL26" i="17"/>
  <c r="FA26" i="17"/>
  <c r="DL16" i="17"/>
  <c r="FA16" i="17"/>
  <c r="BW16" i="17"/>
  <c r="DL28" i="17"/>
  <c r="FA28" i="17"/>
  <c r="BW28" i="17"/>
  <c r="EC79" i="17"/>
  <c r="DL30" i="17"/>
  <c r="FA30" i="17"/>
  <c r="BW30" i="17"/>
  <c r="DL38" i="17"/>
  <c r="FA38" i="17"/>
  <c r="BW38" i="17"/>
  <c r="BW37" i="17"/>
  <c r="DL37" i="17"/>
  <c r="FA37" i="17"/>
  <c r="DL43" i="17"/>
  <c r="FA43" i="17"/>
  <c r="BW43" i="17"/>
  <c r="BW47" i="17"/>
  <c r="DL47" i="17"/>
  <c r="FA47" i="17"/>
  <c r="DL51" i="17"/>
  <c r="FA51" i="17"/>
  <c r="BW51" i="17"/>
  <c r="DZ98" i="17"/>
  <c r="DZ97" i="17"/>
  <c r="EH70" i="17"/>
  <c r="EA95" i="17"/>
  <c r="ED123" i="17"/>
  <c r="EN86" i="17"/>
  <c r="EG86" i="17"/>
  <c r="DL2" i="17"/>
  <c r="FA2" i="17"/>
  <c r="BW2" i="17"/>
  <c r="ED55" i="17"/>
  <c r="EH55" i="17"/>
  <c r="DL7" i="17"/>
  <c r="FA7" i="17"/>
  <c r="BW7" i="17"/>
  <c r="DL20" i="17"/>
  <c r="FA20" i="17"/>
  <c r="BW20" i="17"/>
  <c r="ED66" i="17"/>
  <c r="EJ66" i="17"/>
  <c r="BW19" i="17"/>
  <c r="DL19" i="17"/>
  <c r="FA19" i="17"/>
  <c r="DL8" i="17"/>
  <c r="FA8" i="17"/>
  <c r="BW8" i="17"/>
  <c r="BW25" i="17"/>
  <c r="DL25" i="17"/>
  <c r="FA25" i="17"/>
  <c r="DL29" i="17"/>
  <c r="FA29" i="17"/>
  <c r="BW29" i="17"/>
  <c r="DL31" i="17"/>
  <c r="FA31" i="17"/>
  <c r="BW31" i="17"/>
  <c r="BW44" i="17"/>
  <c r="DL44" i="17"/>
  <c r="FA44" i="17"/>
  <c r="BW41" i="17"/>
  <c r="DL41" i="17"/>
  <c r="FA41" i="17"/>
  <c r="DL46" i="17"/>
  <c r="FA46" i="17"/>
  <c r="BW46" i="17"/>
  <c r="DL50" i="17"/>
  <c r="FA50" i="17"/>
  <c r="BW50" i="17"/>
  <c r="EA101" i="17"/>
  <c r="EB134" i="17"/>
  <c r="EB133" i="17"/>
  <c r="EF86" i="17"/>
  <c r="ES123" i="17"/>
  <c r="EC144" i="17"/>
  <c r="EC145" i="17"/>
  <c r="ED116" i="17"/>
  <c r="EN70" i="17"/>
  <c r="EG70" i="17"/>
  <c r="EF66" i="17"/>
  <c r="EL66" i="17"/>
  <c r="EF70" i="17"/>
  <c r="BW3" i="17"/>
  <c r="DL3" i="17"/>
  <c r="FA3" i="17"/>
  <c r="BW9" i="17"/>
  <c r="DL9" i="17"/>
  <c r="FA9" i="17"/>
  <c r="DL18" i="17"/>
  <c r="FA18" i="17"/>
  <c r="BW18" i="17"/>
  <c r="BW17" i="17"/>
  <c r="DL17" i="17"/>
  <c r="FA17" i="17"/>
  <c r="DL13" i="17"/>
  <c r="FA13" i="17"/>
  <c r="BW13" i="17"/>
  <c r="DL10" i="17"/>
  <c r="FA10" i="17"/>
  <c r="BW10" i="17"/>
  <c r="BW22" i="17"/>
  <c r="DL22" i="17"/>
  <c r="FA22" i="17"/>
  <c r="BW32" i="17"/>
  <c r="DL32" i="17"/>
  <c r="FA32" i="17"/>
  <c r="BW35" i="17"/>
  <c r="DL35" i="17"/>
  <c r="FA35" i="17"/>
  <c r="DL33" i="17"/>
  <c r="FA33" i="17"/>
  <c r="BW33" i="17"/>
  <c r="DL39" i="17"/>
  <c r="FA39" i="17"/>
  <c r="BW39" i="17"/>
  <c r="EB90" i="17"/>
  <c r="BW45" i="17"/>
  <c r="DL45" i="17"/>
  <c r="FA45" i="17"/>
  <c r="BW49" i="17"/>
  <c r="DL49" i="17"/>
  <c r="FA49" i="17"/>
  <c r="EH86" i="17"/>
  <c r="EI55" i="17"/>
  <c r="EB140" i="17"/>
  <c r="EB139" i="17"/>
  <c r="EK86" i="17"/>
  <c r="EI70" i="17"/>
  <c r="ES128" i="17"/>
  <c r="BZ4" i="18"/>
  <c r="DO4" i="18"/>
  <c r="FD4" i="18"/>
  <c r="BZ7" i="18"/>
  <c r="DO7" i="18"/>
  <c r="FD7" i="18"/>
  <c r="DO5" i="18"/>
  <c r="FD5" i="18"/>
  <c r="BZ5" i="18"/>
  <c r="BZ25" i="18"/>
  <c r="DO25" i="18"/>
  <c r="FD25" i="18"/>
  <c r="DO17" i="18"/>
  <c r="FD17" i="18"/>
  <c r="BZ17" i="18"/>
  <c r="DO20" i="18"/>
  <c r="FD20" i="18"/>
  <c r="BZ20" i="18"/>
  <c r="BZ30" i="18"/>
  <c r="DO30" i="18"/>
  <c r="FD30" i="18"/>
  <c r="DO31" i="18"/>
  <c r="FD31" i="18"/>
  <c r="BZ31" i="18"/>
  <c r="DO34" i="18"/>
  <c r="FD34" i="18"/>
  <c r="BZ34" i="18"/>
  <c r="DO38" i="18"/>
  <c r="FD38" i="18"/>
  <c r="BZ38" i="18"/>
  <c r="DO41" i="18"/>
  <c r="FD41" i="18"/>
  <c r="BZ41" i="18"/>
  <c r="BZ48" i="18"/>
  <c r="DO48" i="18"/>
  <c r="FD48" i="18"/>
  <c r="ED96" i="18"/>
  <c r="EC103" i="18"/>
  <c r="DO2" i="18"/>
  <c r="FD2" i="18"/>
  <c r="BZ2" i="18"/>
  <c r="DO8" i="18"/>
  <c r="FD8" i="18"/>
  <c r="BZ8" i="18"/>
  <c r="DO10" i="18"/>
  <c r="FD10" i="18"/>
  <c r="BZ10" i="18"/>
  <c r="DO15" i="18"/>
  <c r="FD15" i="18"/>
  <c r="BZ15" i="18"/>
  <c r="BZ18" i="18"/>
  <c r="DO18" i="18"/>
  <c r="FD18" i="18"/>
  <c r="DO26" i="18"/>
  <c r="FD26" i="18"/>
  <c r="BZ26" i="18"/>
  <c r="BZ33" i="18"/>
  <c r="DO33" i="18"/>
  <c r="FD33" i="18"/>
  <c r="BZ37" i="18"/>
  <c r="DO37" i="18"/>
  <c r="FD37" i="18"/>
  <c r="DO36" i="18"/>
  <c r="FD36" i="18"/>
  <c r="BZ36" i="18"/>
  <c r="DO39" i="18"/>
  <c r="FD39" i="18"/>
  <c r="BZ39" i="18"/>
  <c r="BZ44" i="18"/>
  <c r="DO44" i="18"/>
  <c r="FD44" i="18"/>
  <c r="DO49" i="18"/>
  <c r="FD49" i="18"/>
  <c r="BZ49" i="18"/>
  <c r="ED95" i="18"/>
  <c r="BZ3" i="18"/>
  <c r="DO3" i="18"/>
  <c r="FD3" i="18"/>
  <c r="BZ6" i="18"/>
  <c r="DO6" i="18"/>
  <c r="FD6" i="18"/>
  <c r="DO9" i="18"/>
  <c r="FD9" i="18"/>
  <c r="BZ9" i="18"/>
  <c r="BZ13" i="18"/>
  <c r="DO13" i="18"/>
  <c r="FD13" i="18"/>
  <c r="DO16" i="18"/>
  <c r="FD16" i="18"/>
  <c r="BZ16" i="18"/>
  <c r="BZ21" i="18"/>
  <c r="DO21" i="18"/>
  <c r="FD21" i="18"/>
  <c r="DO23" i="18"/>
  <c r="FD23" i="18"/>
  <c r="BZ23" i="18"/>
  <c r="BZ35" i="18"/>
  <c r="DO35" i="18"/>
  <c r="FD35" i="18"/>
  <c r="DO29" i="18"/>
  <c r="FD29" i="18"/>
  <c r="BZ29" i="18"/>
  <c r="BZ42" i="18"/>
  <c r="DO42" i="18"/>
  <c r="FD42" i="18"/>
  <c r="DO46" i="18"/>
  <c r="FD46" i="18"/>
  <c r="BZ46" i="18"/>
  <c r="DO43" i="18"/>
  <c r="FD43" i="18"/>
  <c r="BZ43" i="18"/>
  <c r="DO47" i="18"/>
  <c r="FD47" i="18"/>
  <c r="BZ47" i="18"/>
  <c r="EC98" i="18"/>
  <c r="EC97" i="18"/>
  <c r="EN90" i="18"/>
  <c r="EG90" i="18"/>
  <c r="EH90" i="18"/>
  <c r="ED102" i="18"/>
  <c r="ED101" i="18"/>
  <c r="EL90" i="18"/>
  <c r="EI90" i="18"/>
  <c r="AL50" i="18"/>
  <c r="AL49" i="18"/>
  <c r="AL51" i="18"/>
  <c r="AL48" i="18"/>
  <c r="AL47" i="18"/>
  <c r="AL46" i="18"/>
  <c r="AL45" i="18"/>
  <c r="AL43" i="18"/>
  <c r="AL42" i="18"/>
  <c r="AL41" i="18"/>
  <c r="AL44" i="18"/>
  <c r="AL40" i="18"/>
  <c r="AL37" i="18"/>
  <c r="AL39" i="18"/>
  <c r="AL35" i="18"/>
  <c r="AL38" i="18"/>
  <c r="AL34" i="18"/>
  <c r="AL31" i="18"/>
  <c r="AL32" i="18"/>
  <c r="AL33" i="18"/>
  <c r="AL36" i="18"/>
  <c r="AL29" i="18"/>
  <c r="AL26" i="18"/>
  <c r="AL22" i="18"/>
  <c r="AL24" i="18"/>
  <c r="AL19" i="18"/>
  <c r="AL30" i="18"/>
  <c r="AL28" i="18"/>
  <c r="AL25" i="18"/>
  <c r="AL27" i="18"/>
  <c r="AL23" i="18"/>
  <c r="AL20" i="18"/>
  <c r="AL21" i="18"/>
  <c r="AL18" i="18"/>
  <c r="AL17" i="18"/>
  <c r="AL14" i="18"/>
  <c r="AL11" i="18"/>
  <c r="AL15" i="18"/>
  <c r="AL9" i="18"/>
  <c r="AL8" i="18"/>
  <c r="AL4" i="18"/>
  <c r="AL7" i="18"/>
  <c r="AL6" i="18"/>
  <c r="AL16" i="18"/>
  <c r="AL13" i="18"/>
  <c r="AL10" i="18"/>
  <c r="AL5" i="18"/>
  <c r="AM1" i="18"/>
  <c r="AL3" i="18"/>
  <c r="AL2" i="18"/>
  <c r="DO14" i="18"/>
  <c r="FD14" i="18"/>
  <c r="BZ14" i="18"/>
  <c r="DO11" i="18"/>
  <c r="FD11" i="18"/>
  <c r="BZ11" i="18"/>
  <c r="DO22" i="18"/>
  <c r="FD22" i="18"/>
  <c r="BZ22" i="18"/>
  <c r="BZ19" i="18"/>
  <c r="DO19" i="18"/>
  <c r="FD19" i="18"/>
  <c r="DO24" i="18"/>
  <c r="FD24" i="18"/>
  <c r="BZ24" i="18"/>
  <c r="BZ27" i="18"/>
  <c r="DO27" i="18"/>
  <c r="FD27" i="18"/>
  <c r="DO28" i="18"/>
  <c r="FD28" i="18"/>
  <c r="BZ28" i="18"/>
  <c r="DO32" i="18"/>
  <c r="FD32" i="18"/>
  <c r="BZ32" i="18"/>
  <c r="BZ40" i="18"/>
  <c r="DO40" i="18"/>
  <c r="FD40" i="18"/>
  <c r="DO45" i="18"/>
  <c r="FD45" i="18"/>
  <c r="BZ45" i="18"/>
  <c r="BZ50" i="18"/>
  <c r="DO50" i="18"/>
  <c r="FD50" i="18"/>
  <c r="DO51" i="18"/>
  <c r="FD51" i="18"/>
  <c r="BZ51" i="18"/>
  <c r="EF90" i="18"/>
  <c r="EM90" i="18"/>
  <c r="EB102" i="17"/>
  <c r="EB96" i="17"/>
  <c r="EB101" i="17"/>
  <c r="EB95" i="17"/>
  <c r="EU116" i="17"/>
  <c r="ET116" i="17"/>
  <c r="ED137" i="17"/>
  <c r="ED138" i="17"/>
  <c r="ED132" i="17"/>
  <c r="ED131" i="17"/>
  <c r="ED128" i="17"/>
  <c r="ET129" i="17"/>
  <c r="ET130" i="17"/>
  <c r="ED129" i="17"/>
  <c r="EL55" i="17"/>
  <c r="EA97" i="17"/>
  <c r="EA98" i="17"/>
  <c r="BX5" i="17"/>
  <c r="DM5" i="17"/>
  <c r="FB5" i="17"/>
  <c r="BX10" i="17"/>
  <c r="DM10" i="17"/>
  <c r="FB10" i="17"/>
  <c r="BX22" i="17"/>
  <c r="DM22" i="17"/>
  <c r="FB22" i="17"/>
  <c r="BX18" i="17"/>
  <c r="DM18" i="17"/>
  <c r="FB18" i="17"/>
  <c r="DM9" i="17"/>
  <c r="FB9" i="17"/>
  <c r="BX9" i="17"/>
  <c r="BX25" i="17"/>
  <c r="DM25" i="17"/>
  <c r="FB25" i="17"/>
  <c r="DM31" i="17"/>
  <c r="FB31" i="17"/>
  <c r="BX31" i="17"/>
  <c r="ED79" i="17"/>
  <c r="EI79" i="17"/>
  <c r="BX30" i="17"/>
  <c r="DM30" i="17"/>
  <c r="FB30" i="17"/>
  <c r="DM39" i="17"/>
  <c r="FB39" i="17"/>
  <c r="BX39" i="17"/>
  <c r="DM38" i="17"/>
  <c r="FB38" i="17"/>
  <c r="BX38" i="17"/>
  <c r="EC90" i="17"/>
  <c r="EC101" i="17"/>
  <c r="DM45" i="17"/>
  <c r="FB45" i="17"/>
  <c r="BX45" i="17"/>
  <c r="DM47" i="17"/>
  <c r="FB47" i="17"/>
  <c r="BX47" i="17"/>
  <c r="EF55" i="17"/>
  <c r="EJ55" i="17"/>
  <c r="EN66" i="17"/>
  <c r="EI66" i="17"/>
  <c r="EG66" i="17"/>
  <c r="EC139" i="17"/>
  <c r="EC140" i="17"/>
  <c r="BX3" i="17"/>
  <c r="DM3" i="17"/>
  <c r="FB3" i="17"/>
  <c r="BX14" i="17"/>
  <c r="DM14" i="17"/>
  <c r="FB14" i="17"/>
  <c r="DM7" i="17"/>
  <c r="FB7" i="17"/>
  <c r="BX7" i="17"/>
  <c r="BX11" i="17"/>
  <c r="DM11" i="17"/>
  <c r="FB11" i="17"/>
  <c r="DM19" i="17"/>
  <c r="FB19" i="17"/>
  <c r="BX19" i="17"/>
  <c r="DM13" i="17"/>
  <c r="FB13" i="17"/>
  <c r="BX13" i="17"/>
  <c r="BX26" i="17"/>
  <c r="DM26" i="17"/>
  <c r="FB26" i="17"/>
  <c r="DM23" i="17"/>
  <c r="FB23" i="17"/>
  <c r="BX23" i="17"/>
  <c r="DM32" i="17"/>
  <c r="FB32" i="17"/>
  <c r="BX32" i="17"/>
  <c r="DM42" i="17"/>
  <c r="FB42" i="17"/>
  <c r="BX42" i="17"/>
  <c r="DM44" i="17"/>
  <c r="FB44" i="17"/>
  <c r="BX44" i="17"/>
  <c r="BX48" i="17"/>
  <c r="DM48" i="17"/>
  <c r="FB48" i="17"/>
  <c r="DM49" i="17"/>
  <c r="FB49" i="17"/>
  <c r="BX49" i="17"/>
  <c r="EH66" i="17"/>
  <c r="EM66" i="17"/>
  <c r="EA103" i="17"/>
  <c r="EA104" i="17"/>
  <c r="EN55" i="17"/>
  <c r="EG55" i="17"/>
  <c r="EM55" i="17"/>
  <c r="DM2" i="17"/>
  <c r="FB2" i="17"/>
  <c r="BX2" i="17"/>
  <c r="DM4" i="17"/>
  <c r="FB4" i="17"/>
  <c r="BX4" i="17"/>
  <c r="DM8" i="17"/>
  <c r="FB8" i="17"/>
  <c r="BX8" i="17"/>
  <c r="BX15" i="17"/>
  <c r="DM15" i="17"/>
  <c r="FB15" i="17"/>
  <c r="BX24" i="17"/>
  <c r="DM24" i="17"/>
  <c r="FB24" i="17"/>
  <c r="DM20" i="17"/>
  <c r="FB20" i="17"/>
  <c r="BX20" i="17"/>
  <c r="DM33" i="17"/>
  <c r="FB33" i="17"/>
  <c r="BX33" i="17"/>
  <c r="DM28" i="17"/>
  <c r="FB28" i="17"/>
  <c r="BX28" i="17"/>
  <c r="DM37" i="17"/>
  <c r="FB37" i="17"/>
  <c r="BX37" i="17"/>
  <c r="DM36" i="17"/>
  <c r="FB36" i="17"/>
  <c r="BX36" i="17"/>
  <c r="BX43" i="17"/>
  <c r="DM43" i="17"/>
  <c r="FB43" i="17"/>
  <c r="BX51" i="17"/>
  <c r="DM51" i="17"/>
  <c r="FB51" i="17"/>
  <c r="DM50" i="17"/>
  <c r="FB50" i="17"/>
  <c r="BX50" i="17"/>
  <c r="EK66" i="17"/>
  <c r="EC146" i="17"/>
  <c r="EC147" i="17"/>
  <c r="ET123" i="17"/>
  <c r="EU123" i="17"/>
  <c r="EU128" i="17"/>
  <c r="ED144" i="17"/>
  <c r="ED145" i="17"/>
  <c r="EK55" i="17"/>
  <c r="EK79" i="17"/>
  <c r="EJ79" i="17"/>
  <c r="EC133" i="17"/>
  <c r="EC134" i="17"/>
  <c r="AJ51" i="17"/>
  <c r="AJ50" i="17"/>
  <c r="AJ44" i="17"/>
  <c r="AJ48" i="17"/>
  <c r="AJ49" i="17"/>
  <c r="AJ47" i="17"/>
  <c r="AJ46" i="17"/>
  <c r="AJ42" i="17"/>
  <c r="AJ39" i="17"/>
  <c r="AJ38" i="17"/>
  <c r="AJ35" i="17"/>
  <c r="AJ45" i="17"/>
  <c r="AJ43" i="17"/>
  <c r="AJ37" i="17"/>
  <c r="AJ34" i="17"/>
  <c r="AJ33" i="17"/>
  <c r="AJ40" i="17"/>
  <c r="AJ31" i="17"/>
  <c r="AJ27" i="17"/>
  <c r="AJ22" i="17"/>
  <c r="AJ41" i="17"/>
  <c r="AJ26" i="17"/>
  <c r="AJ25" i="17"/>
  <c r="AJ24" i="17"/>
  <c r="AJ19" i="17"/>
  <c r="AJ30" i="17"/>
  <c r="AJ29" i="17"/>
  <c r="AJ21" i="17"/>
  <c r="AJ36" i="17"/>
  <c r="AJ32" i="17"/>
  <c r="AJ18" i="17"/>
  <c r="AJ17" i="17"/>
  <c r="AJ15" i="17"/>
  <c r="AJ11" i="17"/>
  <c r="AJ23" i="17"/>
  <c r="AJ20" i="17"/>
  <c r="AJ16" i="17"/>
  <c r="AJ14" i="17"/>
  <c r="AJ10" i="17"/>
  <c r="AJ8" i="17"/>
  <c r="AJ28" i="17"/>
  <c r="AJ7" i="17"/>
  <c r="AJ13" i="17"/>
  <c r="AJ9" i="17"/>
  <c r="AJ5" i="17"/>
  <c r="AJ6" i="17"/>
  <c r="AJ4" i="17"/>
  <c r="AJ2" i="17"/>
  <c r="AK1" i="17"/>
  <c r="AJ3" i="17"/>
  <c r="DM6" i="17"/>
  <c r="FB6" i="17"/>
  <c r="BX6" i="17"/>
  <c r="BX16" i="17"/>
  <c r="DM16" i="17"/>
  <c r="FB16" i="17"/>
  <c r="BX17" i="17"/>
  <c r="DM17" i="17"/>
  <c r="FB17" i="17"/>
  <c r="BX34" i="17"/>
  <c r="DM34" i="17"/>
  <c r="FB34" i="17"/>
  <c r="DM21" i="17"/>
  <c r="FB21" i="17"/>
  <c r="BX21" i="17"/>
  <c r="DM27" i="17"/>
  <c r="FB27" i="17"/>
  <c r="BX27" i="17"/>
  <c r="DM29" i="17"/>
  <c r="FB29" i="17"/>
  <c r="BX29" i="17"/>
  <c r="DM35" i="17"/>
  <c r="FB35" i="17"/>
  <c r="BX35" i="17"/>
  <c r="BX40" i="17"/>
  <c r="DM40" i="17"/>
  <c r="FB40" i="17"/>
  <c r="DM41" i="17"/>
  <c r="FB41" i="17"/>
  <c r="BX41" i="17"/>
  <c r="DM46" i="17"/>
  <c r="FB46" i="17"/>
  <c r="BX46" i="17"/>
  <c r="EC102" i="17"/>
  <c r="EG79" i="17"/>
  <c r="EM79" i="17"/>
  <c r="EF79" i="17"/>
  <c r="CA3" i="18"/>
  <c r="DP3" i="18"/>
  <c r="FE3" i="18"/>
  <c r="DP13" i="18"/>
  <c r="FE13" i="18"/>
  <c r="CA13" i="18"/>
  <c r="DP4" i="18"/>
  <c r="FE4" i="18"/>
  <c r="CA4" i="18"/>
  <c r="DP11" i="18"/>
  <c r="FE11" i="18"/>
  <c r="CA11" i="18"/>
  <c r="CA21" i="18"/>
  <c r="DP21" i="18"/>
  <c r="FE21" i="18"/>
  <c r="DP25" i="18"/>
  <c r="FE25" i="18"/>
  <c r="CA25" i="18"/>
  <c r="CA24" i="18"/>
  <c r="DP24" i="18"/>
  <c r="FE24" i="18"/>
  <c r="DP36" i="18"/>
  <c r="FE36" i="18"/>
  <c r="CA36" i="18"/>
  <c r="DP34" i="18"/>
  <c r="FE34" i="18"/>
  <c r="CA34" i="18"/>
  <c r="DP37" i="18"/>
  <c r="FE37" i="18"/>
  <c r="CA37" i="18"/>
  <c r="CA42" i="18"/>
  <c r="DP42" i="18"/>
  <c r="FE42" i="18"/>
  <c r="DP47" i="18"/>
  <c r="FE47" i="18"/>
  <c r="CA47" i="18"/>
  <c r="DP50" i="18"/>
  <c r="FE50" i="18"/>
  <c r="CA50" i="18"/>
  <c r="ED98" i="18"/>
  <c r="ED97" i="18"/>
  <c r="AM48" i="18"/>
  <c r="AM51" i="18"/>
  <c r="AM49" i="18"/>
  <c r="AM50" i="18"/>
  <c r="AM47" i="18"/>
  <c r="AM46" i="18"/>
  <c r="AM45" i="18"/>
  <c r="AM43" i="18"/>
  <c r="AM44" i="18"/>
  <c r="AM41" i="18"/>
  <c r="AM42" i="18"/>
  <c r="AM39" i="18"/>
  <c r="AM38" i="18"/>
  <c r="AM33" i="18"/>
  <c r="AM37" i="18"/>
  <c r="AM32" i="18"/>
  <c r="AM35" i="18"/>
  <c r="AM30" i="18"/>
  <c r="AM27" i="18"/>
  <c r="AM36" i="18"/>
  <c r="AM40" i="18"/>
  <c r="AM34" i="18"/>
  <c r="AM31" i="18"/>
  <c r="AM28" i="18"/>
  <c r="AM25" i="18"/>
  <c r="AM18" i="18"/>
  <c r="AM22" i="18"/>
  <c r="AM21" i="18"/>
  <c r="AM29" i="18"/>
  <c r="AM26" i="18"/>
  <c r="AM24" i="18"/>
  <c r="AM19" i="18"/>
  <c r="AM20" i="18"/>
  <c r="AM23" i="18"/>
  <c r="AM13" i="18"/>
  <c r="AM17" i="18"/>
  <c r="AM11" i="18"/>
  <c r="AM7" i="18"/>
  <c r="AM3" i="18"/>
  <c r="AM6" i="18"/>
  <c r="AM16" i="18"/>
  <c r="AM14" i="18"/>
  <c r="AM10" i="18"/>
  <c r="AM15" i="18"/>
  <c r="AM9" i="18"/>
  <c r="AM8" i="18"/>
  <c r="AM4" i="18"/>
  <c r="AM5" i="18"/>
  <c r="AM2" i="18"/>
  <c r="AN1" i="18"/>
  <c r="DP16" i="18"/>
  <c r="FE16" i="18"/>
  <c r="CA16" i="18"/>
  <c r="DP8" i="18"/>
  <c r="FE8" i="18"/>
  <c r="CA8" i="18"/>
  <c r="DP14" i="18"/>
  <c r="FE14" i="18"/>
  <c r="CA14" i="18"/>
  <c r="DP20" i="18"/>
  <c r="FE20" i="18"/>
  <c r="CA20" i="18"/>
  <c r="DP28" i="18"/>
  <c r="FE28" i="18"/>
  <c r="CA28" i="18"/>
  <c r="DP22" i="18"/>
  <c r="FE22" i="18"/>
  <c r="CA22" i="18"/>
  <c r="DP33" i="18"/>
  <c r="FE33" i="18"/>
  <c r="CA33" i="18"/>
  <c r="CA38" i="18"/>
  <c r="DP38" i="18"/>
  <c r="FE38" i="18"/>
  <c r="CA40" i="18"/>
  <c r="DP40" i="18"/>
  <c r="FE40" i="18"/>
  <c r="DP43" i="18"/>
  <c r="FE43" i="18"/>
  <c r="CA43" i="18"/>
  <c r="CA48" i="18"/>
  <c r="DP48" i="18"/>
  <c r="FE48" i="18"/>
  <c r="DP5" i="18"/>
  <c r="FE5" i="18"/>
  <c r="CA5" i="18"/>
  <c r="CA6" i="18"/>
  <c r="DP6" i="18"/>
  <c r="FE6" i="18"/>
  <c r="DP9" i="18"/>
  <c r="FE9" i="18"/>
  <c r="CA9" i="18"/>
  <c r="DP17" i="18"/>
  <c r="FE17" i="18"/>
  <c r="CA17" i="18"/>
  <c r="DP23" i="18"/>
  <c r="FE23" i="18"/>
  <c r="CA23" i="18"/>
  <c r="CA30" i="18"/>
  <c r="DP30" i="18"/>
  <c r="FE30" i="18"/>
  <c r="DP26" i="18"/>
  <c r="FE26" i="18"/>
  <c r="CA26" i="18"/>
  <c r="DP32" i="18"/>
  <c r="FE32" i="18"/>
  <c r="CA32" i="18"/>
  <c r="DP35" i="18"/>
  <c r="FE35" i="18"/>
  <c r="CA35" i="18"/>
  <c r="CA44" i="18"/>
  <c r="DP44" i="18"/>
  <c r="FE44" i="18"/>
  <c r="DP45" i="18"/>
  <c r="FE45" i="18"/>
  <c r="CA45" i="18"/>
  <c r="CA51" i="18"/>
  <c r="DP51" i="18"/>
  <c r="FE51" i="18"/>
  <c r="CA2" i="18"/>
  <c r="DP2" i="18"/>
  <c r="FE2" i="18"/>
  <c r="CA10" i="18"/>
  <c r="DP10" i="18"/>
  <c r="FE10" i="18"/>
  <c r="DP7" i="18"/>
  <c r="FE7" i="18"/>
  <c r="CA7" i="18"/>
  <c r="DP15" i="18"/>
  <c r="FE15" i="18"/>
  <c r="CA15" i="18"/>
  <c r="CA18" i="18"/>
  <c r="DP18" i="18"/>
  <c r="FE18" i="18"/>
  <c r="DP27" i="18"/>
  <c r="FE27" i="18"/>
  <c r="CA27" i="18"/>
  <c r="DP19" i="18"/>
  <c r="FE19" i="18"/>
  <c r="CA19" i="18"/>
  <c r="CA29" i="18"/>
  <c r="DP29" i="18"/>
  <c r="FE29" i="18"/>
  <c r="DP31" i="18"/>
  <c r="FE31" i="18"/>
  <c r="CA31" i="18"/>
  <c r="DP39" i="18"/>
  <c r="FE39" i="18"/>
  <c r="CA39" i="18"/>
  <c r="CA41" i="18"/>
  <c r="DP41" i="18"/>
  <c r="FE41" i="18"/>
  <c r="CA46" i="18"/>
  <c r="DP46" i="18"/>
  <c r="FE46" i="18"/>
  <c r="DP49" i="18"/>
  <c r="FE49" i="18"/>
  <c r="CA49" i="18"/>
  <c r="ED104" i="18"/>
  <c r="ED103" i="18"/>
  <c r="EC103" i="17"/>
  <c r="EC104" i="17"/>
  <c r="BY2" i="17"/>
  <c r="DN2" i="17"/>
  <c r="FC2" i="17"/>
  <c r="BY9" i="17"/>
  <c r="DN9" i="17"/>
  <c r="FC9" i="17"/>
  <c r="BY8" i="17"/>
  <c r="DN8" i="17"/>
  <c r="FC8" i="17"/>
  <c r="DN20" i="17"/>
  <c r="FC20" i="17"/>
  <c r="BY20" i="17"/>
  <c r="DN17" i="17"/>
  <c r="FC17" i="17"/>
  <c r="BY17" i="17"/>
  <c r="DN21" i="17"/>
  <c r="FC21" i="17"/>
  <c r="BY21" i="17"/>
  <c r="BY24" i="17"/>
  <c r="DN24" i="17"/>
  <c r="FC24" i="17"/>
  <c r="DN22" i="17"/>
  <c r="FC22" i="17"/>
  <c r="BY22" i="17"/>
  <c r="BY33" i="17"/>
  <c r="DN33" i="17"/>
  <c r="FC33" i="17"/>
  <c r="ED90" i="17"/>
  <c r="EH90" i="17"/>
  <c r="DN45" i="17"/>
  <c r="FC45" i="17"/>
  <c r="BY45" i="17"/>
  <c r="BY42" i="17"/>
  <c r="DN42" i="17"/>
  <c r="FC42" i="17"/>
  <c r="BY48" i="17"/>
  <c r="DN48" i="17"/>
  <c r="FC48" i="17"/>
  <c r="ED147" i="17"/>
  <c r="ED146" i="17"/>
  <c r="EN79" i="17"/>
  <c r="EH79" i="17"/>
  <c r="EL79" i="17"/>
  <c r="ED140" i="17"/>
  <c r="ED139" i="17"/>
  <c r="BY4" i="17"/>
  <c r="DN4" i="17"/>
  <c r="FC4" i="17"/>
  <c r="BY13" i="17"/>
  <c r="DN13" i="17"/>
  <c r="FC13" i="17"/>
  <c r="BY10" i="17"/>
  <c r="DN10" i="17"/>
  <c r="FC10" i="17"/>
  <c r="DN23" i="17"/>
  <c r="FC23" i="17"/>
  <c r="BY23" i="17"/>
  <c r="DN18" i="17"/>
  <c r="FC18" i="17"/>
  <c r="BY18" i="17"/>
  <c r="BY29" i="17"/>
  <c r="DN29" i="17"/>
  <c r="FC29" i="17"/>
  <c r="DN25" i="17"/>
  <c r="FC25" i="17"/>
  <c r="BY25" i="17"/>
  <c r="DN27" i="17"/>
  <c r="FC27" i="17"/>
  <c r="BY27" i="17"/>
  <c r="BY34" i="17"/>
  <c r="DN34" i="17"/>
  <c r="FC34" i="17"/>
  <c r="DN35" i="17"/>
  <c r="FC35" i="17"/>
  <c r="BY35" i="17"/>
  <c r="BY46" i="17"/>
  <c r="DN46" i="17"/>
  <c r="FC46" i="17"/>
  <c r="DN44" i="17"/>
  <c r="FC44" i="17"/>
  <c r="BY44" i="17"/>
  <c r="EM90" i="17"/>
  <c r="EC96" i="17"/>
  <c r="EC95" i="17"/>
  <c r="ED134" i="17"/>
  <c r="ED133" i="17"/>
  <c r="ET128" i="17"/>
  <c r="EG90" i="17"/>
  <c r="DN3" i="17"/>
  <c r="FC3" i="17"/>
  <c r="BY3" i="17"/>
  <c r="BY6" i="17"/>
  <c r="DN6" i="17"/>
  <c r="FC6" i="17"/>
  <c r="DN7" i="17"/>
  <c r="FC7" i="17"/>
  <c r="BY7" i="17"/>
  <c r="BY14" i="17"/>
  <c r="DN14" i="17"/>
  <c r="FC14" i="17"/>
  <c r="DN11" i="17"/>
  <c r="FC11" i="17"/>
  <c r="BY11" i="17"/>
  <c r="BY32" i="17"/>
  <c r="DN32" i="17"/>
  <c r="FC32" i="17"/>
  <c r="BY30" i="17"/>
  <c r="DN30" i="17"/>
  <c r="FC30" i="17"/>
  <c r="DN26" i="17"/>
  <c r="FC26" i="17"/>
  <c r="BY26" i="17"/>
  <c r="BY31" i="17"/>
  <c r="DN31" i="17"/>
  <c r="FC31" i="17"/>
  <c r="DN37" i="17"/>
  <c r="FC37" i="17"/>
  <c r="BY37" i="17"/>
  <c r="BY38" i="17"/>
  <c r="DN38" i="17"/>
  <c r="FC38" i="17"/>
  <c r="DN47" i="17"/>
  <c r="FC47" i="17"/>
  <c r="BY47" i="17"/>
  <c r="BY50" i="17"/>
  <c r="DN50" i="17"/>
  <c r="FC50" i="17"/>
  <c r="EB103" i="17"/>
  <c r="EB104" i="17"/>
  <c r="AK50" i="17"/>
  <c r="AK49" i="17"/>
  <c r="AK47" i="17"/>
  <c r="AK48" i="17"/>
  <c r="AK43" i="17"/>
  <c r="AK46" i="17"/>
  <c r="AK51" i="17"/>
  <c r="AK44" i="17"/>
  <c r="AK45" i="17"/>
  <c r="AK42" i="17"/>
  <c r="AK41" i="17"/>
  <c r="AK37" i="17"/>
  <c r="AK34" i="17"/>
  <c r="AK40" i="17"/>
  <c r="AK36" i="17"/>
  <c r="AK32" i="17"/>
  <c r="AK38" i="17"/>
  <c r="AK26" i="17"/>
  <c r="AK25" i="17"/>
  <c r="AK35" i="17"/>
  <c r="AK33" i="17"/>
  <c r="AK39" i="17"/>
  <c r="AK30" i="17"/>
  <c r="AK29" i="17"/>
  <c r="AK28" i="17"/>
  <c r="AK23" i="17"/>
  <c r="AK24" i="17"/>
  <c r="AK19" i="17"/>
  <c r="AK18" i="17"/>
  <c r="AK17" i="17"/>
  <c r="AK15" i="17"/>
  <c r="AK11" i="17"/>
  <c r="AK20" i="17"/>
  <c r="AK16" i="17"/>
  <c r="AK14" i="17"/>
  <c r="AK27" i="17"/>
  <c r="AK22" i="17"/>
  <c r="AK13" i="17"/>
  <c r="AK9" i="17"/>
  <c r="AK7" i="17"/>
  <c r="AK31" i="17"/>
  <c r="AK21" i="17"/>
  <c r="AK8" i="17"/>
  <c r="AK5" i="17"/>
  <c r="AK6" i="17"/>
  <c r="AK10" i="17"/>
  <c r="AK3" i="17"/>
  <c r="AL1" i="17"/>
  <c r="AK4" i="17"/>
  <c r="AK2" i="17"/>
  <c r="BY5" i="17"/>
  <c r="DN5" i="17"/>
  <c r="FC5" i="17"/>
  <c r="BY28" i="17"/>
  <c r="DN28" i="17"/>
  <c r="FC28" i="17"/>
  <c r="BY16" i="17"/>
  <c r="DN16" i="17"/>
  <c r="FC16" i="17"/>
  <c r="DN15" i="17"/>
  <c r="FC15" i="17"/>
  <c r="BY15" i="17"/>
  <c r="BY36" i="17"/>
  <c r="DN36" i="17"/>
  <c r="FC36" i="17"/>
  <c r="DN19" i="17"/>
  <c r="FC19" i="17"/>
  <c r="BY19" i="17"/>
  <c r="DN41" i="17"/>
  <c r="FC41" i="17"/>
  <c r="BY41" i="17"/>
  <c r="BY40" i="17"/>
  <c r="DN40" i="17"/>
  <c r="FC40" i="17"/>
  <c r="BY43" i="17"/>
  <c r="DN43" i="17"/>
  <c r="FC43" i="17"/>
  <c r="BY39" i="17"/>
  <c r="DN39" i="17"/>
  <c r="FC39" i="17"/>
  <c r="BY49" i="17"/>
  <c r="DN49" i="17"/>
  <c r="FC49" i="17"/>
  <c r="BY51" i="17"/>
  <c r="DN51" i="17"/>
  <c r="FC51" i="17"/>
  <c r="ED101" i="17"/>
  <c r="EJ90" i="17"/>
  <c r="EB97" i="17"/>
  <c r="EB98" i="17"/>
  <c r="EL90" i="17"/>
  <c r="DQ4" i="18"/>
  <c r="FF4" i="18"/>
  <c r="CB4" i="18"/>
  <c r="CB10" i="18"/>
  <c r="DQ10" i="18"/>
  <c r="FF10" i="18"/>
  <c r="DQ3" i="18"/>
  <c r="FF3" i="18"/>
  <c r="CB3" i="18"/>
  <c r="DQ13" i="18"/>
  <c r="FF13" i="18"/>
  <c r="CB13" i="18"/>
  <c r="CB24" i="18"/>
  <c r="DQ24" i="18"/>
  <c r="FF24" i="18"/>
  <c r="DQ22" i="18"/>
  <c r="FF22" i="18"/>
  <c r="CB22" i="18"/>
  <c r="CB31" i="18"/>
  <c r="DQ31" i="18"/>
  <c r="FF31" i="18"/>
  <c r="DQ27" i="18"/>
  <c r="FF27" i="18"/>
  <c r="CB27" i="18"/>
  <c r="CB37" i="18"/>
  <c r="DQ37" i="18"/>
  <c r="FF37" i="18"/>
  <c r="DQ42" i="18"/>
  <c r="FF42" i="18"/>
  <c r="CB42" i="18"/>
  <c r="CB45" i="18"/>
  <c r="DQ45" i="18"/>
  <c r="FF45" i="18"/>
  <c r="DQ49" i="18"/>
  <c r="FF49" i="18"/>
  <c r="CB49" i="18"/>
  <c r="AN51" i="18"/>
  <c r="AN50" i="18"/>
  <c r="AN46" i="18"/>
  <c r="AN49" i="18"/>
  <c r="AN48" i="18"/>
  <c r="AN44" i="18"/>
  <c r="AN45" i="18"/>
  <c r="AN43" i="18"/>
  <c r="AN42" i="18"/>
  <c r="AN47" i="18"/>
  <c r="AN40" i="18"/>
  <c r="AN39" i="18"/>
  <c r="AN41" i="18"/>
  <c r="AN37" i="18"/>
  <c r="AN35" i="18"/>
  <c r="AN30" i="18"/>
  <c r="AN36" i="18"/>
  <c r="AN33" i="18"/>
  <c r="AN29" i="18"/>
  <c r="AN34" i="18"/>
  <c r="AN38" i="18"/>
  <c r="AN32" i="18"/>
  <c r="AN24" i="18"/>
  <c r="AN28" i="18"/>
  <c r="AN25" i="18"/>
  <c r="AN22" i="18"/>
  <c r="AN21" i="18"/>
  <c r="AN27" i="18"/>
  <c r="AN23" i="18"/>
  <c r="AN31" i="18"/>
  <c r="AN26" i="18"/>
  <c r="AN19" i="18"/>
  <c r="AN17" i="18"/>
  <c r="AN20" i="18"/>
  <c r="AN18" i="18"/>
  <c r="AN6" i="18"/>
  <c r="AN16" i="18"/>
  <c r="AN14" i="18"/>
  <c r="AN10" i="18"/>
  <c r="AN15" i="18"/>
  <c r="AN13" i="18"/>
  <c r="AN9" i="18"/>
  <c r="AN8" i="18"/>
  <c r="AN11" i="18"/>
  <c r="AN7" i="18"/>
  <c r="AN3" i="18"/>
  <c r="AN5" i="18"/>
  <c r="AN2" i="18"/>
  <c r="AN4" i="18"/>
  <c r="CB8" i="18"/>
  <c r="DQ8" i="18"/>
  <c r="FF8" i="18"/>
  <c r="DQ14" i="18"/>
  <c r="FF14" i="18"/>
  <c r="CB14" i="18"/>
  <c r="DQ7" i="18"/>
  <c r="FF7" i="18"/>
  <c r="CB7" i="18"/>
  <c r="CB23" i="18"/>
  <c r="DQ23" i="18"/>
  <c r="FF23" i="18"/>
  <c r="DQ26" i="18"/>
  <c r="FF26" i="18"/>
  <c r="CB26" i="18"/>
  <c r="DQ18" i="18"/>
  <c r="FF18" i="18"/>
  <c r="CB18" i="18"/>
  <c r="CB34" i="18"/>
  <c r="DQ34" i="18"/>
  <c r="FF34" i="18"/>
  <c r="DQ30" i="18"/>
  <c r="FF30" i="18"/>
  <c r="CB30" i="18"/>
  <c r="DQ33" i="18"/>
  <c r="FF33" i="18"/>
  <c r="CB33" i="18"/>
  <c r="CB41" i="18"/>
  <c r="DQ41" i="18"/>
  <c r="FF41" i="18"/>
  <c r="CB46" i="18"/>
  <c r="DQ46" i="18"/>
  <c r="FF46" i="18"/>
  <c r="CB51" i="18"/>
  <c r="DQ51" i="18"/>
  <c r="FF51" i="18"/>
  <c r="CB2" i="18"/>
  <c r="DQ2" i="18"/>
  <c r="FF2" i="18"/>
  <c r="CB9" i="18"/>
  <c r="DQ9" i="18"/>
  <c r="FF9" i="18"/>
  <c r="DQ16" i="18"/>
  <c r="FF16" i="18"/>
  <c r="CB16" i="18"/>
  <c r="DQ11" i="18"/>
  <c r="FF11" i="18"/>
  <c r="CB11" i="18"/>
  <c r="CB20" i="18"/>
  <c r="DQ20" i="18"/>
  <c r="FF20" i="18"/>
  <c r="CB29" i="18"/>
  <c r="DQ29" i="18"/>
  <c r="FF29" i="18"/>
  <c r="DQ25" i="18"/>
  <c r="FF25" i="18"/>
  <c r="CB25" i="18"/>
  <c r="DQ40" i="18"/>
  <c r="FF40" i="18"/>
  <c r="CB40" i="18"/>
  <c r="DQ35" i="18"/>
  <c r="FF35" i="18"/>
  <c r="CB35" i="18"/>
  <c r="CB38" i="18"/>
  <c r="DQ38" i="18"/>
  <c r="FF38" i="18"/>
  <c r="DQ44" i="18"/>
  <c r="FF44" i="18"/>
  <c r="CB44" i="18"/>
  <c r="DQ47" i="18"/>
  <c r="FF47" i="18"/>
  <c r="CB47" i="18"/>
  <c r="DQ48" i="18"/>
  <c r="FF48" i="18"/>
  <c r="CB48" i="18"/>
  <c r="CB5" i="18"/>
  <c r="DQ5" i="18"/>
  <c r="FF5" i="18"/>
  <c r="CB15" i="18"/>
  <c r="DQ15" i="18"/>
  <c r="FF15" i="18"/>
  <c r="DQ6" i="18"/>
  <c r="FF6" i="18"/>
  <c r="CB6" i="18"/>
  <c r="CB17" i="18"/>
  <c r="DQ17" i="18"/>
  <c r="FF17" i="18"/>
  <c r="DQ19" i="18"/>
  <c r="FF19" i="18"/>
  <c r="CB19" i="18"/>
  <c r="DQ21" i="18"/>
  <c r="FF21" i="18"/>
  <c r="CB21" i="18"/>
  <c r="CB28" i="18"/>
  <c r="DQ28" i="18"/>
  <c r="FF28" i="18"/>
  <c r="CB36" i="18"/>
  <c r="DQ36" i="18"/>
  <c r="FF36" i="18"/>
  <c r="CB32" i="18"/>
  <c r="DQ32" i="18"/>
  <c r="FF32" i="18"/>
  <c r="CB39" i="18"/>
  <c r="DQ39" i="18"/>
  <c r="FF39" i="18"/>
  <c r="CB43" i="18"/>
  <c r="DQ43" i="18"/>
  <c r="FF43" i="18"/>
  <c r="DQ50" i="18"/>
  <c r="FF50" i="18"/>
  <c r="CB50" i="18"/>
  <c r="AL51" i="17"/>
  <c r="AL48" i="17"/>
  <c r="AL50" i="17"/>
  <c r="AL49" i="17"/>
  <c r="AL46" i="17"/>
  <c r="AL42" i="17"/>
  <c r="AL47" i="17"/>
  <c r="AL45" i="17"/>
  <c r="AL40" i="17"/>
  <c r="AL39" i="17"/>
  <c r="AL44" i="17"/>
  <c r="AL37" i="17"/>
  <c r="AL34" i="17"/>
  <c r="AL33" i="17"/>
  <c r="AL43" i="17"/>
  <c r="AL36" i="17"/>
  <c r="AL41" i="17"/>
  <c r="AL38" i="17"/>
  <c r="AL35" i="17"/>
  <c r="AL31" i="17"/>
  <c r="AL30" i="17"/>
  <c r="AL24" i="17"/>
  <c r="AL29" i="17"/>
  <c r="AL28" i="17"/>
  <c r="AL32" i="17"/>
  <c r="AL27" i="17"/>
  <c r="AL22" i="17"/>
  <c r="AL26" i="17"/>
  <c r="AL20" i="17"/>
  <c r="AL16" i="17"/>
  <c r="AL14" i="17"/>
  <c r="AL10" i="17"/>
  <c r="AL8" i="17"/>
  <c r="AL23" i="17"/>
  <c r="AL13" i="17"/>
  <c r="AL21" i="17"/>
  <c r="AL6" i="17"/>
  <c r="AL25" i="17"/>
  <c r="AL19" i="17"/>
  <c r="AL18" i="17"/>
  <c r="AL17" i="17"/>
  <c r="AL15" i="17"/>
  <c r="AL9" i="17"/>
  <c r="AL5" i="17"/>
  <c r="AL11" i="17"/>
  <c r="AL4" i="17"/>
  <c r="AL7" i="17"/>
  <c r="AL2" i="17"/>
  <c r="AL3" i="17"/>
  <c r="AM1" i="17"/>
  <c r="DO5" i="17"/>
  <c r="FD5" i="17"/>
  <c r="BZ5" i="17"/>
  <c r="DO7" i="17"/>
  <c r="FD7" i="17"/>
  <c r="BZ7" i="17"/>
  <c r="BZ27" i="17"/>
  <c r="DO27" i="17"/>
  <c r="FD27" i="17"/>
  <c r="DO11" i="17"/>
  <c r="FD11" i="17"/>
  <c r="BZ11" i="17"/>
  <c r="BZ19" i="17"/>
  <c r="DO19" i="17"/>
  <c r="FD19" i="17"/>
  <c r="BZ29" i="17"/>
  <c r="DO29" i="17"/>
  <c r="FD29" i="17"/>
  <c r="BZ35" i="17"/>
  <c r="DO35" i="17"/>
  <c r="FD35" i="17"/>
  <c r="BZ32" i="17"/>
  <c r="DO32" i="17"/>
  <c r="FD32" i="17"/>
  <c r="DO37" i="17"/>
  <c r="FD37" i="17"/>
  <c r="BZ37" i="17"/>
  <c r="DO44" i="17"/>
  <c r="FD44" i="17"/>
  <c r="BZ44" i="17"/>
  <c r="DO48" i="17"/>
  <c r="FD48" i="17"/>
  <c r="BZ48" i="17"/>
  <c r="DO3" i="17"/>
  <c r="FD3" i="17"/>
  <c r="BZ3" i="17"/>
  <c r="BZ8" i="17"/>
  <c r="DO8" i="17"/>
  <c r="FD8" i="17"/>
  <c r="BZ9" i="17"/>
  <c r="DO9" i="17"/>
  <c r="FD9" i="17"/>
  <c r="DO14" i="17"/>
  <c r="FD14" i="17"/>
  <c r="BZ14" i="17"/>
  <c r="DO15" i="17"/>
  <c r="FD15" i="17"/>
  <c r="BZ15" i="17"/>
  <c r="DO24" i="17"/>
  <c r="FD24" i="17"/>
  <c r="BZ24" i="17"/>
  <c r="DO30" i="17"/>
  <c r="FD30" i="17"/>
  <c r="BZ30" i="17"/>
  <c r="DO25" i="17"/>
  <c r="FD25" i="17"/>
  <c r="BZ25" i="17"/>
  <c r="BZ36" i="17"/>
  <c r="DO36" i="17"/>
  <c r="FD36" i="17"/>
  <c r="BZ41" i="17"/>
  <c r="DO41" i="17"/>
  <c r="FD41" i="17"/>
  <c r="BZ51" i="17"/>
  <c r="DO51" i="17"/>
  <c r="FD51" i="17"/>
  <c r="BZ47" i="17"/>
  <c r="DO47" i="17"/>
  <c r="FD47" i="17"/>
  <c r="EC97" i="17"/>
  <c r="EC98" i="17"/>
  <c r="DO2" i="17"/>
  <c r="FD2" i="17"/>
  <c r="BZ2" i="17"/>
  <c r="DO10" i="17"/>
  <c r="FD10" i="17"/>
  <c r="BZ10" i="17"/>
  <c r="DO21" i="17"/>
  <c r="FD21" i="17"/>
  <c r="BZ21" i="17"/>
  <c r="BZ13" i="17"/>
  <c r="DO13" i="17"/>
  <c r="FD13" i="17"/>
  <c r="DO16" i="17"/>
  <c r="FD16" i="17"/>
  <c r="BZ16" i="17"/>
  <c r="DO17" i="17"/>
  <c r="FD17" i="17"/>
  <c r="BZ17" i="17"/>
  <c r="BZ23" i="17"/>
  <c r="DO23" i="17"/>
  <c r="FD23" i="17"/>
  <c r="DO39" i="17"/>
  <c r="FD39" i="17"/>
  <c r="BZ39" i="17"/>
  <c r="DO26" i="17"/>
  <c r="FD26" i="17"/>
  <c r="BZ26" i="17"/>
  <c r="DO40" i="17"/>
  <c r="FD40" i="17"/>
  <c r="BZ40" i="17"/>
  <c r="DO42" i="17"/>
  <c r="FD42" i="17"/>
  <c r="BZ42" i="17"/>
  <c r="BZ46" i="17"/>
  <c r="DO46" i="17"/>
  <c r="FD46" i="17"/>
  <c r="BZ49" i="17"/>
  <c r="DO49" i="17"/>
  <c r="FD49" i="17"/>
  <c r="EN90" i="17"/>
  <c r="EI90" i="17"/>
  <c r="ED95" i="17"/>
  <c r="ED96" i="17"/>
  <c r="EF90" i="17"/>
  <c r="EK90" i="17"/>
  <c r="ED102" i="17"/>
  <c r="ED104" i="17"/>
  <c r="BZ4" i="17"/>
  <c r="DO4" i="17"/>
  <c r="FD4" i="17"/>
  <c r="DO6" i="17"/>
  <c r="FD6" i="17"/>
  <c r="BZ6" i="17"/>
  <c r="DO31" i="17"/>
  <c r="FD31" i="17"/>
  <c r="BZ31" i="17"/>
  <c r="DO22" i="17"/>
  <c r="FD22" i="17"/>
  <c r="BZ22" i="17"/>
  <c r="BZ20" i="17"/>
  <c r="DO20" i="17"/>
  <c r="FD20" i="17"/>
  <c r="DO18" i="17"/>
  <c r="FD18" i="17"/>
  <c r="BZ18" i="17"/>
  <c r="BZ28" i="17"/>
  <c r="DO28" i="17"/>
  <c r="FD28" i="17"/>
  <c r="DO33" i="17"/>
  <c r="FD33" i="17"/>
  <c r="BZ33" i="17"/>
  <c r="BZ38" i="17"/>
  <c r="DO38" i="17"/>
  <c r="FD38" i="17"/>
  <c r="DO34" i="17"/>
  <c r="FD34" i="17"/>
  <c r="BZ34" i="17"/>
  <c r="BZ45" i="17"/>
  <c r="DO45" i="17"/>
  <c r="FD45" i="17"/>
  <c r="DO43" i="17"/>
  <c r="FD43" i="17"/>
  <c r="BZ43" i="17"/>
  <c r="BZ50" i="17"/>
  <c r="DO50" i="17"/>
  <c r="FD50" i="17"/>
  <c r="CC5" i="18"/>
  <c r="DR5" i="18"/>
  <c r="FG5" i="18"/>
  <c r="CC8" i="18"/>
  <c r="DR8" i="18"/>
  <c r="FG8" i="18"/>
  <c r="DR10" i="18"/>
  <c r="FG10" i="18"/>
  <c r="CC10" i="18"/>
  <c r="DR18" i="18"/>
  <c r="FG18" i="18"/>
  <c r="CC18" i="18"/>
  <c r="DR26" i="18"/>
  <c r="FG26" i="18"/>
  <c r="CC26" i="18"/>
  <c r="DR21" i="18"/>
  <c r="FG21" i="18"/>
  <c r="CC21" i="18"/>
  <c r="DR24" i="18"/>
  <c r="FG24" i="18"/>
  <c r="CC24" i="18"/>
  <c r="DR29" i="18"/>
  <c r="FG29" i="18"/>
  <c r="CC29" i="18"/>
  <c r="CC35" i="18"/>
  <c r="DR35" i="18"/>
  <c r="FG35" i="18"/>
  <c r="DR40" i="18"/>
  <c r="FG40" i="18"/>
  <c r="CC40" i="18"/>
  <c r="DR45" i="18"/>
  <c r="FG45" i="18"/>
  <c r="CC45" i="18"/>
  <c r="DR46" i="18"/>
  <c r="FG46" i="18"/>
  <c r="CC46" i="18"/>
  <c r="DR3" i="18"/>
  <c r="FG3" i="18"/>
  <c r="CC3" i="18"/>
  <c r="CC9" i="18"/>
  <c r="DR9" i="18"/>
  <c r="FG9" i="18"/>
  <c r="CC14" i="18"/>
  <c r="DR14" i="18"/>
  <c r="FG14" i="18"/>
  <c r="CC20" i="18"/>
  <c r="DR20" i="18"/>
  <c r="FG20" i="18"/>
  <c r="CC31" i="18"/>
  <c r="DR31" i="18"/>
  <c r="FG31" i="18"/>
  <c r="CC22" i="18"/>
  <c r="DR22" i="18"/>
  <c r="FG22" i="18"/>
  <c r="DR32" i="18"/>
  <c r="FG32" i="18"/>
  <c r="CC32" i="18"/>
  <c r="CC33" i="18"/>
  <c r="DR33" i="18"/>
  <c r="FG33" i="18"/>
  <c r="CC37" i="18"/>
  <c r="DR37" i="18"/>
  <c r="FG37" i="18"/>
  <c r="CC47" i="18"/>
  <c r="DR47" i="18"/>
  <c r="FG47" i="18"/>
  <c r="DR44" i="18"/>
  <c r="FG44" i="18"/>
  <c r="CC44" i="18"/>
  <c r="CC50" i="18"/>
  <c r="DR50" i="18"/>
  <c r="FG50" i="18"/>
  <c r="CC4" i="18"/>
  <c r="DR4" i="18"/>
  <c r="FG4" i="18"/>
  <c r="CC7" i="18"/>
  <c r="DR7" i="18"/>
  <c r="FG7" i="18"/>
  <c r="DR13" i="18"/>
  <c r="FG13" i="18"/>
  <c r="CC13" i="18"/>
  <c r="CC16" i="18"/>
  <c r="DR16" i="18"/>
  <c r="FG16" i="18"/>
  <c r="CC17" i="18"/>
  <c r="DR17" i="18"/>
  <c r="FG17" i="18"/>
  <c r="DR23" i="18"/>
  <c r="FG23" i="18"/>
  <c r="CC23" i="18"/>
  <c r="DR25" i="18"/>
  <c r="FG25" i="18"/>
  <c r="CC25" i="18"/>
  <c r="CC38" i="18"/>
  <c r="DR38" i="18"/>
  <c r="FG38" i="18"/>
  <c r="DR36" i="18"/>
  <c r="FG36" i="18"/>
  <c r="CC36" i="18"/>
  <c r="CC41" i="18"/>
  <c r="DR41" i="18"/>
  <c r="FG41" i="18"/>
  <c r="DR42" i="18"/>
  <c r="FG42" i="18"/>
  <c r="CC42" i="18"/>
  <c r="DR48" i="18"/>
  <c r="FG48" i="18"/>
  <c r="CC48" i="18"/>
  <c r="DR51" i="18"/>
  <c r="FG51" i="18"/>
  <c r="CC51" i="18"/>
  <c r="DR2" i="18"/>
  <c r="FG2" i="18"/>
  <c r="CC2" i="18"/>
  <c r="CC11" i="18"/>
  <c r="DR11" i="18"/>
  <c r="FG11" i="18"/>
  <c r="DR15" i="18"/>
  <c r="FG15" i="18"/>
  <c r="CC15" i="18"/>
  <c r="DR6" i="18"/>
  <c r="FG6" i="18"/>
  <c r="CC6" i="18"/>
  <c r="CC19" i="18"/>
  <c r="DR19" i="18"/>
  <c r="FG19" i="18"/>
  <c r="CC27" i="18"/>
  <c r="DR27" i="18"/>
  <c r="FG27" i="18"/>
  <c r="DR28" i="18"/>
  <c r="FG28" i="18"/>
  <c r="CC28" i="18"/>
  <c r="CC34" i="18"/>
  <c r="DR34" i="18"/>
  <c r="FG34" i="18"/>
  <c r="DR30" i="18"/>
  <c r="FG30" i="18"/>
  <c r="CC30" i="18"/>
  <c r="CC39" i="18"/>
  <c r="DR39" i="18"/>
  <c r="FG39" i="18"/>
  <c r="CC43" i="18"/>
  <c r="DR43" i="18"/>
  <c r="FG43" i="18"/>
  <c r="CC49" i="18"/>
  <c r="DR49" i="18"/>
  <c r="FG49" i="18"/>
  <c r="DP7" i="17"/>
  <c r="FE7" i="17"/>
  <c r="CA7" i="17"/>
  <c r="DP9" i="17"/>
  <c r="FE9" i="17"/>
  <c r="CA9" i="17"/>
  <c r="CA19" i="17"/>
  <c r="DP19" i="17"/>
  <c r="FE19" i="17"/>
  <c r="DP13" i="17"/>
  <c r="FE13" i="17"/>
  <c r="CA13" i="17"/>
  <c r="DP14" i="17"/>
  <c r="FE14" i="17"/>
  <c r="CA14" i="17"/>
  <c r="CA22" i="17"/>
  <c r="DP22" i="17"/>
  <c r="FE22" i="17"/>
  <c r="DP29" i="17"/>
  <c r="FE29" i="17"/>
  <c r="CA29" i="17"/>
  <c r="CA35" i="17"/>
  <c r="DP35" i="17"/>
  <c r="FE35" i="17"/>
  <c r="DP43" i="17"/>
  <c r="FE43" i="17"/>
  <c r="CA43" i="17"/>
  <c r="CA44" i="17"/>
  <c r="DP44" i="17"/>
  <c r="FE44" i="17"/>
  <c r="DP47" i="17"/>
  <c r="FE47" i="17"/>
  <c r="CA47" i="17"/>
  <c r="DP50" i="17"/>
  <c r="FE50" i="17"/>
  <c r="CA50" i="17"/>
  <c r="ED103" i="17"/>
  <c r="AM50" i="17"/>
  <c r="AM49" i="17"/>
  <c r="AM47" i="17"/>
  <c r="AM46" i="17"/>
  <c r="AM48" i="17"/>
  <c r="AM51" i="17"/>
  <c r="AM45" i="17"/>
  <c r="AM41" i="17"/>
  <c r="AM42" i="17"/>
  <c r="AM43" i="17"/>
  <c r="AM38" i="17"/>
  <c r="AM36" i="17"/>
  <c r="AM40" i="17"/>
  <c r="AM35" i="17"/>
  <c r="AM39" i="17"/>
  <c r="AM44" i="17"/>
  <c r="AM33" i="17"/>
  <c r="AM29" i="17"/>
  <c r="AM28" i="17"/>
  <c r="AM23" i="17"/>
  <c r="AM32" i="17"/>
  <c r="AM30" i="17"/>
  <c r="AM27" i="17"/>
  <c r="AM34" i="17"/>
  <c r="AM31" i="17"/>
  <c r="AM26" i="17"/>
  <c r="AM25" i="17"/>
  <c r="AM21" i="17"/>
  <c r="AM20" i="17"/>
  <c r="AM13" i="17"/>
  <c r="AM9" i="17"/>
  <c r="AM22" i="17"/>
  <c r="AM37" i="17"/>
  <c r="AM19" i="17"/>
  <c r="AM18" i="17"/>
  <c r="AM17" i="17"/>
  <c r="AM15" i="17"/>
  <c r="AM11" i="17"/>
  <c r="AM24" i="17"/>
  <c r="AM16" i="17"/>
  <c r="AM14" i="17"/>
  <c r="AM6" i="17"/>
  <c r="AM10" i="17"/>
  <c r="AM7" i="17"/>
  <c r="AM8" i="17"/>
  <c r="AM5" i="17"/>
  <c r="AN1" i="17"/>
  <c r="AM4" i="17"/>
  <c r="AM2" i="17"/>
  <c r="AM3" i="17"/>
  <c r="DP4" i="17"/>
  <c r="FE4" i="17"/>
  <c r="CA4" i="17"/>
  <c r="CA15" i="17"/>
  <c r="DP15" i="17"/>
  <c r="FE15" i="17"/>
  <c r="CA25" i="17"/>
  <c r="DP25" i="17"/>
  <c r="FE25" i="17"/>
  <c r="CA23" i="17"/>
  <c r="DP23" i="17"/>
  <c r="FE23" i="17"/>
  <c r="DP16" i="17"/>
  <c r="FE16" i="17"/>
  <c r="CA16" i="17"/>
  <c r="CA27" i="17"/>
  <c r="DP27" i="17"/>
  <c r="FE27" i="17"/>
  <c r="DP24" i="17"/>
  <c r="FE24" i="17"/>
  <c r="CA24" i="17"/>
  <c r="DP38" i="17"/>
  <c r="FE38" i="17"/>
  <c r="CA38" i="17"/>
  <c r="DP33" i="17"/>
  <c r="FE33" i="17"/>
  <c r="CA33" i="17"/>
  <c r="DP39" i="17"/>
  <c r="FE39" i="17"/>
  <c r="CA39" i="17"/>
  <c r="DP42" i="17"/>
  <c r="FE42" i="17"/>
  <c r="CA42" i="17"/>
  <c r="DP48" i="17"/>
  <c r="FE48" i="17"/>
  <c r="CA48" i="17"/>
  <c r="ED98" i="17"/>
  <c r="ED97" i="17"/>
  <c r="CA3" i="17"/>
  <c r="DP3" i="17"/>
  <c r="FE3" i="17"/>
  <c r="CA11" i="17"/>
  <c r="DP11" i="17"/>
  <c r="FE11" i="17"/>
  <c r="CA17" i="17"/>
  <c r="DP17" i="17"/>
  <c r="FE17" i="17"/>
  <c r="DP6" i="17"/>
  <c r="FE6" i="17"/>
  <c r="CA6" i="17"/>
  <c r="DP8" i="17"/>
  <c r="FE8" i="17"/>
  <c r="CA8" i="17"/>
  <c r="CA20" i="17"/>
  <c r="DP20" i="17"/>
  <c r="FE20" i="17"/>
  <c r="DP32" i="17"/>
  <c r="FE32" i="17"/>
  <c r="CA32" i="17"/>
  <c r="DP30" i="17"/>
  <c r="FE30" i="17"/>
  <c r="CA30" i="17"/>
  <c r="CA41" i="17"/>
  <c r="DP41" i="17"/>
  <c r="FE41" i="17"/>
  <c r="DP34" i="17"/>
  <c r="FE34" i="17"/>
  <c r="CA34" i="17"/>
  <c r="DP40" i="17"/>
  <c r="FE40" i="17"/>
  <c r="CA40" i="17"/>
  <c r="CA46" i="17"/>
  <c r="DP46" i="17"/>
  <c r="FE46" i="17"/>
  <c r="DP51" i="17"/>
  <c r="FE51" i="17"/>
  <c r="CA51" i="17"/>
  <c r="DP2" i="17"/>
  <c r="FE2" i="17"/>
  <c r="CA2" i="17"/>
  <c r="CA5" i="17"/>
  <c r="DP5" i="17"/>
  <c r="FE5" i="17"/>
  <c r="DP18" i="17"/>
  <c r="FE18" i="17"/>
  <c r="CA18" i="17"/>
  <c r="DP21" i="17"/>
  <c r="FE21" i="17"/>
  <c r="CA21" i="17"/>
  <c r="DP10" i="17"/>
  <c r="FE10" i="17"/>
  <c r="CA10" i="17"/>
  <c r="CA26" i="17"/>
  <c r="DP26" i="17"/>
  <c r="FE26" i="17"/>
  <c r="DP28" i="17"/>
  <c r="FE28" i="17"/>
  <c r="CA28" i="17"/>
  <c r="DP31" i="17"/>
  <c r="FE31" i="17"/>
  <c r="CA31" i="17"/>
  <c r="DP36" i="17"/>
  <c r="FE36" i="17"/>
  <c r="CA36" i="17"/>
  <c r="CA37" i="17"/>
  <c r="DP37" i="17"/>
  <c r="FE37" i="17"/>
  <c r="CA45" i="17"/>
  <c r="DP45" i="17"/>
  <c r="FE45" i="17"/>
  <c r="DP49" i="17"/>
  <c r="FE49" i="17"/>
  <c r="CA49" i="17"/>
  <c r="CB3" i="17"/>
  <c r="DQ3" i="17"/>
  <c r="FF3" i="17"/>
  <c r="CB5" i="17"/>
  <c r="DQ5" i="17"/>
  <c r="FF5" i="17"/>
  <c r="DQ6" i="17"/>
  <c r="FF6" i="17"/>
  <c r="CB6" i="17"/>
  <c r="CB11" i="17"/>
  <c r="DQ11" i="17"/>
  <c r="FF11" i="17"/>
  <c r="DQ19" i="17"/>
  <c r="FF19" i="17"/>
  <c r="CB19" i="17"/>
  <c r="DQ13" i="17"/>
  <c r="FF13" i="17"/>
  <c r="CB13" i="17"/>
  <c r="CB26" i="17"/>
  <c r="DQ26" i="17"/>
  <c r="FF26" i="17"/>
  <c r="DQ30" i="17"/>
  <c r="FF30" i="17"/>
  <c r="CB30" i="17"/>
  <c r="DQ29" i="17"/>
  <c r="FF29" i="17"/>
  <c r="CB29" i="17"/>
  <c r="DQ35" i="17"/>
  <c r="FF35" i="17"/>
  <c r="CB35" i="17"/>
  <c r="CB43" i="17"/>
  <c r="DQ43" i="17"/>
  <c r="FF43" i="17"/>
  <c r="DQ51" i="17"/>
  <c r="FF51" i="17"/>
  <c r="CB51" i="17"/>
  <c r="DQ49" i="17"/>
  <c r="FF49" i="17"/>
  <c r="CB49" i="17"/>
  <c r="DQ2" i="17"/>
  <c r="FF2" i="17"/>
  <c r="CB2" i="17"/>
  <c r="DQ8" i="17"/>
  <c r="FF8" i="17"/>
  <c r="CB8" i="17"/>
  <c r="CB14" i="17"/>
  <c r="DQ14" i="17"/>
  <c r="FF14" i="17"/>
  <c r="CB15" i="17"/>
  <c r="DQ15" i="17"/>
  <c r="FF15" i="17"/>
  <c r="CB37" i="17"/>
  <c r="DQ37" i="17"/>
  <c r="FF37" i="17"/>
  <c r="DQ20" i="17"/>
  <c r="FF20" i="17"/>
  <c r="CB20" i="17"/>
  <c r="CB31" i="17"/>
  <c r="DQ31" i="17"/>
  <c r="FF31" i="17"/>
  <c r="DQ32" i="17"/>
  <c r="FF32" i="17"/>
  <c r="CB32" i="17"/>
  <c r="CB33" i="17"/>
  <c r="DQ33" i="17"/>
  <c r="FF33" i="17"/>
  <c r="CB40" i="17"/>
  <c r="DQ40" i="17"/>
  <c r="FF40" i="17"/>
  <c r="CB42" i="17"/>
  <c r="DQ42" i="17"/>
  <c r="FF42" i="17"/>
  <c r="DQ48" i="17"/>
  <c r="FF48" i="17"/>
  <c r="CB48" i="17"/>
  <c r="DQ50" i="17"/>
  <c r="FF50" i="17"/>
  <c r="CB50" i="17"/>
  <c r="DQ4" i="17"/>
  <c r="FF4" i="17"/>
  <c r="CB4" i="17"/>
  <c r="DQ7" i="17"/>
  <c r="FF7" i="17"/>
  <c r="CB7" i="17"/>
  <c r="CB16" i="17"/>
  <c r="DQ16" i="17"/>
  <c r="FF16" i="17"/>
  <c r="CB17" i="17"/>
  <c r="DQ17" i="17"/>
  <c r="FF17" i="17"/>
  <c r="CB22" i="17"/>
  <c r="DQ22" i="17"/>
  <c r="FF22" i="17"/>
  <c r="DQ21" i="17"/>
  <c r="FF21" i="17"/>
  <c r="CB21" i="17"/>
  <c r="CB34" i="17"/>
  <c r="DQ34" i="17"/>
  <c r="FF34" i="17"/>
  <c r="DQ23" i="17"/>
  <c r="FF23" i="17"/>
  <c r="CB23" i="17"/>
  <c r="DQ44" i="17"/>
  <c r="FF44" i="17"/>
  <c r="CB44" i="17"/>
  <c r="DQ36" i="17"/>
  <c r="FF36" i="17"/>
  <c r="CB36" i="17"/>
  <c r="DQ41" i="17"/>
  <c r="FF41" i="17"/>
  <c r="CB41" i="17"/>
  <c r="DQ46" i="17"/>
  <c r="FF46" i="17"/>
  <c r="CB46" i="17"/>
  <c r="AN51" i="17"/>
  <c r="AN48" i="17"/>
  <c r="AN49" i="17"/>
  <c r="AN47" i="17"/>
  <c r="AN44" i="17"/>
  <c r="AN50" i="17"/>
  <c r="AN45" i="17"/>
  <c r="AN43" i="17"/>
  <c r="AN46" i="17"/>
  <c r="AN40" i="17"/>
  <c r="AN35" i="17"/>
  <c r="AN41" i="17"/>
  <c r="AN39" i="17"/>
  <c r="AN38" i="17"/>
  <c r="AN37" i="17"/>
  <c r="AN34" i="17"/>
  <c r="AN33" i="17"/>
  <c r="AN32" i="17"/>
  <c r="AN30" i="17"/>
  <c r="AN27" i="17"/>
  <c r="AN22" i="17"/>
  <c r="AN31" i="17"/>
  <c r="AN26" i="17"/>
  <c r="AN25" i="17"/>
  <c r="AN42" i="17"/>
  <c r="AN36" i="17"/>
  <c r="AN24" i="17"/>
  <c r="AN19" i="17"/>
  <c r="AN23" i="17"/>
  <c r="AN21" i="17"/>
  <c r="AN18" i="17"/>
  <c r="AN17" i="17"/>
  <c r="AN15" i="17"/>
  <c r="AN11" i="17"/>
  <c r="AN28" i="17"/>
  <c r="AN16" i="17"/>
  <c r="AN14" i="17"/>
  <c r="AN10" i="17"/>
  <c r="AN8" i="17"/>
  <c r="AN20" i="17"/>
  <c r="AN29" i="17"/>
  <c r="AN9" i="17"/>
  <c r="AN7" i="17"/>
  <c r="AN13" i="17"/>
  <c r="AN6" i="17"/>
  <c r="AN5" i="17"/>
  <c r="AN4" i="17"/>
  <c r="AN2" i="17"/>
  <c r="AN3" i="17"/>
  <c r="CB10" i="17"/>
  <c r="DQ10" i="17"/>
  <c r="FF10" i="17"/>
  <c r="CB24" i="17"/>
  <c r="DQ24" i="17"/>
  <c r="FF24" i="17"/>
  <c r="CB18" i="17"/>
  <c r="DQ18" i="17"/>
  <c r="FF18" i="17"/>
  <c r="DQ9" i="17"/>
  <c r="FF9" i="17"/>
  <c r="CB9" i="17"/>
  <c r="CB25" i="17"/>
  <c r="DQ25" i="17"/>
  <c r="FF25" i="17"/>
  <c r="DQ27" i="17"/>
  <c r="FF27" i="17"/>
  <c r="CB27" i="17"/>
  <c r="DQ28" i="17"/>
  <c r="FF28" i="17"/>
  <c r="CB28" i="17"/>
  <c r="DQ39" i="17"/>
  <c r="FF39" i="17"/>
  <c r="CB39" i="17"/>
  <c r="DQ38" i="17"/>
  <c r="FF38" i="17"/>
  <c r="CB38" i="17"/>
  <c r="CB45" i="17"/>
  <c r="DQ45" i="17"/>
  <c r="FF45" i="17"/>
  <c r="DQ47" i="17"/>
  <c r="FF47" i="17"/>
  <c r="CB47" i="17"/>
  <c r="CC4" i="17"/>
  <c r="DR4" i="17"/>
  <c r="FG4" i="17"/>
  <c r="CC7" i="17"/>
  <c r="DR7" i="17"/>
  <c r="FG7" i="17"/>
  <c r="CC8" i="17"/>
  <c r="DR8" i="17"/>
  <c r="FG8" i="17"/>
  <c r="CC28" i="17"/>
  <c r="DR28" i="17"/>
  <c r="FG28" i="17"/>
  <c r="CC18" i="17"/>
  <c r="DR18" i="17"/>
  <c r="FG18" i="17"/>
  <c r="CC24" i="17"/>
  <c r="DR24" i="17"/>
  <c r="FG24" i="17"/>
  <c r="DR26" i="17"/>
  <c r="FG26" i="17"/>
  <c r="CC26" i="17"/>
  <c r="CC30" i="17"/>
  <c r="DR30" i="17"/>
  <c r="FG30" i="17"/>
  <c r="DR37" i="17"/>
  <c r="FG37" i="17"/>
  <c r="CC37" i="17"/>
  <c r="DR35" i="17"/>
  <c r="FG35" i="17"/>
  <c r="CC35" i="17"/>
  <c r="DR45" i="17"/>
  <c r="FG45" i="17"/>
  <c r="CC45" i="17"/>
  <c r="CC49" i="17"/>
  <c r="DR49" i="17"/>
  <c r="FG49" i="17"/>
  <c r="DR5" i="17"/>
  <c r="FG5" i="17"/>
  <c r="CC5" i="17"/>
  <c r="DR9" i="17"/>
  <c r="FG9" i="17"/>
  <c r="CC9" i="17"/>
  <c r="CC10" i="17"/>
  <c r="DR10" i="17"/>
  <c r="FG10" i="17"/>
  <c r="DR11" i="17"/>
  <c r="FG11" i="17"/>
  <c r="CC11" i="17"/>
  <c r="DR21" i="17"/>
  <c r="FG21" i="17"/>
  <c r="CC21" i="17"/>
  <c r="CC36" i="17"/>
  <c r="DR36" i="17"/>
  <c r="FG36" i="17"/>
  <c r="CC31" i="17"/>
  <c r="DR31" i="17"/>
  <c r="FG31" i="17"/>
  <c r="CC32" i="17"/>
  <c r="DR32" i="17"/>
  <c r="FG32" i="17"/>
  <c r="DR38" i="17"/>
  <c r="FG38" i="17"/>
  <c r="CC38" i="17"/>
  <c r="CC40" i="17"/>
  <c r="DR40" i="17"/>
  <c r="FG40" i="17"/>
  <c r="DR50" i="17"/>
  <c r="FG50" i="17"/>
  <c r="CC50" i="17"/>
  <c r="CC48" i="17"/>
  <c r="DR48" i="17"/>
  <c r="FG48" i="17"/>
  <c r="DR3" i="17"/>
  <c r="FG3" i="17"/>
  <c r="CC3" i="17"/>
  <c r="CC6" i="17"/>
  <c r="DR6" i="17"/>
  <c r="FG6" i="17"/>
  <c r="CC29" i="17"/>
  <c r="DR29" i="17"/>
  <c r="FG29" i="17"/>
  <c r="CC14" i="17"/>
  <c r="DR14" i="17"/>
  <c r="FG14" i="17"/>
  <c r="DR15" i="17"/>
  <c r="FG15" i="17"/>
  <c r="CC15" i="17"/>
  <c r="CC23" i="17"/>
  <c r="DR23" i="17"/>
  <c r="FG23" i="17"/>
  <c r="CC42" i="17"/>
  <c r="DR42" i="17"/>
  <c r="FG42" i="17"/>
  <c r="DR22" i="17"/>
  <c r="FG22" i="17"/>
  <c r="CC22" i="17"/>
  <c r="CC33" i="17"/>
  <c r="DR33" i="17"/>
  <c r="FG33" i="17"/>
  <c r="CC39" i="17"/>
  <c r="DR39" i="17"/>
  <c r="FG39" i="17"/>
  <c r="DR46" i="17"/>
  <c r="FG46" i="17"/>
  <c r="CC46" i="17"/>
  <c r="DR44" i="17"/>
  <c r="FG44" i="17"/>
  <c r="CC44" i="17"/>
  <c r="CC51" i="17"/>
  <c r="DR51" i="17"/>
  <c r="FG51" i="17"/>
  <c r="CC2" i="17"/>
  <c r="DR2" i="17"/>
  <c r="FG2" i="17"/>
  <c r="CC13" i="17"/>
  <c r="DR13" i="17"/>
  <c r="FG13" i="17"/>
  <c r="DR20" i="17"/>
  <c r="FG20" i="17"/>
  <c r="CC20" i="17"/>
  <c r="CC16" i="17"/>
  <c r="DR16" i="17"/>
  <c r="FG16" i="17"/>
  <c r="DR17" i="17"/>
  <c r="FG17" i="17"/>
  <c r="CC17" i="17"/>
  <c r="DR19" i="17"/>
  <c r="FG19" i="17"/>
  <c r="CC19" i="17"/>
  <c r="DR25" i="17"/>
  <c r="FG25" i="17"/>
  <c r="CC25" i="17"/>
  <c r="DR27" i="17"/>
  <c r="FG27" i="17"/>
  <c r="CC27" i="17"/>
  <c r="CC34" i="17"/>
  <c r="DR34" i="17"/>
  <c r="FG34" i="17"/>
  <c r="DR41" i="17"/>
  <c r="FG41" i="17"/>
  <c r="CC41" i="17"/>
  <c r="CC43" i="17"/>
  <c r="DR43" i="17"/>
  <c r="FG43" i="17"/>
  <c r="CC47" i="17"/>
  <c r="DR47" i="17"/>
  <c r="FG47" i="17"/>
  <c r="L15" i="16"/>
  <c r="I15" i="16"/>
  <c r="L14" i="16"/>
  <c r="I14" i="16"/>
  <c r="B14" i="16"/>
  <c r="L13" i="16"/>
  <c r="I13" i="16"/>
  <c r="L12" i="16"/>
  <c r="I12" i="16"/>
  <c r="B12" i="16"/>
  <c r="L11" i="16"/>
  <c r="I11" i="16"/>
  <c r="L10" i="16"/>
  <c r="I10" i="16"/>
  <c r="B10" i="16"/>
  <c r="L9" i="16"/>
  <c r="I9" i="16"/>
  <c r="L8" i="16"/>
  <c r="I8" i="16"/>
  <c r="B8" i="16"/>
  <c r="L7" i="16"/>
  <c r="I7" i="16"/>
  <c r="L6" i="16"/>
  <c r="I6" i="16"/>
  <c r="B6" i="16"/>
  <c r="Q43" i="15"/>
  <c r="P43" i="15"/>
  <c r="O43" i="15"/>
  <c r="N43" i="15"/>
  <c r="M43" i="15"/>
  <c r="L43" i="15"/>
  <c r="K43" i="15"/>
  <c r="J43" i="15"/>
  <c r="I43" i="15"/>
  <c r="H43" i="15"/>
  <c r="G43" i="15"/>
  <c r="Q42" i="15"/>
  <c r="P42" i="15"/>
  <c r="O42" i="15"/>
  <c r="N42" i="15"/>
  <c r="M42" i="15"/>
  <c r="L42" i="15"/>
  <c r="K42" i="15"/>
  <c r="N24" i="14"/>
  <c r="N32" i="14"/>
  <c r="J42" i="15"/>
  <c r="I42" i="15"/>
  <c r="H42" i="15"/>
  <c r="G42" i="15"/>
  <c r="Q41" i="15"/>
  <c r="P41" i="15"/>
  <c r="O41" i="15"/>
  <c r="N41" i="15"/>
  <c r="M41" i="15"/>
  <c r="L41" i="15"/>
  <c r="K41" i="15"/>
  <c r="J41" i="15"/>
  <c r="I41" i="15"/>
  <c r="H41" i="15"/>
  <c r="G41" i="15"/>
  <c r="Q40" i="15"/>
  <c r="P40" i="15"/>
  <c r="O40" i="15"/>
  <c r="N40" i="15"/>
  <c r="M40" i="15"/>
  <c r="L40" i="15"/>
  <c r="K40" i="15"/>
  <c r="J40" i="15"/>
  <c r="I40" i="15"/>
  <c r="H40" i="15"/>
  <c r="G40" i="15"/>
  <c r="Q39" i="15"/>
  <c r="P39" i="15"/>
  <c r="O39" i="15"/>
  <c r="N39" i="15"/>
  <c r="M39" i="15"/>
  <c r="L39" i="15"/>
  <c r="K39" i="15"/>
  <c r="J39" i="15"/>
  <c r="I39" i="15"/>
  <c r="H39" i="15"/>
  <c r="G39" i="15"/>
  <c r="Q36" i="15"/>
  <c r="P36" i="15"/>
  <c r="O36" i="15"/>
  <c r="N36" i="15"/>
  <c r="M36" i="15"/>
  <c r="L36" i="15"/>
  <c r="K36" i="15"/>
  <c r="M25" i="14"/>
  <c r="N33" i="14"/>
  <c r="J36" i="15"/>
  <c r="I36" i="15"/>
  <c r="H36" i="15"/>
  <c r="G36" i="15"/>
  <c r="Q35" i="15"/>
  <c r="P35" i="15"/>
  <c r="O35" i="15"/>
  <c r="N35" i="15"/>
  <c r="M35" i="15"/>
  <c r="L35" i="15"/>
  <c r="K35" i="15"/>
  <c r="J35" i="15"/>
  <c r="I35" i="15"/>
  <c r="H35" i="15"/>
  <c r="G35" i="15"/>
  <c r="Q34" i="15"/>
  <c r="P34" i="15"/>
  <c r="O34" i="15"/>
  <c r="N34" i="15"/>
  <c r="M34" i="15"/>
  <c r="L34" i="15"/>
  <c r="K34" i="15"/>
  <c r="J34" i="15"/>
  <c r="I34" i="15"/>
  <c r="H34" i="15"/>
  <c r="G34" i="15"/>
  <c r="Q33" i="15"/>
  <c r="P33" i="15"/>
  <c r="O33" i="15"/>
  <c r="N33" i="15"/>
  <c r="M33" i="15"/>
  <c r="L33" i="15"/>
  <c r="K33" i="15"/>
  <c r="J33" i="15"/>
  <c r="I33" i="15"/>
  <c r="H33" i="15"/>
  <c r="G33" i="15"/>
  <c r="Q32" i="15"/>
  <c r="P32" i="15"/>
  <c r="O32" i="15"/>
  <c r="N32" i="15"/>
  <c r="M32" i="15"/>
  <c r="L32" i="15"/>
  <c r="K32" i="15"/>
  <c r="M21" i="14"/>
  <c r="J32" i="15"/>
  <c r="I32" i="15"/>
  <c r="H32" i="15"/>
  <c r="G32" i="15"/>
  <c r="N31" i="14"/>
  <c r="N30" i="14"/>
  <c r="Q25" i="14"/>
  <c r="Q33" i="14"/>
  <c r="P25" i="14"/>
  <c r="O25" i="14"/>
  <c r="N25" i="14"/>
  <c r="L25" i="14"/>
  <c r="Q24" i="14"/>
  <c r="Q32" i="14"/>
  <c r="P24" i="14"/>
  <c r="O24" i="14"/>
  <c r="M24" i="14"/>
  <c r="L24" i="14"/>
  <c r="Q23" i="14"/>
  <c r="Q31" i="14"/>
  <c r="P23" i="14"/>
  <c r="O23" i="14"/>
  <c r="N23" i="14"/>
  <c r="M23" i="14"/>
  <c r="L23" i="14"/>
  <c r="Q22" i="14"/>
  <c r="Q30" i="14"/>
  <c r="P22" i="14"/>
  <c r="O22" i="14"/>
  <c r="N22" i="14"/>
  <c r="M22" i="14"/>
  <c r="L22" i="14"/>
  <c r="Q21" i="14"/>
  <c r="Q29" i="14"/>
  <c r="P21" i="14"/>
  <c r="P26" i="14"/>
  <c r="O21" i="14"/>
  <c r="O26" i="14"/>
  <c r="N21" i="14"/>
  <c r="N26" i="14"/>
  <c r="L21" i="14"/>
  <c r="L26" i="14"/>
  <c r="F12" i="14"/>
  <c r="C12" i="14"/>
  <c r="O10" i="14"/>
  <c r="L10" i="14"/>
  <c r="F10" i="14"/>
  <c r="P10" i="14"/>
  <c r="C10" i="14"/>
  <c r="M10" i="14"/>
  <c r="O9" i="14"/>
  <c r="L9" i="14"/>
  <c r="F9" i="14"/>
  <c r="P9" i="14"/>
  <c r="C9" i="14"/>
  <c r="M9" i="14"/>
  <c r="O8" i="14"/>
  <c r="L8" i="14"/>
  <c r="F8" i="14"/>
  <c r="P8" i="14"/>
  <c r="C8" i="14"/>
  <c r="M8" i="14"/>
  <c r="O7" i="14"/>
  <c r="L7" i="14"/>
  <c r="F7" i="14"/>
  <c r="P7" i="14"/>
  <c r="C7" i="14"/>
  <c r="M7" i="14"/>
  <c r="O6" i="14"/>
  <c r="O11" i="14"/>
  <c r="L6" i="14"/>
  <c r="L11" i="14"/>
  <c r="F6" i="14"/>
  <c r="P6" i="14"/>
  <c r="C6" i="14"/>
  <c r="M6" i="14"/>
  <c r="H97" i="12"/>
  <c r="H96" i="12"/>
  <c r="H95" i="12"/>
  <c r="H94" i="12"/>
  <c r="H93" i="12"/>
  <c r="H92" i="12"/>
  <c r="H91" i="12"/>
  <c r="H90" i="12"/>
  <c r="H89" i="12"/>
  <c r="H88" i="12"/>
  <c r="H87" i="12"/>
  <c r="S80" i="12"/>
  <c r="F80" i="12"/>
  <c r="E80" i="12"/>
  <c r="D80" i="12"/>
  <c r="S79" i="12"/>
  <c r="F79" i="12"/>
  <c r="E79" i="12"/>
  <c r="D79" i="12"/>
  <c r="S78" i="12"/>
  <c r="F78" i="12"/>
  <c r="E78" i="12"/>
  <c r="D78" i="12"/>
  <c r="S77" i="12"/>
  <c r="F77" i="12"/>
  <c r="E77" i="12"/>
  <c r="D77" i="12"/>
  <c r="S76" i="12"/>
  <c r="F76" i="12"/>
  <c r="E76" i="12"/>
  <c r="D76" i="12"/>
  <c r="S75" i="12"/>
  <c r="F75" i="12"/>
  <c r="E75" i="12"/>
  <c r="D75" i="12"/>
  <c r="S74" i="12"/>
  <c r="F74" i="12"/>
  <c r="E74" i="12"/>
  <c r="I74" i="12"/>
  <c r="D74" i="12"/>
  <c r="S73" i="12"/>
  <c r="F73" i="12"/>
  <c r="J73" i="12"/>
  <c r="E73" i="12"/>
  <c r="D73" i="12"/>
  <c r="S72" i="12"/>
  <c r="I72" i="12"/>
  <c r="F72" i="12"/>
  <c r="E72" i="12"/>
  <c r="D72" i="12"/>
  <c r="S71" i="12"/>
  <c r="F71" i="12"/>
  <c r="J71" i="12"/>
  <c r="E71" i="12"/>
  <c r="D71" i="12"/>
  <c r="S70" i="12"/>
  <c r="F70" i="12"/>
  <c r="E70" i="12"/>
  <c r="I71" i="12"/>
  <c r="D70" i="12"/>
  <c r="S69" i="12"/>
  <c r="R69" i="12"/>
  <c r="T69" i="12"/>
  <c r="F69" i="12"/>
  <c r="J69" i="12"/>
  <c r="O69" i="12"/>
  <c r="E69" i="12"/>
  <c r="I70" i="12"/>
  <c r="D69" i="12"/>
  <c r="S68" i="12"/>
  <c r="R68" i="12"/>
  <c r="T68" i="12"/>
  <c r="G68" i="12"/>
  <c r="F68" i="12"/>
  <c r="E68" i="12"/>
  <c r="S64" i="12"/>
  <c r="F64" i="12"/>
  <c r="E64" i="12"/>
  <c r="D64" i="12"/>
  <c r="S63" i="12"/>
  <c r="F63" i="12"/>
  <c r="E63" i="12"/>
  <c r="D63" i="12"/>
  <c r="S62" i="12"/>
  <c r="F62" i="12"/>
  <c r="E62" i="12"/>
  <c r="I63" i="12"/>
  <c r="D62" i="12"/>
  <c r="S61" i="12"/>
  <c r="F61" i="12"/>
  <c r="E61" i="12"/>
  <c r="I62" i="12"/>
  <c r="D61" i="12"/>
  <c r="S60" i="12"/>
  <c r="F60" i="12"/>
  <c r="J60" i="12"/>
  <c r="E60" i="12"/>
  <c r="D60" i="12"/>
  <c r="S59" i="12"/>
  <c r="J59" i="12"/>
  <c r="F59" i="12"/>
  <c r="E59" i="12"/>
  <c r="D59" i="12"/>
  <c r="S58" i="12"/>
  <c r="F58" i="12"/>
  <c r="E58" i="12"/>
  <c r="D58" i="12"/>
  <c r="S57" i="12"/>
  <c r="F57" i="12"/>
  <c r="E57" i="12"/>
  <c r="D57" i="12"/>
  <c r="S56" i="12"/>
  <c r="F56" i="12"/>
  <c r="E56" i="12"/>
  <c r="D56" i="12"/>
  <c r="S55" i="12"/>
  <c r="F55" i="12"/>
  <c r="E55" i="12"/>
  <c r="D55" i="12"/>
  <c r="S54" i="12"/>
  <c r="F54" i="12"/>
  <c r="E54" i="12"/>
  <c r="D54" i="12"/>
  <c r="S53" i="12"/>
  <c r="R53" i="12"/>
  <c r="T53" i="12"/>
  <c r="F53" i="12"/>
  <c r="E53" i="12"/>
  <c r="G53" i="12"/>
  <c r="D53" i="12"/>
  <c r="S52" i="12"/>
  <c r="R52" i="12"/>
  <c r="T52" i="12"/>
  <c r="F52" i="12"/>
  <c r="J53" i="12"/>
  <c r="E52" i="12"/>
  <c r="S48" i="12"/>
  <c r="F48" i="12"/>
  <c r="E48" i="12"/>
  <c r="D48" i="12"/>
  <c r="S47" i="12"/>
  <c r="F47" i="12"/>
  <c r="E47" i="12"/>
  <c r="D47" i="12"/>
  <c r="S46" i="12"/>
  <c r="F46" i="12"/>
  <c r="E46" i="12"/>
  <c r="D46" i="12"/>
  <c r="S45" i="12"/>
  <c r="F45" i="12"/>
  <c r="E45" i="12"/>
  <c r="D45" i="12"/>
  <c r="S44" i="12"/>
  <c r="F44" i="12"/>
  <c r="E44" i="12"/>
  <c r="D44" i="12"/>
  <c r="S43" i="12"/>
  <c r="F43" i="12"/>
  <c r="E43" i="12"/>
  <c r="D43" i="12"/>
  <c r="S42" i="12"/>
  <c r="F42" i="12"/>
  <c r="E42" i="12"/>
  <c r="D42" i="12"/>
  <c r="S41" i="12"/>
  <c r="F41" i="12"/>
  <c r="E41" i="12"/>
  <c r="D41" i="12"/>
  <c r="S40" i="12"/>
  <c r="F40" i="12"/>
  <c r="E40" i="12"/>
  <c r="D40" i="12"/>
  <c r="S39" i="12"/>
  <c r="F39" i="12"/>
  <c r="E39" i="12"/>
  <c r="D39" i="12"/>
  <c r="S38" i="12"/>
  <c r="F38" i="12"/>
  <c r="E38" i="12"/>
  <c r="D38" i="12"/>
  <c r="S37" i="12"/>
  <c r="R37" i="12"/>
  <c r="T37" i="12"/>
  <c r="F37" i="12"/>
  <c r="E37" i="12"/>
  <c r="D37" i="12"/>
  <c r="T36" i="12"/>
  <c r="S36" i="12"/>
  <c r="R36" i="12"/>
  <c r="F36" i="12"/>
  <c r="E36" i="12"/>
  <c r="S32" i="12"/>
  <c r="F32" i="12"/>
  <c r="E32" i="12"/>
  <c r="D32" i="12"/>
  <c r="A32" i="12"/>
  <c r="A48" i="12"/>
  <c r="A64" i="12"/>
  <c r="A80" i="12"/>
  <c r="S31" i="12"/>
  <c r="F31" i="12"/>
  <c r="E31" i="12"/>
  <c r="D31" i="12"/>
  <c r="S30" i="12"/>
  <c r="F30" i="12"/>
  <c r="E30" i="12"/>
  <c r="D30" i="12"/>
  <c r="S29" i="12"/>
  <c r="F29" i="12"/>
  <c r="E29" i="12"/>
  <c r="D29" i="12"/>
  <c r="S28" i="12"/>
  <c r="F28" i="12"/>
  <c r="E28" i="12"/>
  <c r="D28" i="12"/>
  <c r="S27" i="12"/>
  <c r="F27" i="12"/>
  <c r="E27" i="12"/>
  <c r="D27" i="12"/>
  <c r="S26" i="12"/>
  <c r="F26" i="12"/>
  <c r="J27" i="12"/>
  <c r="E26" i="12"/>
  <c r="D26" i="12"/>
  <c r="S25" i="12"/>
  <c r="R25" i="12"/>
  <c r="T25" i="12"/>
  <c r="F25" i="12"/>
  <c r="E25" i="12"/>
  <c r="D25" i="12"/>
  <c r="S24" i="12"/>
  <c r="F24" i="12"/>
  <c r="E24" i="12"/>
  <c r="I25" i="12"/>
  <c r="D24" i="12"/>
  <c r="S23" i="12"/>
  <c r="F23" i="12"/>
  <c r="E23" i="12"/>
  <c r="I24" i="12"/>
  <c r="D23" i="12"/>
  <c r="S22" i="12"/>
  <c r="F22" i="12"/>
  <c r="E22" i="12"/>
  <c r="D22" i="12"/>
  <c r="S21" i="12"/>
  <c r="R21" i="12"/>
  <c r="T21" i="12"/>
  <c r="F21" i="12"/>
  <c r="E21" i="12"/>
  <c r="D21" i="12"/>
  <c r="T20" i="12"/>
  <c r="S20" i="12"/>
  <c r="R20" i="12"/>
  <c r="F20" i="12"/>
  <c r="E20" i="12"/>
  <c r="B19" i="12"/>
  <c r="B35" i="12"/>
  <c r="B51" i="12"/>
  <c r="B67" i="12"/>
  <c r="S16" i="12"/>
  <c r="F16" i="12"/>
  <c r="E16" i="12"/>
  <c r="D16" i="12"/>
  <c r="S15" i="12"/>
  <c r="F15" i="12"/>
  <c r="E15" i="12"/>
  <c r="D15" i="12"/>
  <c r="S14" i="12"/>
  <c r="F14" i="12"/>
  <c r="E14" i="12"/>
  <c r="D14" i="12"/>
  <c r="S13" i="12"/>
  <c r="F13" i="12"/>
  <c r="E13" i="12"/>
  <c r="D13" i="12"/>
  <c r="S12" i="12"/>
  <c r="F12" i="12"/>
  <c r="E12" i="12"/>
  <c r="D12" i="12"/>
  <c r="S11" i="12"/>
  <c r="F11" i="12"/>
  <c r="E11" i="12"/>
  <c r="D11" i="12"/>
  <c r="S10" i="12"/>
  <c r="F10" i="12"/>
  <c r="E10" i="12"/>
  <c r="D10" i="12"/>
  <c r="S9" i="12"/>
  <c r="F9" i="12"/>
  <c r="E9" i="12"/>
  <c r="D9" i="12"/>
  <c r="S8" i="12"/>
  <c r="F8" i="12"/>
  <c r="E8" i="12"/>
  <c r="D8" i="12"/>
  <c r="S7" i="12"/>
  <c r="F7" i="12"/>
  <c r="E7" i="12"/>
  <c r="D7" i="12"/>
  <c r="S6" i="12"/>
  <c r="F6" i="12"/>
  <c r="E6" i="12"/>
  <c r="D6" i="12"/>
  <c r="S5" i="12"/>
  <c r="R5" i="12"/>
  <c r="T5" i="12"/>
  <c r="F5" i="12"/>
  <c r="E5" i="12"/>
  <c r="D5" i="12"/>
  <c r="S4" i="12"/>
  <c r="R4" i="12"/>
  <c r="T4" i="12"/>
  <c r="F4" i="12"/>
  <c r="E4" i="12"/>
  <c r="I76" i="12"/>
  <c r="I78" i="12"/>
  <c r="I79" i="12"/>
  <c r="G41" i="12"/>
  <c r="I69" i="12"/>
  <c r="N69" i="12"/>
  <c r="N70" i="12"/>
  <c r="J75" i="12"/>
  <c r="J77" i="12"/>
  <c r="J79" i="12"/>
  <c r="I80" i="12"/>
  <c r="I6" i="12"/>
  <c r="G27" i="12"/>
  <c r="G29" i="12"/>
  <c r="G31" i="12"/>
  <c r="I73" i="12"/>
  <c r="G79" i="12"/>
  <c r="G5" i="12"/>
  <c r="I75" i="12"/>
  <c r="I48" i="12"/>
  <c r="J31" i="12"/>
  <c r="I32" i="12"/>
  <c r="J41" i="12"/>
  <c r="J42" i="12"/>
  <c r="J44" i="12"/>
  <c r="I22" i="12"/>
  <c r="J45" i="12"/>
  <c r="J47" i="12"/>
  <c r="I11" i="12"/>
  <c r="I21" i="12"/>
  <c r="N21" i="12"/>
  <c r="G28" i="12"/>
  <c r="G37" i="12"/>
  <c r="G38" i="12"/>
  <c r="G40" i="12"/>
  <c r="G54" i="12"/>
  <c r="J12" i="12"/>
  <c r="J30" i="12"/>
  <c r="I37" i="12"/>
  <c r="N37" i="12"/>
  <c r="J56" i="12"/>
  <c r="I47" i="12"/>
  <c r="J11" i="12"/>
  <c r="I13" i="12"/>
  <c r="J13" i="12"/>
  <c r="G15" i="12"/>
  <c r="G16" i="12"/>
  <c r="G20" i="12"/>
  <c r="J28" i="12"/>
  <c r="J32" i="12"/>
  <c r="G36" i="12"/>
  <c r="J38" i="12"/>
  <c r="J39" i="12"/>
  <c r="I41" i="12"/>
  <c r="G71" i="12"/>
  <c r="G73" i="12"/>
  <c r="G75" i="12"/>
  <c r="G77" i="12"/>
  <c r="I7" i="12"/>
  <c r="G11" i="12"/>
  <c r="G4" i="12"/>
  <c r="G23" i="12"/>
  <c r="J25" i="12"/>
  <c r="G30" i="12"/>
  <c r="I40" i="12"/>
  <c r="G44" i="12"/>
  <c r="J54" i="12"/>
  <c r="J70" i="12"/>
  <c r="O70" i="12"/>
  <c r="J72" i="12"/>
  <c r="K72" i="12"/>
  <c r="R72" i="12"/>
  <c r="T72" i="12"/>
  <c r="J74" i="12"/>
  <c r="K74" i="12"/>
  <c r="R74" i="12"/>
  <c r="T74" i="12"/>
  <c r="J76" i="12"/>
  <c r="K76" i="12"/>
  <c r="R76" i="12"/>
  <c r="T76" i="12"/>
  <c r="I77" i="12"/>
  <c r="J78" i="12"/>
  <c r="K78" i="12"/>
  <c r="R78" i="12"/>
  <c r="T78" i="12"/>
  <c r="J80" i="12"/>
  <c r="G21" i="12"/>
  <c r="G26" i="12"/>
  <c r="J29" i="12"/>
  <c r="J43" i="12"/>
  <c r="G47" i="12"/>
  <c r="J48" i="12"/>
  <c r="J55" i="12"/>
  <c r="J57" i="12"/>
  <c r="J58" i="12"/>
  <c r="I64" i="12"/>
  <c r="G69" i="12"/>
  <c r="G70" i="12"/>
  <c r="G72" i="12"/>
  <c r="G74" i="12"/>
  <c r="G76" i="12"/>
  <c r="G78" i="12"/>
  <c r="G80" i="12"/>
  <c r="K32" i="12"/>
  <c r="R32" i="12"/>
  <c r="T32" i="12"/>
  <c r="J46" i="12"/>
  <c r="J63" i="12"/>
  <c r="N71" i="12"/>
  <c r="N72" i="12"/>
  <c r="N73" i="12"/>
  <c r="N74" i="12"/>
  <c r="N75" i="12"/>
  <c r="N76" i="12"/>
  <c r="N77" i="12"/>
  <c r="N78" i="12"/>
  <c r="N79" i="12"/>
  <c r="N80" i="12"/>
  <c r="D10" i="14"/>
  <c r="K71" i="12"/>
  <c r="R71" i="12"/>
  <c r="T71" i="12"/>
  <c r="K73" i="12"/>
  <c r="R73" i="12"/>
  <c r="T73" i="12"/>
  <c r="K77" i="12"/>
  <c r="R77" i="12"/>
  <c r="T77" i="12"/>
  <c r="K79" i="12"/>
  <c r="R79" i="12"/>
  <c r="T79" i="12"/>
  <c r="J6" i="12"/>
  <c r="J9" i="12"/>
  <c r="G13" i="12"/>
  <c r="I27" i="12"/>
  <c r="G39" i="12"/>
  <c r="J40" i="12"/>
  <c r="G45" i="12"/>
  <c r="G52" i="12"/>
  <c r="J61" i="12"/>
  <c r="G63" i="12"/>
  <c r="C11" i="14"/>
  <c r="M11" i="14"/>
  <c r="I10" i="12"/>
  <c r="J14" i="12"/>
  <c r="G7" i="12"/>
  <c r="I12" i="12"/>
  <c r="K12" i="12"/>
  <c r="I14" i="12"/>
  <c r="G32" i="12"/>
  <c r="I38" i="12"/>
  <c r="N38" i="12"/>
  <c r="I39" i="12"/>
  <c r="G43" i="12"/>
  <c r="I54" i="12"/>
  <c r="G61" i="12"/>
  <c r="J62" i="12"/>
  <c r="K62" i="12"/>
  <c r="R62" i="12"/>
  <c r="T62" i="12"/>
  <c r="J64" i="12"/>
  <c r="K64" i="12"/>
  <c r="R64" i="12"/>
  <c r="T64" i="12"/>
  <c r="F11" i="14"/>
  <c r="P11" i="14"/>
  <c r="I8" i="12"/>
  <c r="G8" i="12"/>
  <c r="I5" i="12"/>
  <c r="N5" i="12"/>
  <c r="N6" i="12"/>
  <c r="N7" i="12"/>
  <c r="N8" i="12"/>
  <c r="I23" i="12"/>
  <c r="J24" i="12"/>
  <c r="K24" i="12"/>
  <c r="R24" i="12"/>
  <c r="T24" i="12"/>
  <c r="I26" i="12"/>
  <c r="D7" i="14"/>
  <c r="G42" i="12"/>
  <c r="G48" i="12"/>
  <c r="I53" i="12"/>
  <c r="N53" i="12"/>
  <c r="G62" i="12"/>
  <c r="G64" i="12"/>
  <c r="H99" i="12"/>
  <c r="I9" i="12"/>
  <c r="D6" i="14"/>
  <c r="I87" i="12"/>
  <c r="K6" i="12"/>
  <c r="J90" i="12"/>
  <c r="K9" i="12"/>
  <c r="J92" i="12"/>
  <c r="K11" i="12"/>
  <c r="G6" i="12"/>
  <c r="G9" i="12"/>
  <c r="G10" i="12"/>
  <c r="G12" i="12"/>
  <c r="G14" i="12"/>
  <c r="J15" i="12"/>
  <c r="K40" i="12"/>
  <c r="R40" i="12"/>
  <c r="T40" i="12"/>
  <c r="I16" i="12"/>
  <c r="I97" i="12"/>
  <c r="G24" i="12"/>
  <c r="I30" i="12"/>
  <c r="I31" i="12"/>
  <c r="K31" i="12"/>
  <c r="R31" i="12"/>
  <c r="T31" i="12"/>
  <c r="J37" i="12"/>
  <c r="E8" i="14"/>
  <c r="K38" i="12"/>
  <c r="I44" i="12"/>
  <c r="K44" i="12"/>
  <c r="R44" i="12"/>
  <c r="T44" i="12"/>
  <c r="I45" i="12"/>
  <c r="K45" i="12"/>
  <c r="R45" i="12"/>
  <c r="T45" i="12"/>
  <c r="K47" i="12"/>
  <c r="R47" i="12"/>
  <c r="T47" i="12"/>
  <c r="E9" i="14"/>
  <c r="K54" i="12"/>
  <c r="I57" i="12"/>
  <c r="I90" i="12"/>
  <c r="G57" i="12"/>
  <c r="J5" i="12"/>
  <c r="J7" i="12"/>
  <c r="J8" i="12"/>
  <c r="J10" i="12"/>
  <c r="J93" i="12"/>
  <c r="K14" i="12"/>
  <c r="I15" i="12"/>
  <c r="N22" i="12"/>
  <c r="N23" i="12"/>
  <c r="N24" i="12"/>
  <c r="N25" i="12"/>
  <c r="J22" i="12"/>
  <c r="J87" i="12"/>
  <c r="G22" i="12"/>
  <c r="I28" i="12"/>
  <c r="K28" i="12"/>
  <c r="R28" i="12"/>
  <c r="T28" i="12"/>
  <c r="I29" i="12"/>
  <c r="K30" i="12"/>
  <c r="R30" i="12"/>
  <c r="T30" i="12"/>
  <c r="I42" i="12"/>
  <c r="I43" i="12"/>
  <c r="G46" i="12"/>
  <c r="I46" i="12"/>
  <c r="K46" i="12"/>
  <c r="R46" i="12"/>
  <c r="T46" i="12"/>
  <c r="K53" i="12"/>
  <c r="O53" i="12"/>
  <c r="O54" i="12"/>
  <c r="G55" i="12"/>
  <c r="I55" i="12"/>
  <c r="K57" i="12"/>
  <c r="R57" i="12"/>
  <c r="T57" i="12"/>
  <c r="J94" i="12"/>
  <c r="K13" i="12"/>
  <c r="J16" i="12"/>
  <c r="G25" i="12"/>
  <c r="J26" i="12"/>
  <c r="K26" i="12"/>
  <c r="R26" i="12"/>
  <c r="T26" i="12"/>
  <c r="J21" i="12"/>
  <c r="J23" i="12"/>
  <c r="K23" i="12"/>
  <c r="R23" i="12"/>
  <c r="T23" i="12"/>
  <c r="H7" i="14"/>
  <c r="K27" i="12"/>
  <c r="R27" i="12"/>
  <c r="T27" i="12"/>
  <c r="K29" i="12"/>
  <c r="R29" i="12"/>
  <c r="T29" i="12"/>
  <c r="K39" i="12"/>
  <c r="R39" i="12"/>
  <c r="T39" i="12"/>
  <c r="K41" i="12"/>
  <c r="R41" i="12"/>
  <c r="T41" i="12"/>
  <c r="H8" i="14"/>
  <c r="K48" i="12"/>
  <c r="R48" i="12"/>
  <c r="T48" i="12"/>
  <c r="I56" i="12"/>
  <c r="I89" i="12"/>
  <c r="G56" i="12"/>
  <c r="I60" i="12"/>
  <c r="K60" i="12"/>
  <c r="R60" i="12"/>
  <c r="T60" i="12"/>
  <c r="I59" i="12"/>
  <c r="G59" i="12"/>
  <c r="I58" i="12"/>
  <c r="K58" i="12"/>
  <c r="R58" i="12"/>
  <c r="T58" i="12"/>
  <c r="G58" i="12"/>
  <c r="G10" i="14"/>
  <c r="K80" i="12"/>
  <c r="R80" i="12"/>
  <c r="T80" i="12"/>
  <c r="G60" i="12"/>
  <c r="I61" i="12"/>
  <c r="K61" i="12"/>
  <c r="R61" i="12"/>
  <c r="T61" i="12"/>
  <c r="K63" i="12"/>
  <c r="R63" i="12"/>
  <c r="T63" i="12"/>
  <c r="K69" i="12"/>
  <c r="Q34" i="14"/>
  <c r="E10" i="14"/>
  <c r="E26" i="14"/>
  <c r="N10" i="14"/>
  <c r="E34" i="14"/>
  <c r="K70" i="12"/>
  <c r="H10" i="14"/>
  <c r="K75" i="12"/>
  <c r="R75" i="12"/>
  <c r="T75" i="12"/>
  <c r="M26" i="14"/>
  <c r="N29" i="14"/>
  <c r="N34" i="14"/>
  <c r="H100" i="12"/>
  <c r="Q26" i="14"/>
  <c r="I96" i="12"/>
  <c r="G7" i="14"/>
  <c r="H23" i="14"/>
  <c r="Q7" i="14"/>
  <c r="H31" i="14"/>
  <c r="O71" i="12"/>
  <c r="P71" i="12"/>
  <c r="Q70" i="12"/>
  <c r="P70" i="12"/>
  <c r="I95" i="12"/>
  <c r="N9" i="12"/>
  <c r="N10" i="12"/>
  <c r="N11" i="12"/>
  <c r="D8" i="14"/>
  <c r="E24" i="14"/>
  <c r="N8" i="14"/>
  <c r="E32" i="14"/>
  <c r="G9" i="14"/>
  <c r="H26" i="14"/>
  <c r="Q10" i="14"/>
  <c r="H34" i="14"/>
  <c r="H9" i="14"/>
  <c r="J95" i="12"/>
  <c r="I91" i="12"/>
  <c r="N26" i="12"/>
  <c r="N27" i="12"/>
  <c r="N28" i="12"/>
  <c r="E6" i="14"/>
  <c r="E22" i="14"/>
  <c r="N6" i="14"/>
  <c r="E30" i="14"/>
  <c r="N54" i="12"/>
  <c r="N55" i="12"/>
  <c r="N56" i="12"/>
  <c r="N57" i="12"/>
  <c r="N58" i="12"/>
  <c r="N59" i="12"/>
  <c r="N60" i="12"/>
  <c r="N61" i="12"/>
  <c r="N62" i="12"/>
  <c r="N63" i="12"/>
  <c r="N64" i="12"/>
  <c r="G8" i="14"/>
  <c r="H24" i="14"/>
  <c r="Q8" i="14"/>
  <c r="H32" i="14"/>
  <c r="I93" i="12"/>
  <c r="N12" i="12"/>
  <c r="N13" i="12"/>
  <c r="N14" i="12"/>
  <c r="N15" i="12"/>
  <c r="N16" i="12"/>
  <c r="N39" i="12"/>
  <c r="N40" i="12"/>
  <c r="N41" i="12"/>
  <c r="N42" i="12"/>
  <c r="N43" i="12"/>
  <c r="N44" i="12"/>
  <c r="N45" i="12"/>
  <c r="N46" i="12"/>
  <c r="N47" i="12"/>
  <c r="N48" i="12"/>
  <c r="O55" i="12"/>
  <c r="K55" i="12"/>
  <c r="R55" i="12"/>
  <c r="T55" i="12"/>
  <c r="J96" i="12"/>
  <c r="K15" i="12"/>
  <c r="Q71" i="12"/>
  <c r="K59" i="12"/>
  <c r="R59" i="12"/>
  <c r="T59" i="12"/>
  <c r="K95" i="12"/>
  <c r="R14" i="12"/>
  <c r="T14" i="12"/>
  <c r="J91" i="12"/>
  <c r="K10" i="12"/>
  <c r="L54" i="12"/>
  <c r="R54" i="12"/>
  <c r="T54" i="12"/>
  <c r="K90" i="12"/>
  <c r="R9" i="12"/>
  <c r="T9" i="12"/>
  <c r="K43" i="12"/>
  <c r="R43" i="12"/>
  <c r="T43" i="12"/>
  <c r="J97" i="12"/>
  <c r="K16" i="12"/>
  <c r="K42" i="12"/>
  <c r="R42" i="12"/>
  <c r="T42" i="12"/>
  <c r="I92" i="12"/>
  <c r="E7" i="14"/>
  <c r="E23" i="14"/>
  <c r="N7" i="14"/>
  <c r="E31" i="14"/>
  <c r="K22" i="12"/>
  <c r="K87" i="12"/>
  <c r="J89" i="12"/>
  <c r="K8" i="12"/>
  <c r="R38" i="12"/>
  <c r="T38" i="12"/>
  <c r="L38" i="12"/>
  <c r="I94" i="12"/>
  <c r="R11" i="12"/>
  <c r="T11" i="12"/>
  <c r="I88" i="12"/>
  <c r="D11" i="14"/>
  <c r="O21" i="12"/>
  <c r="O22" i="12"/>
  <c r="K21" i="12"/>
  <c r="D9" i="14"/>
  <c r="E25" i="14"/>
  <c r="N9" i="14"/>
  <c r="E33" i="14"/>
  <c r="N29" i="12"/>
  <c r="N30" i="12"/>
  <c r="N31" i="12"/>
  <c r="N32" i="12"/>
  <c r="K93" i="12"/>
  <c r="R12" i="12"/>
  <c r="T12" i="12"/>
  <c r="J88" i="12"/>
  <c r="K7" i="12"/>
  <c r="K56" i="12"/>
  <c r="R56" i="12"/>
  <c r="T56" i="12"/>
  <c r="H6" i="14"/>
  <c r="R6" i="12"/>
  <c r="T6" i="12"/>
  <c r="L6" i="12"/>
  <c r="K94" i="12"/>
  <c r="R13" i="12"/>
  <c r="T13" i="12"/>
  <c r="K5" i="12"/>
  <c r="O5" i="12"/>
  <c r="O6" i="12"/>
  <c r="K37" i="12"/>
  <c r="O37" i="12"/>
  <c r="O38" i="12"/>
  <c r="R70" i="12"/>
  <c r="T70" i="12"/>
  <c r="L70" i="12"/>
  <c r="G6" i="14"/>
  <c r="O72" i="12"/>
  <c r="Q72" i="12"/>
  <c r="H11" i="14"/>
  <c r="Q54" i="12"/>
  <c r="J100" i="12"/>
  <c r="P54" i="12"/>
  <c r="H25" i="14"/>
  <c r="Q9" i="14"/>
  <c r="H33" i="14"/>
  <c r="E11" i="14"/>
  <c r="E27" i="14"/>
  <c r="N11" i="14"/>
  <c r="E35" i="14"/>
  <c r="I99" i="12"/>
  <c r="H22" i="14"/>
  <c r="Q6" i="14"/>
  <c r="H30" i="14"/>
  <c r="K92" i="12"/>
  <c r="J99" i="12"/>
  <c r="Q22" i="12"/>
  <c r="O23" i="12"/>
  <c r="P22" i="12"/>
  <c r="K89" i="12"/>
  <c r="R8" i="12"/>
  <c r="T8" i="12"/>
  <c r="K96" i="12"/>
  <c r="R15" i="12"/>
  <c r="T15" i="12"/>
  <c r="P55" i="12"/>
  <c r="O56" i="12"/>
  <c r="Q55" i="12"/>
  <c r="K88" i="12"/>
  <c r="R7" i="12"/>
  <c r="T7" i="12"/>
  <c r="M38" i="12"/>
  <c r="L39" i="12"/>
  <c r="P72" i="12"/>
  <c r="O73" i="12"/>
  <c r="L71" i="12"/>
  <c r="M70" i="12"/>
  <c r="O39" i="12"/>
  <c r="Q38" i="12"/>
  <c r="P38" i="12"/>
  <c r="R22" i="12"/>
  <c r="T22" i="12"/>
  <c r="L22" i="12"/>
  <c r="L87" i="12"/>
  <c r="L55" i="12"/>
  <c r="M54" i="12"/>
  <c r="K97" i="12"/>
  <c r="R16" i="12"/>
  <c r="T16" i="12"/>
  <c r="K91" i="12"/>
  <c r="R10" i="12"/>
  <c r="T10" i="12"/>
  <c r="P6" i="12"/>
  <c r="O7" i="12"/>
  <c r="Q6" i="12"/>
  <c r="M6" i="12"/>
  <c r="L7" i="12"/>
  <c r="G11" i="14"/>
  <c r="H27" i="14"/>
  <c r="Q11" i="14"/>
  <c r="H35" i="14"/>
  <c r="I100" i="12"/>
  <c r="K99" i="12"/>
  <c r="K100" i="12"/>
  <c r="M39" i="12"/>
  <c r="L40" i="12"/>
  <c r="L23" i="12"/>
  <c r="M22" i="12"/>
  <c r="Q56" i="12"/>
  <c r="P56" i="12"/>
  <c r="O57" i="12"/>
  <c r="M7" i="12"/>
  <c r="L8" i="12"/>
  <c r="P7" i="12"/>
  <c r="O8" i="12"/>
  <c r="Q7" i="12"/>
  <c r="L56" i="12"/>
  <c r="M55" i="12"/>
  <c r="L72" i="12"/>
  <c r="M71" i="12"/>
  <c r="Q23" i="12"/>
  <c r="P23" i="12"/>
  <c r="O24" i="12"/>
  <c r="O40" i="12"/>
  <c r="P39" i="12"/>
  <c r="Q39" i="12"/>
  <c r="Q73" i="12"/>
  <c r="P73" i="12"/>
  <c r="O74" i="12"/>
  <c r="Q74" i="12"/>
  <c r="P74" i="12"/>
  <c r="O75" i="12"/>
  <c r="Q57" i="12"/>
  <c r="P57" i="12"/>
  <c r="O58" i="12"/>
  <c r="L24" i="12"/>
  <c r="L89" i="12"/>
  <c r="M23" i="12"/>
  <c r="O41" i="12"/>
  <c r="P40" i="12"/>
  <c r="Q40" i="12"/>
  <c r="M56" i="12"/>
  <c r="L57" i="12"/>
  <c r="L9" i="12"/>
  <c r="M8" i="12"/>
  <c r="M40" i="12"/>
  <c r="L41" i="12"/>
  <c r="O25" i="12"/>
  <c r="P24" i="12"/>
  <c r="Q24" i="12"/>
  <c r="L73" i="12"/>
  <c r="M72" i="12"/>
  <c r="P8" i="12"/>
  <c r="O9" i="12"/>
  <c r="Q8" i="12"/>
  <c r="L88" i="12"/>
  <c r="M57" i="12"/>
  <c r="L58" i="12"/>
  <c r="O10" i="12"/>
  <c r="Q9" i="12"/>
  <c r="P9" i="12"/>
  <c r="O26" i="12"/>
  <c r="P25" i="12"/>
  <c r="Q25" i="12"/>
  <c r="L10" i="12"/>
  <c r="M9" i="12"/>
  <c r="M24" i="12"/>
  <c r="L25" i="12"/>
  <c r="Q75" i="12"/>
  <c r="P75" i="12"/>
  <c r="O76" i="12"/>
  <c r="M73" i="12"/>
  <c r="L74" i="12"/>
  <c r="M41" i="12"/>
  <c r="L42" i="12"/>
  <c r="Q58" i="12"/>
  <c r="P58" i="12"/>
  <c r="O59" i="12"/>
  <c r="O42" i="12"/>
  <c r="P41" i="12"/>
  <c r="Q41" i="12"/>
  <c r="Q59" i="12"/>
  <c r="P59" i="12"/>
  <c r="O60" i="12"/>
  <c r="L26" i="12"/>
  <c r="M25" i="12"/>
  <c r="M74" i="12"/>
  <c r="L75" i="12"/>
  <c r="L91" i="12"/>
  <c r="M10" i="12"/>
  <c r="L11" i="12"/>
  <c r="O27" i="12"/>
  <c r="Q26" i="12"/>
  <c r="P26" i="12"/>
  <c r="O11" i="12"/>
  <c r="P10" i="12"/>
  <c r="Q10" i="12"/>
  <c r="M58" i="12"/>
  <c r="L59" i="12"/>
  <c r="L90" i="12"/>
  <c r="O43" i="12"/>
  <c r="Q42" i="12"/>
  <c r="P42" i="12"/>
  <c r="M42" i="12"/>
  <c r="L43" i="12"/>
  <c r="Q76" i="12"/>
  <c r="P76" i="12"/>
  <c r="O77" i="12"/>
  <c r="L99" i="12"/>
  <c r="L44" i="12"/>
  <c r="M43" i="12"/>
  <c r="O44" i="12"/>
  <c r="P43" i="12"/>
  <c r="Q43" i="12"/>
  <c r="M26" i="12"/>
  <c r="L27" i="12"/>
  <c r="O28" i="12"/>
  <c r="P27" i="12"/>
  <c r="Q27" i="12"/>
  <c r="M75" i="12"/>
  <c r="L76" i="12"/>
  <c r="M59" i="12"/>
  <c r="L60" i="12"/>
  <c r="O12" i="12"/>
  <c r="Q11" i="12"/>
  <c r="P11" i="12"/>
  <c r="L12" i="12"/>
  <c r="M11" i="12"/>
  <c r="Q77" i="12"/>
  <c r="P77" i="12"/>
  <c r="O78" i="12"/>
  <c r="O61" i="12"/>
  <c r="Q60" i="12"/>
  <c r="P60" i="12"/>
  <c r="O13" i="12"/>
  <c r="Q12" i="12"/>
  <c r="P12" i="12"/>
  <c r="M27" i="12"/>
  <c r="L28" i="12"/>
  <c r="L93" i="12"/>
  <c r="O62" i="12"/>
  <c r="Q61" i="12"/>
  <c r="P61" i="12"/>
  <c r="M76" i="12"/>
  <c r="L77" i="12"/>
  <c r="O29" i="12"/>
  <c r="Q28" i="12"/>
  <c r="P28" i="12"/>
  <c r="Q78" i="12"/>
  <c r="P78" i="12"/>
  <c r="O79" i="12"/>
  <c r="L92" i="12"/>
  <c r="L61" i="12"/>
  <c r="M60" i="12"/>
  <c r="L13" i="12"/>
  <c r="M12" i="12"/>
  <c r="O45" i="12"/>
  <c r="Q44" i="12"/>
  <c r="P44" i="12"/>
  <c r="M44" i="12"/>
  <c r="L45" i="12"/>
  <c r="Q79" i="12"/>
  <c r="O80" i="12"/>
  <c r="P79" i="12"/>
  <c r="L46" i="12"/>
  <c r="M45" i="12"/>
  <c r="O30" i="12"/>
  <c r="P29" i="12"/>
  <c r="Q29" i="12"/>
  <c r="M61" i="12"/>
  <c r="L62" i="12"/>
  <c r="M77" i="12"/>
  <c r="L78" i="12"/>
  <c r="O63" i="12"/>
  <c r="P62" i="12"/>
  <c r="Q62" i="12"/>
  <c r="O46" i="12"/>
  <c r="P45" i="12"/>
  <c r="Q45" i="12"/>
  <c r="M13" i="12"/>
  <c r="L14" i="12"/>
  <c r="M28" i="12"/>
  <c r="L29" i="12"/>
  <c r="L94" i="12"/>
  <c r="O14" i="12"/>
  <c r="Q13" i="12"/>
  <c r="P13" i="12"/>
  <c r="L30" i="12"/>
  <c r="L95" i="12"/>
  <c r="M29" i="12"/>
  <c r="P46" i="12"/>
  <c r="O47" i="12"/>
  <c r="Q46" i="12"/>
  <c r="M78" i="12"/>
  <c r="L79" i="12"/>
  <c r="L47" i="12"/>
  <c r="M46" i="12"/>
  <c r="M62" i="12"/>
  <c r="L63" i="12"/>
  <c r="O31" i="12"/>
  <c r="Q30" i="12"/>
  <c r="P30" i="12"/>
  <c r="Q80" i="12"/>
  <c r="P80" i="12"/>
  <c r="Q14" i="12"/>
  <c r="P14" i="12"/>
  <c r="O15" i="12"/>
  <c r="L15" i="12"/>
  <c r="M14" i="12"/>
  <c r="Q63" i="12"/>
  <c r="P63" i="12"/>
  <c r="O64" i="12"/>
  <c r="Q15" i="12"/>
  <c r="O16" i="12"/>
  <c r="P15" i="12"/>
  <c r="M63" i="12"/>
  <c r="L64" i="12"/>
  <c r="M64" i="12"/>
  <c r="L80" i="12"/>
  <c r="M80" i="12"/>
  <c r="M79" i="12"/>
  <c r="Q64" i="12"/>
  <c r="P64" i="12"/>
  <c r="M15" i="12"/>
  <c r="L16" i="12"/>
  <c r="M30" i="12"/>
  <c r="L31" i="12"/>
  <c r="P31" i="12"/>
  <c r="Q31" i="12"/>
  <c r="O32" i="12"/>
  <c r="M47" i="12"/>
  <c r="L48" i="12"/>
  <c r="M48" i="12"/>
  <c r="O48" i="12"/>
  <c r="P47" i="12"/>
  <c r="Q47" i="12"/>
  <c r="L32" i="12"/>
  <c r="M32" i="12"/>
  <c r="M31" i="12"/>
  <c r="L96" i="12"/>
  <c r="Q16" i="12"/>
  <c r="P16" i="12"/>
  <c r="M16" i="12"/>
  <c r="Q32" i="12"/>
  <c r="P32" i="12"/>
  <c r="Q48" i="12"/>
  <c r="P48" i="12"/>
  <c r="L97" i="12"/>
  <c r="L100" i="12"/>
  <c r="D19" i="3"/>
  <c r="C19" i="3"/>
  <c r="D13" i="3"/>
  <c r="C13" i="3"/>
  <c r="D4" i="3"/>
  <c r="C4" i="3"/>
  <c r="E26" i="10"/>
  <c r="F26" i="10"/>
  <c r="G26" i="10"/>
  <c r="H26" i="10"/>
  <c r="I26" i="10"/>
  <c r="J26" i="10"/>
  <c r="K26" i="10"/>
  <c r="L26" i="10"/>
  <c r="M26" i="10"/>
  <c r="N26" i="10"/>
  <c r="O26" i="10"/>
  <c r="P26" i="10"/>
  <c r="Q26" i="10"/>
  <c r="R26" i="10"/>
  <c r="S26" i="10"/>
  <c r="T26" i="10"/>
  <c r="U26" i="10"/>
  <c r="V26" i="10"/>
  <c r="W26" i="10"/>
  <c r="X26" i="10"/>
  <c r="Y26" i="10"/>
  <c r="Z26" i="10"/>
  <c r="AA26" i="10"/>
  <c r="AB26" i="10"/>
  <c r="AC26" i="10"/>
  <c r="AD26" i="10"/>
  <c r="AE26" i="10"/>
  <c r="AF26" i="10"/>
  <c r="AG26" i="10"/>
  <c r="AH26" i="10"/>
  <c r="AI26" i="10"/>
  <c r="AJ26" i="10"/>
  <c r="AK26" i="10"/>
  <c r="AL26" i="10"/>
  <c r="AM26" i="10"/>
  <c r="AN26" i="10"/>
  <c r="AO26" i="10"/>
  <c r="AP26" i="10"/>
  <c r="AQ26" i="10"/>
  <c r="AR26" i="10"/>
  <c r="AS26" i="10"/>
  <c r="AT26" i="10"/>
  <c r="AU26" i="10"/>
  <c r="AV26" i="10"/>
  <c r="AW26" i="10"/>
  <c r="AX26" i="10"/>
  <c r="AY26" i="10"/>
  <c r="AZ26" i="10"/>
  <c r="BA26" i="10"/>
  <c r="BB26" i="10"/>
  <c r="BC26" i="10"/>
  <c r="BD26" i="10"/>
  <c r="BE26" i="10"/>
  <c r="BF26" i="10"/>
  <c r="BG26" i="10"/>
  <c r="BH26" i="10"/>
  <c r="BI26" i="10"/>
  <c r="BJ26" i="10"/>
  <c r="BK26" i="10"/>
  <c r="BL26" i="10"/>
  <c r="BM26" i="10"/>
  <c r="BN26" i="10"/>
  <c r="BO26" i="10"/>
  <c r="BP26" i="10"/>
  <c r="BQ26" i="10"/>
  <c r="BR26" i="10"/>
  <c r="BS26" i="10"/>
  <c r="BT26" i="10"/>
  <c r="BU26" i="10"/>
  <c r="BV26" i="10"/>
  <c r="BW26" i="10"/>
  <c r="BX26" i="10"/>
  <c r="BY26" i="10"/>
  <c r="BZ26" i="10"/>
  <c r="CA26" i="10"/>
  <c r="CB26" i="10"/>
  <c r="CC26" i="10"/>
  <c r="CD26" i="10"/>
  <c r="CE26" i="10"/>
  <c r="CF26" i="10"/>
  <c r="CG26" i="10"/>
  <c r="CH26" i="10"/>
  <c r="CI26" i="10"/>
  <c r="CJ26" i="10"/>
  <c r="CK26" i="10"/>
  <c r="CL26" i="10"/>
  <c r="CM26" i="10"/>
  <c r="CN26" i="10"/>
  <c r="CO26" i="10"/>
  <c r="CP26" i="10"/>
  <c r="CQ26" i="10"/>
  <c r="CR26" i="10"/>
  <c r="CS26" i="10"/>
  <c r="C13" i="10"/>
  <c r="C12" i="10"/>
  <c r="C11" i="10"/>
  <c r="C10" i="10"/>
  <c r="C9" i="10"/>
  <c r="C8" i="10"/>
  <c r="C7" i="10"/>
  <c r="C6" i="10"/>
  <c r="C5" i="10"/>
  <c r="C18" i="10"/>
  <c r="C4" i="10"/>
  <c r="C3" i="10"/>
  <c r="C16" i="10"/>
  <c r="D16" i="10"/>
  <c r="E16" i="10"/>
  <c r="F16" i="10"/>
  <c r="G16" i="10"/>
  <c r="H16" i="10"/>
  <c r="I16" i="10"/>
  <c r="J16" i="10"/>
  <c r="K16" i="10"/>
  <c r="L16" i="10"/>
  <c r="M16" i="10"/>
  <c r="N16" i="10"/>
  <c r="O16" i="10"/>
  <c r="P16" i="10"/>
  <c r="Q16" i="10"/>
  <c r="R16" i="10"/>
  <c r="S16" i="10"/>
  <c r="T16" i="10"/>
  <c r="U16" i="10"/>
  <c r="V16" i="10"/>
  <c r="W16" i="10"/>
  <c r="X16" i="10"/>
  <c r="Y16" i="10"/>
  <c r="Z16" i="10"/>
  <c r="AA16" i="10"/>
  <c r="AB16" i="10"/>
  <c r="AC16" i="10"/>
  <c r="AD16" i="10"/>
  <c r="AE16" i="10"/>
  <c r="AF16" i="10"/>
  <c r="AG16" i="10"/>
  <c r="AH16" i="10"/>
  <c r="AI16" i="10"/>
  <c r="AJ16" i="10"/>
  <c r="AK16" i="10"/>
  <c r="AL16" i="10"/>
  <c r="AM16" i="10"/>
  <c r="AN16" i="10"/>
  <c r="AO16" i="10"/>
  <c r="AP16" i="10"/>
  <c r="AQ16" i="10"/>
  <c r="AR16" i="10"/>
  <c r="AS16" i="10"/>
  <c r="AT16" i="10"/>
  <c r="AU16" i="10"/>
  <c r="AV16" i="10"/>
  <c r="AW16" i="10"/>
  <c r="AX16" i="10"/>
  <c r="AY16" i="10"/>
  <c r="AZ16" i="10"/>
  <c r="BA16" i="10"/>
  <c r="BB16" i="10"/>
  <c r="BC16" i="10"/>
  <c r="BD16" i="10"/>
  <c r="BE16" i="10"/>
  <c r="BF16" i="10"/>
  <c r="BG16" i="10"/>
  <c r="BH16" i="10"/>
  <c r="BI16" i="10"/>
  <c r="BJ16" i="10"/>
  <c r="BK16" i="10"/>
  <c r="BL16" i="10"/>
  <c r="BM16" i="10"/>
  <c r="BN16" i="10"/>
  <c r="BO16" i="10"/>
  <c r="BP16" i="10"/>
  <c r="BQ16" i="10"/>
  <c r="BR16" i="10"/>
  <c r="BS16" i="10"/>
  <c r="BT16" i="10"/>
  <c r="BU16" i="10"/>
  <c r="BV16" i="10"/>
  <c r="BW16" i="10"/>
  <c r="BX16" i="10"/>
  <c r="BY16" i="10"/>
  <c r="BZ16" i="10"/>
  <c r="CA16" i="10"/>
  <c r="CB16" i="10"/>
  <c r="CC16" i="10"/>
  <c r="CD16" i="10"/>
  <c r="CE16" i="10"/>
  <c r="CF16" i="10"/>
  <c r="CG16" i="10"/>
  <c r="CH16" i="10"/>
  <c r="CI16" i="10"/>
  <c r="CJ16" i="10"/>
  <c r="CK16" i="10"/>
  <c r="CL16" i="10"/>
  <c r="CM16" i="10"/>
  <c r="CN16" i="10"/>
  <c r="CO16" i="10"/>
  <c r="CP16" i="10"/>
  <c r="CQ16" i="10"/>
  <c r="CR16" i="10"/>
  <c r="CS16" i="10"/>
  <c r="C2" i="10"/>
  <c r="C15" i="10"/>
  <c r="D15" i="10"/>
  <c r="E15" i="10"/>
  <c r="F15" i="10"/>
  <c r="G15" i="10"/>
  <c r="H15" i="10"/>
  <c r="I15" i="10"/>
  <c r="J15" i="10"/>
  <c r="K15" i="10"/>
  <c r="L15" i="10"/>
  <c r="M15" i="10"/>
  <c r="N15" i="10"/>
  <c r="O15" i="10"/>
  <c r="P15" i="10"/>
  <c r="Q15" i="10"/>
  <c r="R15" i="10"/>
  <c r="S15" i="10"/>
  <c r="T15" i="10"/>
  <c r="U15" i="10"/>
  <c r="V15" i="10"/>
  <c r="W15" i="10"/>
  <c r="X15" i="10"/>
  <c r="Y15" i="10"/>
  <c r="Z15" i="10"/>
  <c r="AA15" i="10"/>
  <c r="AB15" i="10"/>
  <c r="AC15" i="10"/>
  <c r="AD15" i="10"/>
  <c r="AE15" i="10"/>
  <c r="AF15" i="10"/>
  <c r="AG15" i="10"/>
  <c r="AH15" i="10"/>
  <c r="AI15" i="10"/>
  <c r="AJ15" i="10"/>
  <c r="AK15" i="10"/>
  <c r="AL15" i="10"/>
  <c r="AM15" i="10"/>
  <c r="AN15" i="10"/>
  <c r="AO15" i="10"/>
  <c r="AP15" i="10"/>
  <c r="AQ15" i="10"/>
  <c r="AR15" i="10"/>
  <c r="AS15" i="10"/>
  <c r="AT15" i="10"/>
  <c r="AU15" i="10"/>
  <c r="AV15" i="10"/>
  <c r="AW15" i="10"/>
  <c r="AX15" i="10"/>
  <c r="AY15" i="10"/>
  <c r="AZ15" i="10"/>
  <c r="BA15" i="10"/>
  <c r="BB15" i="10"/>
  <c r="BC15" i="10"/>
  <c r="BD15" i="10"/>
  <c r="BE15" i="10"/>
  <c r="BF15" i="10"/>
  <c r="BG15" i="10"/>
  <c r="BH15" i="10"/>
  <c r="BI15" i="10"/>
  <c r="BJ15" i="10"/>
  <c r="BK15" i="10"/>
  <c r="BL15" i="10"/>
  <c r="BM15" i="10"/>
  <c r="BN15" i="10"/>
  <c r="BO15" i="10"/>
  <c r="BP15" i="10"/>
  <c r="BQ15" i="10"/>
  <c r="BR15" i="10"/>
  <c r="BS15" i="10"/>
  <c r="BT15" i="10"/>
  <c r="BU15" i="10"/>
  <c r="BV15" i="10"/>
  <c r="BW15" i="10"/>
  <c r="BX15" i="10"/>
  <c r="BY15" i="10"/>
  <c r="BZ15" i="10"/>
  <c r="CA15" i="10"/>
  <c r="CB15" i="10"/>
  <c r="CC15" i="10"/>
  <c r="CD15" i="10"/>
  <c r="CE15" i="10"/>
  <c r="CF15" i="10"/>
  <c r="CG15" i="10"/>
  <c r="CH15" i="10"/>
  <c r="CI15" i="10"/>
  <c r="CJ15" i="10"/>
  <c r="CK15" i="10"/>
  <c r="CL15" i="10"/>
  <c r="CM15" i="10"/>
  <c r="CN15" i="10"/>
  <c r="CO15" i="10"/>
  <c r="CP15" i="10"/>
  <c r="CQ15" i="10"/>
  <c r="CR15" i="10"/>
  <c r="CS15" i="10"/>
  <c r="E26" i="9"/>
  <c r="F26" i="9"/>
  <c r="G26" i="9"/>
  <c r="H26" i="9"/>
  <c r="I26" i="9"/>
  <c r="J26" i="9"/>
  <c r="K26" i="9"/>
  <c r="L26" i="9"/>
  <c r="M26" i="9"/>
  <c r="N26" i="9"/>
  <c r="O26" i="9"/>
  <c r="P26" i="9"/>
  <c r="Q26" i="9"/>
  <c r="R26" i="9"/>
  <c r="S26" i="9"/>
  <c r="T26" i="9"/>
  <c r="U26" i="9"/>
  <c r="V26" i="9"/>
  <c r="W26" i="9"/>
  <c r="X26" i="9"/>
  <c r="Y26" i="9"/>
  <c r="Z26" i="9"/>
  <c r="AA26" i="9"/>
  <c r="AB26" i="9"/>
  <c r="AC26" i="9"/>
  <c r="AD26" i="9"/>
  <c r="AE26" i="9"/>
  <c r="AF26" i="9"/>
  <c r="AG26" i="9"/>
  <c r="AH26" i="9"/>
  <c r="AI26" i="9"/>
  <c r="AJ26" i="9"/>
  <c r="AK26" i="9"/>
  <c r="AL26" i="9"/>
  <c r="AM26" i="9"/>
  <c r="AN26" i="9"/>
  <c r="AO26" i="9"/>
  <c r="AP26" i="9"/>
  <c r="AQ26" i="9"/>
  <c r="AR26" i="9"/>
  <c r="AS26" i="9"/>
  <c r="AT26" i="9"/>
  <c r="AU26" i="9"/>
  <c r="AV26" i="9"/>
  <c r="AW26" i="9"/>
  <c r="AX26" i="9"/>
  <c r="AY26" i="9"/>
  <c r="AZ26" i="9"/>
  <c r="BA26" i="9"/>
  <c r="BB26" i="9"/>
  <c r="BC26" i="9"/>
  <c r="BD26" i="9"/>
  <c r="BE26" i="9"/>
  <c r="BF26" i="9"/>
  <c r="BG26" i="9"/>
  <c r="BH26" i="9"/>
  <c r="BI26" i="9"/>
  <c r="BJ26" i="9"/>
  <c r="BK26" i="9"/>
  <c r="BL26" i="9"/>
  <c r="BM26" i="9"/>
  <c r="BN26" i="9"/>
  <c r="BO26" i="9"/>
  <c r="BP26" i="9"/>
  <c r="BQ26" i="9"/>
  <c r="BR26" i="9"/>
  <c r="BS26" i="9"/>
  <c r="BT26" i="9"/>
  <c r="BU26" i="9"/>
  <c r="BV26" i="9"/>
  <c r="BW26" i="9"/>
  <c r="BX26" i="9"/>
  <c r="BY26" i="9"/>
  <c r="BZ26" i="9"/>
  <c r="CA26" i="9"/>
  <c r="CB26" i="9"/>
  <c r="CC26" i="9"/>
  <c r="CD26" i="9"/>
  <c r="CE26" i="9"/>
  <c r="CF26" i="9"/>
  <c r="CG26" i="9"/>
  <c r="CH26" i="9"/>
  <c r="CI26" i="9"/>
  <c r="CJ26" i="9"/>
  <c r="CK26" i="9"/>
  <c r="CL26" i="9"/>
  <c r="CM26" i="9"/>
  <c r="CN26" i="9"/>
  <c r="CO26" i="9"/>
  <c r="CP26" i="9"/>
  <c r="CQ26" i="9"/>
  <c r="CR26" i="9"/>
  <c r="CS26" i="9"/>
  <c r="C13" i="9"/>
  <c r="C12" i="9"/>
  <c r="C11" i="9"/>
  <c r="C10" i="9"/>
  <c r="C9" i="9"/>
  <c r="C8" i="9"/>
  <c r="C7" i="9"/>
  <c r="C6" i="9"/>
  <c r="C5" i="9"/>
  <c r="C18" i="9"/>
  <c r="C4" i="9"/>
  <c r="C17" i="9"/>
  <c r="C3" i="9"/>
  <c r="C16" i="9"/>
  <c r="D16" i="9"/>
  <c r="E16" i="9"/>
  <c r="F16" i="9"/>
  <c r="G16" i="9"/>
  <c r="H16" i="9"/>
  <c r="I16" i="9"/>
  <c r="J16" i="9"/>
  <c r="K16" i="9"/>
  <c r="L16" i="9"/>
  <c r="M16" i="9"/>
  <c r="N16" i="9"/>
  <c r="O16" i="9"/>
  <c r="P16" i="9"/>
  <c r="Q16" i="9"/>
  <c r="R16" i="9"/>
  <c r="S16" i="9"/>
  <c r="T16" i="9"/>
  <c r="U16" i="9"/>
  <c r="V16" i="9"/>
  <c r="W16" i="9"/>
  <c r="X16" i="9"/>
  <c r="Y16" i="9"/>
  <c r="Z16" i="9"/>
  <c r="AA16" i="9"/>
  <c r="AB16" i="9"/>
  <c r="AC16" i="9"/>
  <c r="AD16" i="9"/>
  <c r="AE16" i="9"/>
  <c r="AF16" i="9"/>
  <c r="AG16" i="9"/>
  <c r="AH16" i="9"/>
  <c r="AI16" i="9"/>
  <c r="AJ16" i="9"/>
  <c r="AK16" i="9"/>
  <c r="AL16" i="9"/>
  <c r="AM16" i="9"/>
  <c r="AN16" i="9"/>
  <c r="AO16" i="9"/>
  <c r="AP16" i="9"/>
  <c r="AQ16" i="9"/>
  <c r="AR16" i="9"/>
  <c r="AS16" i="9"/>
  <c r="AT16" i="9"/>
  <c r="AU16" i="9"/>
  <c r="AV16" i="9"/>
  <c r="AW16" i="9"/>
  <c r="AX16" i="9"/>
  <c r="AY16" i="9"/>
  <c r="AZ16" i="9"/>
  <c r="BA16" i="9"/>
  <c r="BB16" i="9"/>
  <c r="BC16" i="9"/>
  <c r="BD16" i="9"/>
  <c r="BE16" i="9"/>
  <c r="BF16" i="9"/>
  <c r="BG16" i="9"/>
  <c r="BH16" i="9"/>
  <c r="BI16" i="9"/>
  <c r="BJ16" i="9"/>
  <c r="BK16" i="9"/>
  <c r="BL16" i="9"/>
  <c r="BM16" i="9"/>
  <c r="BN16" i="9"/>
  <c r="BO16" i="9"/>
  <c r="BP16" i="9"/>
  <c r="BQ16" i="9"/>
  <c r="BR16" i="9"/>
  <c r="BS16" i="9"/>
  <c r="BT16" i="9"/>
  <c r="BU16" i="9"/>
  <c r="BV16" i="9"/>
  <c r="BW16" i="9"/>
  <c r="BX16" i="9"/>
  <c r="BY16" i="9"/>
  <c r="BZ16" i="9"/>
  <c r="CA16" i="9"/>
  <c r="CB16" i="9"/>
  <c r="CC16" i="9"/>
  <c r="CD16" i="9"/>
  <c r="CE16" i="9"/>
  <c r="CF16" i="9"/>
  <c r="CG16" i="9"/>
  <c r="CH16" i="9"/>
  <c r="CI16" i="9"/>
  <c r="CJ16" i="9"/>
  <c r="CK16" i="9"/>
  <c r="CL16" i="9"/>
  <c r="CM16" i="9"/>
  <c r="CN16" i="9"/>
  <c r="CO16" i="9"/>
  <c r="CP16" i="9"/>
  <c r="CQ16" i="9"/>
  <c r="CR16" i="9"/>
  <c r="CS16" i="9"/>
  <c r="C2" i="9"/>
  <c r="C15" i="9"/>
  <c r="D15" i="9"/>
  <c r="E15" i="9"/>
  <c r="F15" i="9"/>
  <c r="G15" i="9"/>
  <c r="H15" i="9"/>
  <c r="I15" i="9"/>
  <c r="J15" i="9"/>
  <c r="K15" i="9"/>
  <c r="L15" i="9"/>
  <c r="M15" i="9"/>
  <c r="N15" i="9"/>
  <c r="O15" i="9"/>
  <c r="P15" i="9"/>
  <c r="Q15" i="9"/>
  <c r="R15" i="9"/>
  <c r="S15" i="9"/>
  <c r="T15" i="9"/>
  <c r="U15" i="9"/>
  <c r="V15" i="9"/>
  <c r="W15" i="9"/>
  <c r="X15" i="9"/>
  <c r="Y15" i="9"/>
  <c r="Z15" i="9"/>
  <c r="AA15" i="9"/>
  <c r="AB15" i="9"/>
  <c r="AC15" i="9"/>
  <c r="AD15" i="9"/>
  <c r="AE15" i="9"/>
  <c r="AF15" i="9"/>
  <c r="AG15" i="9"/>
  <c r="AH15" i="9"/>
  <c r="AI15" i="9"/>
  <c r="AJ15" i="9"/>
  <c r="AK15" i="9"/>
  <c r="AL15" i="9"/>
  <c r="AM15" i="9"/>
  <c r="AN15" i="9"/>
  <c r="AO15" i="9"/>
  <c r="AP15" i="9"/>
  <c r="AQ15" i="9"/>
  <c r="AR15" i="9"/>
  <c r="AS15" i="9"/>
  <c r="AT15" i="9"/>
  <c r="AU15" i="9"/>
  <c r="AV15" i="9"/>
  <c r="AW15" i="9"/>
  <c r="AX15" i="9"/>
  <c r="AY15" i="9"/>
  <c r="AZ15" i="9"/>
  <c r="BA15" i="9"/>
  <c r="BB15" i="9"/>
  <c r="BC15" i="9"/>
  <c r="BD15" i="9"/>
  <c r="BE15" i="9"/>
  <c r="BF15" i="9"/>
  <c r="BG15" i="9"/>
  <c r="BH15" i="9"/>
  <c r="BI15" i="9"/>
  <c r="BJ15" i="9"/>
  <c r="BK15" i="9"/>
  <c r="BL15" i="9"/>
  <c r="BM15" i="9"/>
  <c r="BN15" i="9"/>
  <c r="BO15" i="9"/>
  <c r="BP15" i="9"/>
  <c r="BQ15" i="9"/>
  <c r="BR15" i="9"/>
  <c r="BS15" i="9"/>
  <c r="BT15" i="9"/>
  <c r="BU15" i="9"/>
  <c r="BV15" i="9"/>
  <c r="BW15" i="9"/>
  <c r="BX15" i="9"/>
  <c r="BY15" i="9"/>
  <c r="BZ15" i="9"/>
  <c r="CA15" i="9"/>
  <c r="CB15" i="9"/>
  <c r="CC15" i="9"/>
  <c r="CD15" i="9"/>
  <c r="CE15" i="9"/>
  <c r="CF15" i="9"/>
  <c r="CG15" i="9"/>
  <c r="CH15" i="9"/>
  <c r="CI15" i="9"/>
  <c r="CJ15" i="9"/>
  <c r="CK15" i="9"/>
  <c r="CL15" i="9"/>
  <c r="CM15" i="9"/>
  <c r="CN15" i="9"/>
  <c r="CO15" i="9"/>
  <c r="CP15" i="9"/>
  <c r="CQ15" i="9"/>
  <c r="CR15" i="9"/>
  <c r="CS15" i="9"/>
  <c r="E26" i="8"/>
  <c r="F26" i="8"/>
  <c r="G26" i="8"/>
  <c r="H26" i="8"/>
  <c r="I26" i="8"/>
  <c r="J26" i="8"/>
  <c r="K26" i="8"/>
  <c r="L26" i="8"/>
  <c r="M26" i="8"/>
  <c r="N26" i="8"/>
  <c r="O26" i="8"/>
  <c r="P26" i="8"/>
  <c r="Q26" i="8"/>
  <c r="R26" i="8"/>
  <c r="S26" i="8"/>
  <c r="T26" i="8"/>
  <c r="U26" i="8"/>
  <c r="V26" i="8"/>
  <c r="W26" i="8"/>
  <c r="X26" i="8"/>
  <c r="Y26" i="8"/>
  <c r="Z26" i="8"/>
  <c r="AA26" i="8"/>
  <c r="AB26" i="8"/>
  <c r="AC26" i="8"/>
  <c r="AD26" i="8"/>
  <c r="AE26" i="8"/>
  <c r="AF26" i="8"/>
  <c r="AG26" i="8"/>
  <c r="AH26" i="8"/>
  <c r="AI26" i="8"/>
  <c r="AJ26" i="8"/>
  <c r="AK26" i="8"/>
  <c r="AL26" i="8"/>
  <c r="AM26" i="8"/>
  <c r="AN26" i="8"/>
  <c r="AO26" i="8"/>
  <c r="AP26" i="8"/>
  <c r="AQ26" i="8"/>
  <c r="AR26" i="8"/>
  <c r="AS26" i="8"/>
  <c r="AT26" i="8"/>
  <c r="AU26" i="8"/>
  <c r="AV26" i="8"/>
  <c r="AW26" i="8"/>
  <c r="AX26" i="8"/>
  <c r="AY26" i="8"/>
  <c r="AZ26" i="8"/>
  <c r="BA26" i="8"/>
  <c r="BB26" i="8"/>
  <c r="BC26" i="8"/>
  <c r="BD26" i="8"/>
  <c r="BE26" i="8"/>
  <c r="BF26" i="8"/>
  <c r="BG26" i="8"/>
  <c r="BH26" i="8"/>
  <c r="BI26" i="8"/>
  <c r="BJ26" i="8"/>
  <c r="BK26" i="8"/>
  <c r="BL26" i="8"/>
  <c r="BM26" i="8"/>
  <c r="BN26" i="8"/>
  <c r="BO26" i="8"/>
  <c r="BP26" i="8"/>
  <c r="BQ26" i="8"/>
  <c r="BR26" i="8"/>
  <c r="BS26" i="8"/>
  <c r="BT26" i="8"/>
  <c r="BU26" i="8"/>
  <c r="BV26" i="8"/>
  <c r="BW26" i="8"/>
  <c r="BX26" i="8"/>
  <c r="BY26" i="8"/>
  <c r="BZ26" i="8"/>
  <c r="CA26" i="8"/>
  <c r="CB26" i="8"/>
  <c r="CC26" i="8"/>
  <c r="CD26" i="8"/>
  <c r="CE26" i="8"/>
  <c r="CF26" i="8"/>
  <c r="CG26" i="8"/>
  <c r="CH26" i="8"/>
  <c r="CI26" i="8"/>
  <c r="CJ26" i="8"/>
  <c r="CK26" i="8"/>
  <c r="CL26" i="8"/>
  <c r="CM26" i="8"/>
  <c r="CN26" i="8"/>
  <c r="CO26" i="8"/>
  <c r="CP26" i="8"/>
  <c r="CQ26" i="8"/>
  <c r="CR26" i="8"/>
  <c r="CS26" i="8"/>
  <c r="C13" i="8"/>
  <c r="C12" i="8"/>
  <c r="C11" i="8"/>
  <c r="C10" i="8"/>
  <c r="C9" i="8"/>
  <c r="C8" i="8"/>
  <c r="C7" i="8"/>
  <c r="C6" i="8"/>
  <c r="C5" i="8"/>
  <c r="C18" i="8"/>
  <c r="D18" i="8"/>
  <c r="C4" i="8"/>
  <c r="C3"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BH16" i="8"/>
  <c r="BI16" i="8"/>
  <c r="BJ16" i="8"/>
  <c r="BK16" i="8"/>
  <c r="BL16" i="8"/>
  <c r="BM16" i="8"/>
  <c r="BN16" i="8"/>
  <c r="BO16" i="8"/>
  <c r="BP16" i="8"/>
  <c r="BQ16" i="8"/>
  <c r="BR16" i="8"/>
  <c r="BS16" i="8"/>
  <c r="BT16" i="8"/>
  <c r="BU16" i="8"/>
  <c r="BV16" i="8"/>
  <c r="BW16" i="8"/>
  <c r="BX16" i="8"/>
  <c r="BY16" i="8"/>
  <c r="BZ16" i="8"/>
  <c r="CA16" i="8"/>
  <c r="CB16" i="8"/>
  <c r="CC16" i="8"/>
  <c r="CD16" i="8"/>
  <c r="CE16" i="8"/>
  <c r="CF16" i="8"/>
  <c r="CG16" i="8"/>
  <c r="CH16" i="8"/>
  <c r="CI16" i="8"/>
  <c r="CJ16" i="8"/>
  <c r="CK16" i="8"/>
  <c r="CL16" i="8"/>
  <c r="CM16" i="8"/>
  <c r="CN16" i="8"/>
  <c r="CO16" i="8"/>
  <c r="CP16" i="8"/>
  <c r="CQ16" i="8"/>
  <c r="CR16" i="8"/>
  <c r="CS16" i="8"/>
  <c r="C2"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BH15" i="8"/>
  <c r="BI15" i="8"/>
  <c r="BJ15" i="8"/>
  <c r="BK15" i="8"/>
  <c r="BL15" i="8"/>
  <c r="BM15" i="8"/>
  <c r="BN15" i="8"/>
  <c r="BO15" i="8"/>
  <c r="BP15" i="8"/>
  <c r="BQ15" i="8"/>
  <c r="BR15" i="8"/>
  <c r="BS15" i="8"/>
  <c r="BT15" i="8"/>
  <c r="BU15" i="8"/>
  <c r="BV15" i="8"/>
  <c r="BW15" i="8"/>
  <c r="BX15" i="8"/>
  <c r="BY15" i="8"/>
  <c r="BZ15" i="8"/>
  <c r="CA15" i="8"/>
  <c r="CB15" i="8"/>
  <c r="CC15" i="8"/>
  <c r="CD15" i="8"/>
  <c r="CE15" i="8"/>
  <c r="CF15" i="8"/>
  <c r="CG15" i="8"/>
  <c r="CH15" i="8"/>
  <c r="CI15" i="8"/>
  <c r="CJ15" i="8"/>
  <c r="CK15" i="8"/>
  <c r="CL15" i="8"/>
  <c r="CM15" i="8"/>
  <c r="CN15" i="8"/>
  <c r="CO15" i="8"/>
  <c r="CP15" i="8"/>
  <c r="CQ15" i="8"/>
  <c r="CR15" i="8"/>
  <c r="CS15" i="8"/>
  <c r="D18" i="10"/>
  <c r="C25" i="10"/>
  <c r="C17" i="10"/>
  <c r="D31" i="9"/>
  <c r="E31" i="9"/>
  <c r="F31" i="9"/>
  <c r="G31" i="9"/>
  <c r="H31" i="9"/>
  <c r="I31" i="9"/>
  <c r="J31" i="9"/>
  <c r="K31" i="9"/>
  <c r="L31" i="9"/>
  <c r="M31" i="9"/>
  <c r="N31" i="9"/>
  <c r="O31" i="9"/>
  <c r="P31" i="9"/>
  <c r="Q31" i="9"/>
  <c r="R31" i="9"/>
  <c r="S31" i="9"/>
  <c r="T31" i="9"/>
  <c r="U31" i="9"/>
  <c r="V31" i="9"/>
  <c r="W31" i="9"/>
  <c r="X31" i="9"/>
  <c r="Y31" i="9"/>
  <c r="Z31" i="9"/>
  <c r="AA31" i="9"/>
  <c r="AB31" i="9"/>
  <c r="AC31" i="9"/>
  <c r="AD31" i="9"/>
  <c r="AE31" i="9"/>
  <c r="AF31" i="9"/>
  <c r="AG31" i="9"/>
  <c r="AH31" i="9"/>
  <c r="AI31" i="9"/>
  <c r="AJ31" i="9"/>
  <c r="AK31" i="9"/>
  <c r="AL31" i="9"/>
  <c r="AM31" i="9"/>
  <c r="AN31" i="9"/>
  <c r="AO31" i="9"/>
  <c r="AP31" i="9"/>
  <c r="AQ31" i="9"/>
  <c r="AR31" i="9"/>
  <c r="AS31" i="9"/>
  <c r="AT31" i="9"/>
  <c r="AU31" i="9"/>
  <c r="AV31" i="9"/>
  <c r="AW31" i="9"/>
  <c r="AX31" i="9"/>
  <c r="AY31" i="9"/>
  <c r="AZ31" i="9"/>
  <c r="BA31" i="9"/>
  <c r="BB31" i="9"/>
  <c r="BC31" i="9"/>
  <c r="BD31" i="9"/>
  <c r="BE31" i="9"/>
  <c r="BF31" i="9"/>
  <c r="BG31" i="9"/>
  <c r="BH31" i="9"/>
  <c r="BI31" i="9"/>
  <c r="BJ31" i="9"/>
  <c r="BK31" i="9"/>
  <c r="BL31" i="9"/>
  <c r="BM31" i="9"/>
  <c r="BN31" i="9"/>
  <c r="BO31" i="9"/>
  <c r="BP31" i="9"/>
  <c r="BQ31" i="9"/>
  <c r="BR31" i="9"/>
  <c r="BS31" i="9"/>
  <c r="BT31" i="9"/>
  <c r="BU31" i="9"/>
  <c r="BV31" i="9"/>
  <c r="BW31" i="9"/>
  <c r="BX31" i="9"/>
  <c r="BY31" i="9"/>
  <c r="BZ31" i="9"/>
  <c r="CA31" i="9"/>
  <c r="CB31" i="9"/>
  <c r="CC31" i="9"/>
  <c r="CD31" i="9"/>
  <c r="CE31" i="9"/>
  <c r="CF31" i="9"/>
  <c r="CG31" i="9"/>
  <c r="CH31" i="9"/>
  <c r="CI31" i="9"/>
  <c r="CJ31" i="9"/>
  <c r="CK31" i="9"/>
  <c r="CL31" i="9"/>
  <c r="CM31" i="9"/>
  <c r="CN31" i="9"/>
  <c r="CO31" i="9"/>
  <c r="CP31" i="9"/>
  <c r="CQ31" i="9"/>
  <c r="CR31" i="9"/>
  <c r="CS31" i="9"/>
  <c r="D29" i="9"/>
  <c r="D18" i="9"/>
  <c r="C25" i="9"/>
  <c r="C17" i="8"/>
  <c r="D25" i="8"/>
  <c r="E18" i="8"/>
  <c r="C25" i="8"/>
  <c r="D31" i="10"/>
  <c r="E31" i="10"/>
  <c r="F31" i="10"/>
  <c r="G31" i="10"/>
  <c r="H31" i="10"/>
  <c r="I31" i="10"/>
  <c r="J31" i="10"/>
  <c r="K31" i="10"/>
  <c r="L31" i="10"/>
  <c r="M31" i="10"/>
  <c r="N31" i="10"/>
  <c r="O31" i="10"/>
  <c r="P31" i="10"/>
  <c r="Q31" i="10"/>
  <c r="R31" i="10"/>
  <c r="S31" i="10"/>
  <c r="T31" i="10"/>
  <c r="U31" i="10"/>
  <c r="V31" i="10"/>
  <c r="W31" i="10"/>
  <c r="X31" i="10"/>
  <c r="Y31" i="10"/>
  <c r="Z31" i="10"/>
  <c r="AA31" i="10"/>
  <c r="AB31" i="10"/>
  <c r="AC31" i="10"/>
  <c r="AD31" i="10"/>
  <c r="AE31" i="10"/>
  <c r="AF31" i="10"/>
  <c r="AG31" i="10"/>
  <c r="AH31" i="10"/>
  <c r="AI31" i="10"/>
  <c r="AJ31" i="10"/>
  <c r="AK31" i="10"/>
  <c r="AL31" i="10"/>
  <c r="AM31" i="10"/>
  <c r="AN31" i="10"/>
  <c r="AO31" i="10"/>
  <c r="AP31" i="10"/>
  <c r="AQ31" i="10"/>
  <c r="AR31" i="10"/>
  <c r="AS31" i="10"/>
  <c r="AT31" i="10"/>
  <c r="AU31" i="10"/>
  <c r="AV31" i="10"/>
  <c r="AW31" i="10"/>
  <c r="AX31" i="10"/>
  <c r="AY31" i="10"/>
  <c r="AZ31" i="10"/>
  <c r="BA31" i="10"/>
  <c r="BB31" i="10"/>
  <c r="BC31" i="10"/>
  <c r="BD31" i="10"/>
  <c r="BE31" i="10"/>
  <c r="BF31" i="10"/>
  <c r="BG31" i="10"/>
  <c r="BH31" i="10"/>
  <c r="BI31" i="10"/>
  <c r="BJ31" i="10"/>
  <c r="BK31" i="10"/>
  <c r="BL31" i="10"/>
  <c r="BM31" i="10"/>
  <c r="BN31" i="10"/>
  <c r="BO31" i="10"/>
  <c r="BP31" i="10"/>
  <c r="BQ31" i="10"/>
  <c r="BR31" i="10"/>
  <c r="BS31" i="10"/>
  <c r="BT31" i="10"/>
  <c r="BU31" i="10"/>
  <c r="BV31" i="10"/>
  <c r="BW31" i="10"/>
  <c r="BX31" i="10"/>
  <c r="BY31" i="10"/>
  <c r="BZ31" i="10"/>
  <c r="CA31" i="10"/>
  <c r="CB31" i="10"/>
  <c r="CC31" i="10"/>
  <c r="CD31" i="10"/>
  <c r="CE31" i="10"/>
  <c r="CF31" i="10"/>
  <c r="CG31" i="10"/>
  <c r="CH31" i="10"/>
  <c r="CI31" i="10"/>
  <c r="CJ31" i="10"/>
  <c r="CK31" i="10"/>
  <c r="CL31" i="10"/>
  <c r="CM31" i="10"/>
  <c r="CN31" i="10"/>
  <c r="CO31" i="10"/>
  <c r="CP31" i="10"/>
  <c r="CQ31" i="10"/>
  <c r="CR31" i="10"/>
  <c r="CS31" i="10"/>
  <c r="D29" i="10"/>
  <c r="D25" i="10"/>
  <c r="E18" i="10"/>
  <c r="E18" i="9"/>
  <c r="D25" i="9"/>
  <c r="D30" i="9"/>
  <c r="CP29" i="9"/>
  <c r="CL29" i="9"/>
  <c r="CH29" i="9"/>
  <c r="CD29" i="9"/>
  <c r="BZ29" i="9"/>
  <c r="BV29" i="9"/>
  <c r="BR29" i="9"/>
  <c r="BN29" i="9"/>
  <c r="BJ29" i="9"/>
  <c r="CO29" i="9"/>
  <c r="CJ29" i="9"/>
  <c r="CE29" i="9"/>
  <c r="BY29" i="9"/>
  <c r="BT29" i="9"/>
  <c r="BO29" i="9"/>
  <c r="BI29" i="9"/>
  <c r="BE29" i="9"/>
  <c r="BA29" i="9"/>
  <c r="AW29" i="9"/>
  <c r="AS29" i="9"/>
  <c r="AO29" i="9"/>
  <c r="AK29" i="9"/>
  <c r="AG29" i="9"/>
  <c r="AC29" i="9"/>
  <c r="Y29" i="9"/>
  <c r="U29" i="9"/>
  <c r="Q29" i="9"/>
  <c r="M29" i="9"/>
  <c r="I29" i="9"/>
  <c r="E29" i="9"/>
  <c r="CS29" i="9"/>
  <c r="CM29" i="9"/>
  <c r="CF29" i="9"/>
  <c r="BX29" i="9"/>
  <c r="BQ29" i="9"/>
  <c r="BK29" i="9"/>
  <c r="BD29" i="9"/>
  <c r="AY29" i="9"/>
  <c r="AT29" i="9"/>
  <c r="AN29" i="9"/>
  <c r="AI29" i="9"/>
  <c r="AD29" i="9"/>
  <c r="X29" i="9"/>
  <c r="S29" i="9"/>
  <c r="N29" i="9"/>
  <c r="H29" i="9"/>
  <c r="CQ29" i="9"/>
  <c r="CI29" i="9"/>
  <c r="CB29" i="9"/>
  <c r="BU29" i="9"/>
  <c r="BM29" i="9"/>
  <c r="BG29" i="9"/>
  <c r="BB29" i="9"/>
  <c r="AV29" i="9"/>
  <c r="AQ29" i="9"/>
  <c r="AL29" i="9"/>
  <c r="AF29" i="9"/>
  <c r="AA29" i="9"/>
  <c r="V29" i="9"/>
  <c r="P29" i="9"/>
  <c r="K29" i="9"/>
  <c r="F29" i="9"/>
  <c r="CK29" i="9"/>
  <c r="BW29" i="9"/>
  <c r="BH29" i="9"/>
  <c r="AX29" i="9"/>
  <c r="AM29" i="9"/>
  <c r="AB29" i="9"/>
  <c r="R29" i="9"/>
  <c r="G29" i="9"/>
  <c r="CG29" i="9"/>
  <c r="BS29" i="9"/>
  <c r="BF29" i="9"/>
  <c r="AU29" i="9"/>
  <c r="AJ29" i="9"/>
  <c r="Z29" i="9"/>
  <c r="O29" i="9"/>
  <c r="CR29" i="9"/>
  <c r="CC29" i="9"/>
  <c r="BP29" i="9"/>
  <c r="BC29" i="9"/>
  <c r="AR29" i="9"/>
  <c r="AH29" i="9"/>
  <c r="W29" i="9"/>
  <c r="L29" i="9"/>
  <c r="CN29" i="9"/>
  <c r="CA29" i="9"/>
  <c r="BL29" i="9"/>
  <c r="AZ29" i="9"/>
  <c r="AP29" i="9"/>
  <c r="AE29" i="9"/>
  <c r="T29" i="9"/>
  <c r="J29" i="9"/>
  <c r="D28" i="8"/>
  <c r="D17" i="8"/>
  <c r="D14" i="8"/>
  <c r="D31" i="8"/>
  <c r="E31" i="8"/>
  <c r="F31" i="8"/>
  <c r="G31" i="8"/>
  <c r="H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AL31" i="8"/>
  <c r="AM31" i="8"/>
  <c r="AN31" i="8"/>
  <c r="AO31" i="8"/>
  <c r="AP31" i="8"/>
  <c r="AQ31" i="8"/>
  <c r="AR31" i="8"/>
  <c r="AS31" i="8"/>
  <c r="AT31" i="8"/>
  <c r="AU31" i="8"/>
  <c r="AV31" i="8"/>
  <c r="AW31" i="8"/>
  <c r="AX31" i="8"/>
  <c r="AY31" i="8"/>
  <c r="AZ31" i="8"/>
  <c r="BA31" i="8"/>
  <c r="BB31" i="8"/>
  <c r="BC31" i="8"/>
  <c r="BD31" i="8"/>
  <c r="BE31" i="8"/>
  <c r="BF31" i="8"/>
  <c r="BG31" i="8"/>
  <c r="BH31" i="8"/>
  <c r="BI31" i="8"/>
  <c r="BJ31" i="8"/>
  <c r="BK31" i="8"/>
  <c r="BL31" i="8"/>
  <c r="BM31" i="8"/>
  <c r="BN31" i="8"/>
  <c r="BO31" i="8"/>
  <c r="BP31" i="8"/>
  <c r="BQ31" i="8"/>
  <c r="BR31" i="8"/>
  <c r="BS31" i="8"/>
  <c r="BT31" i="8"/>
  <c r="BU31" i="8"/>
  <c r="BV31" i="8"/>
  <c r="BW31" i="8"/>
  <c r="BX31" i="8"/>
  <c r="BY31" i="8"/>
  <c r="BZ31" i="8"/>
  <c r="CA31" i="8"/>
  <c r="CB31" i="8"/>
  <c r="CC31" i="8"/>
  <c r="CD31" i="8"/>
  <c r="CE31" i="8"/>
  <c r="CF31" i="8"/>
  <c r="CG31" i="8"/>
  <c r="CH31" i="8"/>
  <c r="CI31" i="8"/>
  <c r="CJ31" i="8"/>
  <c r="CK31" i="8"/>
  <c r="CL31" i="8"/>
  <c r="CM31" i="8"/>
  <c r="CN31" i="8"/>
  <c r="CO31" i="8"/>
  <c r="CP31" i="8"/>
  <c r="CQ31" i="8"/>
  <c r="CR31" i="8"/>
  <c r="CS31" i="8"/>
  <c r="D29" i="8"/>
  <c r="E25" i="8"/>
  <c r="F18" i="8"/>
  <c r="E25" i="10"/>
  <c r="F18" i="10"/>
  <c r="D28" i="10"/>
  <c r="D17" i="10"/>
  <c r="D32" i="10"/>
  <c r="D14" i="10"/>
  <c r="CS29" i="10"/>
  <c r="CO29" i="10"/>
  <c r="CK29" i="10"/>
  <c r="CG29" i="10"/>
  <c r="CC29" i="10"/>
  <c r="BY29" i="10"/>
  <c r="BU29" i="10"/>
  <c r="BQ29" i="10"/>
  <c r="CQ29" i="10"/>
  <c r="CM29" i="10"/>
  <c r="CI29" i="10"/>
  <c r="D30" i="10"/>
  <c r="CL29" i="10"/>
  <c r="CE29" i="10"/>
  <c r="BZ29" i="10"/>
  <c r="BT29" i="10"/>
  <c r="BO29" i="10"/>
  <c r="BK29" i="10"/>
  <c r="BG29" i="10"/>
  <c r="BC29" i="10"/>
  <c r="AY29" i="10"/>
  <c r="AU29" i="10"/>
  <c r="AQ29" i="10"/>
  <c r="AM29" i="10"/>
  <c r="AI29" i="10"/>
  <c r="AE29" i="10"/>
  <c r="AA29" i="10"/>
  <c r="W29" i="10"/>
  <c r="S29" i="10"/>
  <c r="O29" i="10"/>
  <c r="K29" i="10"/>
  <c r="G29" i="10"/>
  <c r="CR29" i="10"/>
  <c r="CJ29" i="10"/>
  <c r="CD29" i="10"/>
  <c r="BX29" i="10"/>
  <c r="BS29" i="10"/>
  <c r="BN29" i="10"/>
  <c r="BJ29" i="10"/>
  <c r="BF29" i="10"/>
  <c r="BB29" i="10"/>
  <c r="AX29" i="10"/>
  <c r="AT29" i="10"/>
  <c r="AP29" i="10"/>
  <c r="AL29" i="10"/>
  <c r="AH29" i="10"/>
  <c r="AD29" i="10"/>
  <c r="Z29" i="10"/>
  <c r="V29" i="10"/>
  <c r="R29" i="10"/>
  <c r="N29" i="10"/>
  <c r="J29" i="10"/>
  <c r="F29" i="10"/>
  <c r="CP29" i="10"/>
  <c r="CH29" i="10"/>
  <c r="CB29" i="10"/>
  <c r="BW29" i="10"/>
  <c r="BR29" i="10"/>
  <c r="BM29" i="10"/>
  <c r="BI29" i="10"/>
  <c r="BE29" i="10"/>
  <c r="BA29" i="10"/>
  <c r="AW29" i="10"/>
  <c r="AS29" i="10"/>
  <c r="AO29" i="10"/>
  <c r="AK29" i="10"/>
  <c r="AG29" i="10"/>
  <c r="AC29" i="10"/>
  <c r="Y29" i="10"/>
  <c r="U29" i="10"/>
  <c r="Q29" i="10"/>
  <c r="M29" i="10"/>
  <c r="I29" i="10"/>
  <c r="E29" i="10"/>
  <c r="CN29" i="10"/>
  <c r="CF29" i="10"/>
  <c r="CA29" i="10"/>
  <c r="BV29" i="10"/>
  <c r="BP29" i="10"/>
  <c r="BL29" i="10"/>
  <c r="BH29" i="10"/>
  <c r="BD29" i="10"/>
  <c r="AZ29" i="10"/>
  <c r="AV29" i="10"/>
  <c r="AR29" i="10"/>
  <c r="AN29" i="10"/>
  <c r="AJ29" i="10"/>
  <c r="AF29" i="10"/>
  <c r="AB29" i="10"/>
  <c r="X29" i="10"/>
  <c r="T29" i="10"/>
  <c r="P29" i="10"/>
  <c r="L29" i="10"/>
  <c r="H29" i="10"/>
  <c r="E25" i="9"/>
  <c r="E30" i="9"/>
  <c r="F18" i="9"/>
  <c r="D32" i="9"/>
  <c r="D28" i="9"/>
  <c r="D17" i="9"/>
  <c r="D14" i="9"/>
  <c r="E32" i="8"/>
  <c r="E28" i="8"/>
  <c r="E17" i="8"/>
  <c r="E14" i="8"/>
  <c r="F25" i="8"/>
  <c r="G18" i="8"/>
  <c r="D30" i="8"/>
  <c r="CP29" i="8"/>
  <c r="CL29" i="8"/>
  <c r="CH29" i="8"/>
  <c r="CD29" i="8"/>
  <c r="BZ29" i="8"/>
  <c r="BV29" i="8"/>
  <c r="BR29" i="8"/>
  <c r="BN29" i="8"/>
  <c r="BJ29" i="8"/>
  <c r="CQ29" i="8"/>
  <c r="CK29" i="8"/>
  <c r="CF29" i="8"/>
  <c r="CA29" i="8"/>
  <c r="BU29" i="8"/>
  <c r="BP29" i="8"/>
  <c r="BK29" i="8"/>
  <c r="BF29" i="8"/>
  <c r="BB29" i="8"/>
  <c r="AX29" i="8"/>
  <c r="AT29" i="8"/>
  <c r="AP29" i="8"/>
  <c r="AL29" i="8"/>
  <c r="AH29" i="8"/>
  <c r="AD29" i="8"/>
  <c r="Z29" i="8"/>
  <c r="V29" i="8"/>
  <c r="R29" i="8"/>
  <c r="N29" i="8"/>
  <c r="J29" i="8"/>
  <c r="F29" i="8"/>
  <c r="F30" i="8"/>
  <c r="CR29" i="8"/>
  <c r="CJ29" i="8"/>
  <c r="CC29" i="8"/>
  <c r="BW29" i="8"/>
  <c r="BO29" i="8"/>
  <c r="BH29" i="8"/>
  <c r="BC29" i="8"/>
  <c r="AW29" i="8"/>
  <c r="AR29" i="8"/>
  <c r="AM29" i="8"/>
  <c r="AG29" i="8"/>
  <c r="AB29" i="8"/>
  <c r="W29" i="8"/>
  <c r="Q29" i="8"/>
  <c r="L29" i="8"/>
  <c r="G29" i="8"/>
  <c r="CO29" i="8"/>
  <c r="CI29" i="8"/>
  <c r="CB29" i="8"/>
  <c r="BT29" i="8"/>
  <c r="BM29" i="8"/>
  <c r="BG29" i="8"/>
  <c r="BA29" i="8"/>
  <c r="AV29" i="8"/>
  <c r="AQ29" i="8"/>
  <c r="AK29" i="8"/>
  <c r="AF29" i="8"/>
  <c r="AA29" i="8"/>
  <c r="U29" i="8"/>
  <c r="P29" i="8"/>
  <c r="K29" i="8"/>
  <c r="E29" i="8"/>
  <c r="E30" i="8"/>
  <c r="CN29" i="8"/>
  <c r="BY29" i="8"/>
  <c r="BL29" i="8"/>
  <c r="AZ29" i="8"/>
  <c r="AO29" i="8"/>
  <c r="AE29" i="8"/>
  <c r="T29" i="8"/>
  <c r="I29" i="8"/>
  <c r="CM29" i="8"/>
  <c r="BX29" i="8"/>
  <c r="BI29" i="8"/>
  <c r="AY29" i="8"/>
  <c r="AN29" i="8"/>
  <c r="AC29" i="8"/>
  <c r="S29" i="8"/>
  <c r="H29" i="8"/>
  <c r="CS29" i="8"/>
  <c r="CE29" i="8"/>
  <c r="BQ29" i="8"/>
  <c r="BD29" i="8"/>
  <c r="AS29" i="8"/>
  <c r="AI29" i="8"/>
  <c r="X29" i="8"/>
  <c r="M29" i="8"/>
  <c r="BS29" i="8"/>
  <c r="Y29" i="8"/>
  <c r="BE29" i="8"/>
  <c r="O29" i="8"/>
  <c r="CG29" i="8"/>
  <c r="AJ29" i="8"/>
  <c r="AU29" i="8"/>
  <c r="D32" i="8"/>
  <c r="E30" i="10"/>
  <c r="G18" i="10"/>
  <c r="F25" i="10"/>
  <c r="E32" i="10"/>
  <c r="E28" i="10"/>
  <c r="E17" i="10"/>
  <c r="E14" i="10"/>
  <c r="E32" i="9"/>
  <c r="E14" i="9"/>
  <c r="E28" i="9"/>
  <c r="E17" i="9"/>
  <c r="F25" i="9"/>
  <c r="G18" i="9"/>
  <c r="G25" i="8"/>
  <c r="G30" i="8"/>
  <c r="H18" i="8"/>
  <c r="F32" i="8"/>
  <c r="F28" i="8"/>
  <c r="F17" i="8"/>
  <c r="F14" i="8"/>
  <c r="F32" i="10"/>
  <c r="F28" i="10"/>
  <c r="F17" i="10"/>
  <c r="F14" i="10"/>
  <c r="F30" i="10"/>
  <c r="H18" i="10"/>
  <c r="G25" i="10"/>
  <c r="G25" i="9"/>
  <c r="H18" i="9"/>
  <c r="F28" i="9"/>
  <c r="F17" i="9"/>
  <c r="F32" i="9"/>
  <c r="F14" i="9"/>
  <c r="F30" i="9"/>
  <c r="G32" i="8"/>
  <c r="G28" i="8"/>
  <c r="G17" i="8"/>
  <c r="G14" i="8"/>
  <c r="H25" i="8"/>
  <c r="I18" i="8"/>
  <c r="G32" i="10"/>
  <c r="G28" i="10"/>
  <c r="G17" i="10"/>
  <c r="G14" i="10"/>
  <c r="G30" i="10"/>
  <c r="H25" i="10"/>
  <c r="I18" i="10"/>
  <c r="H25" i="9"/>
  <c r="I18" i="9"/>
  <c r="G28" i="9"/>
  <c r="G17" i="9"/>
  <c r="G32" i="9"/>
  <c r="G14" i="9"/>
  <c r="G30" i="9"/>
  <c r="I25" i="8"/>
  <c r="J18" i="8"/>
  <c r="H32" i="8"/>
  <c r="H28" i="8"/>
  <c r="H17" i="8"/>
  <c r="H14" i="8"/>
  <c r="H30" i="8"/>
  <c r="I25" i="10"/>
  <c r="J18" i="10"/>
  <c r="H32" i="10"/>
  <c r="H28" i="10"/>
  <c r="H17" i="10"/>
  <c r="H14" i="10"/>
  <c r="H30" i="10"/>
  <c r="J18" i="9"/>
  <c r="I25" i="9"/>
  <c r="H32" i="9"/>
  <c r="H28" i="9"/>
  <c r="H17" i="9"/>
  <c r="H14" i="9"/>
  <c r="H30" i="9"/>
  <c r="K18" i="8"/>
  <c r="J25" i="8"/>
  <c r="I28" i="8"/>
  <c r="I17" i="8"/>
  <c r="I32" i="8"/>
  <c r="I14" i="8"/>
  <c r="I30" i="8"/>
  <c r="K18" i="10"/>
  <c r="J25" i="10"/>
  <c r="I32" i="10"/>
  <c r="I28" i="10"/>
  <c r="I17" i="10"/>
  <c r="I14" i="10"/>
  <c r="I30" i="10"/>
  <c r="I32" i="9"/>
  <c r="I28" i="9"/>
  <c r="I17" i="9"/>
  <c r="I14" i="9"/>
  <c r="I30" i="9"/>
  <c r="J25" i="9"/>
  <c r="K18" i="9"/>
  <c r="J32" i="8"/>
  <c r="J28" i="8"/>
  <c r="J17" i="8"/>
  <c r="J14" i="8"/>
  <c r="J30" i="8"/>
  <c r="K25" i="8"/>
  <c r="L18" i="8"/>
  <c r="J32" i="10"/>
  <c r="J28" i="10"/>
  <c r="J17" i="10"/>
  <c r="J14" i="10"/>
  <c r="J30" i="10"/>
  <c r="L18" i="10"/>
  <c r="K25" i="10"/>
  <c r="K25" i="9"/>
  <c r="L18" i="9"/>
  <c r="J32" i="9"/>
  <c r="J28" i="9"/>
  <c r="J17" i="9"/>
  <c r="J14" i="9"/>
  <c r="J30" i="9"/>
  <c r="K32" i="8"/>
  <c r="K28" i="8"/>
  <c r="K17" i="8"/>
  <c r="K14" i="8"/>
  <c r="K30" i="8"/>
  <c r="L25" i="8"/>
  <c r="M18" i="8"/>
  <c r="K32" i="10"/>
  <c r="K28" i="10"/>
  <c r="K17" i="10"/>
  <c r="K14" i="10"/>
  <c r="K30" i="10"/>
  <c r="L25" i="10"/>
  <c r="M18" i="10"/>
  <c r="M18" i="9"/>
  <c r="L25" i="9"/>
  <c r="K28" i="9"/>
  <c r="K17" i="9"/>
  <c r="K32" i="9"/>
  <c r="K14" i="9"/>
  <c r="K30" i="9"/>
  <c r="M25" i="8"/>
  <c r="N18" i="8"/>
  <c r="L32" i="8"/>
  <c r="L28" i="8"/>
  <c r="L17" i="8"/>
  <c r="L14" i="8"/>
  <c r="L30" i="8"/>
  <c r="M25" i="10"/>
  <c r="N18" i="10"/>
  <c r="L32" i="10"/>
  <c r="L28" i="10"/>
  <c r="L17" i="10"/>
  <c r="L14" i="10"/>
  <c r="L30" i="10"/>
  <c r="L32" i="9"/>
  <c r="L28" i="9"/>
  <c r="L17" i="9"/>
  <c r="L14" i="9"/>
  <c r="L30" i="9"/>
  <c r="M25" i="9"/>
  <c r="N18" i="9"/>
  <c r="O18" i="8"/>
  <c r="N25" i="8"/>
  <c r="M32" i="8"/>
  <c r="M28" i="8"/>
  <c r="M17" i="8"/>
  <c r="M14" i="8"/>
  <c r="M30" i="8"/>
  <c r="O18" i="10"/>
  <c r="N25" i="10"/>
  <c r="M32" i="10"/>
  <c r="M28" i="10"/>
  <c r="M17" i="10"/>
  <c r="M14" i="10"/>
  <c r="M30" i="10"/>
  <c r="N25" i="9"/>
  <c r="O18" i="9"/>
  <c r="M32" i="9"/>
  <c r="M14" i="9"/>
  <c r="M28" i="9"/>
  <c r="M17" i="9"/>
  <c r="M30" i="9"/>
  <c r="N32" i="8"/>
  <c r="N28" i="8"/>
  <c r="N17" i="8"/>
  <c r="N14" i="8"/>
  <c r="N30" i="8"/>
  <c r="P18" i="8"/>
  <c r="O25" i="8"/>
  <c r="N32" i="10"/>
  <c r="N28" i="10"/>
  <c r="N17" i="10"/>
  <c r="N14" i="10"/>
  <c r="N30" i="10"/>
  <c r="P18" i="10"/>
  <c r="O25" i="10"/>
  <c r="O25" i="9"/>
  <c r="P18" i="9"/>
  <c r="N32" i="9"/>
  <c r="N28" i="9"/>
  <c r="N17" i="9"/>
  <c r="N14" i="9"/>
  <c r="N30" i="9"/>
  <c r="O32" i="8"/>
  <c r="O28" i="8"/>
  <c r="O17" i="8"/>
  <c r="O14" i="8"/>
  <c r="O30" i="8"/>
  <c r="P25" i="8"/>
  <c r="Q18" i="8"/>
  <c r="O32" i="10"/>
  <c r="O28" i="10"/>
  <c r="O17" i="10"/>
  <c r="O14" i="10"/>
  <c r="O30" i="10"/>
  <c r="P25" i="10"/>
  <c r="Q18" i="10"/>
  <c r="Q18" i="9"/>
  <c r="P25" i="9"/>
  <c r="O28" i="9"/>
  <c r="O17" i="9"/>
  <c r="O32" i="9"/>
  <c r="O14" i="9"/>
  <c r="O30" i="9"/>
  <c r="Q25" i="8"/>
  <c r="R18" i="8"/>
  <c r="P32" i="8"/>
  <c r="P14" i="8"/>
  <c r="P28" i="8"/>
  <c r="P17" i="8"/>
  <c r="P30" i="8"/>
  <c r="Q25" i="10"/>
  <c r="R18" i="10"/>
  <c r="P28" i="10"/>
  <c r="P17" i="10"/>
  <c r="P32" i="10"/>
  <c r="P14" i="10"/>
  <c r="P30" i="10"/>
  <c r="P32" i="9"/>
  <c r="P28" i="9"/>
  <c r="P17" i="9"/>
  <c r="P14" i="9"/>
  <c r="P30" i="9"/>
  <c r="R18" i="9"/>
  <c r="Q25" i="9"/>
  <c r="R25" i="8"/>
  <c r="S18" i="8"/>
  <c r="Q28" i="8"/>
  <c r="Q17" i="8"/>
  <c r="Q32" i="8"/>
  <c r="Q14" i="8"/>
  <c r="Q30" i="8"/>
  <c r="S18" i="10"/>
  <c r="R25" i="10"/>
  <c r="Q32" i="10"/>
  <c r="Q28" i="10"/>
  <c r="Q17" i="10"/>
  <c r="Q14" i="10"/>
  <c r="Q30" i="10"/>
  <c r="Q32" i="9"/>
  <c r="Q28" i="9"/>
  <c r="Q17" i="9"/>
  <c r="Q14" i="9"/>
  <c r="Q30" i="9"/>
  <c r="R25" i="9"/>
  <c r="S18" i="9"/>
  <c r="T18" i="8"/>
  <c r="S25" i="8"/>
  <c r="R32" i="8"/>
  <c r="R28" i="8"/>
  <c r="R17" i="8"/>
  <c r="R14" i="8"/>
  <c r="R30" i="8"/>
  <c r="R32" i="10"/>
  <c r="R28" i="10"/>
  <c r="R17" i="10"/>
  <c r="R14" i="10"/>
  <c r="R30" i="10"/>
  <c r="T18" i="10"/>
  <c r="S25" i="10"/>
  <c r="T18" i="9"/>
  <c r="S25" i="9"/>
  <c r="R32" i="9"/>
  <c r="R14" i="9"/>
  <c r="R28" i="9"/>
  <c r="R17" i="9"/>
  <c r="R30" i="9"/>
  <c r="S32" i="8"/>
  <c r="S28" i="8"/>
  <c r="S17" i="8"/>
  <c r="S14" i="8"/>
  <c r="S30" i="8"/>
  <c r="T25" i="8"/>
  <c r="U18" i="8"/>
  <c r="S32" i="10"/>
  <c r="S28" i="10"/>
  <c r="S17" i="10"/>
  <c r="S14" i="10"/>
  <c r="S30" i="10"/>
  <c r="T25" i="10"/>
  <c r="U18" i="10"/>
  <c r="S32" i="9"/>
  <c r="S28" i="9"/>
  <c r="S17" i="9"/>
  <c r="S14" i="9"/>
  <c r="S30" i="9"/>
  <c r="U18" i="9"/>
  <c r="T25" i="9"/>
  <c r="U25" i="8"/>
  <c r="V18" i="8"/>
  <c r="T32" i="8"/>
  <c r="T28" i="8"/>
  <c r="T17" i="8"/>
  <c r="T14" i="8"/>
  <c r="T30" i="8"/>
  <c r="U25" i="10"/>
  <c r="V18" i="10"/>
  <c r="T28" i="10"/>
  <c r="T17" i="10"/>
  <c r="T32" i="10"/>
  <c r="T14" i="10"/>
  <c r="T30" i="10"/>
  <c r="T32" i="9"/>
  <c r="T28" i="9"/>
  <c r="T17" i="9"/>
  <c r="T14" i="9"/>
  <c r="T30" i="9"/>
  <c r="U25" i="9"/>
  <c r="V18" i="9"/>
  <c r="V25" i="8"/>
  <c r="W18" i="8"/>
  <c r="U32" i="8"/>
  <c r="U28" i="8"/>
  <c r="U17" i="8"/>
  <c r="U14" i="8"/>
  <c r="U30" i="8"/>
  <c r="W18" i="10"/>
  <c r="V25" i="10"/>
  <c r="U32" i="10"/>
  <c r="U28" i="10"/>
  <c r="U17" i="10"/>
  <c r="U14" i="10"/>
  <c r="U30" i="10"/>
  <c r="V25" i="9"/>
  <c r="W18" i="9"/>
  <c r="U32" i="9"/>
  <c r="U14" i="9"/>
  <c r="U28" i="9"/>
  <c r="U17" i="9"/>
  <c r="U30" i="9"/>
  <c r="W25" i="8"/>
  <c r="X18" i="8"/>
  <c r="V32" i="8"/>
  <c r="V28" i="8"/>
  <c r="V17" i="8"/>
  <c r="V14" i="8"/>
  <c r="V30" i="8"/>
  <c r="V32" i="10"/>
  <c r="V28" i="10"/>
  <c r="V17" i="10"/>
  <c r="V14" i="10"/>
  <c r="V30" i="10"/>
  <c r="X18" i="10"/>
  <c r="W25" i="10"/>
  <c r="W25" i="9"/>
  <c r="X18" i="9"/>
  <c r="V32" i="9"/>
  <c r="V28" i="9"/>
  <c r="V17" i="9"/>
  <c r="V14" i="9"/>
  <c r="V30" i="9"/>
  <c r="X25" i="8"/>
  <c r="Y18" i="8"/>
  <c r="W28" i="8"/>
  <c r="W17" i="8"/>
  <c r="W32" i="8"/>
  <c r="W14" i="8"/>
  <c r="W30" i="8"/>
  <c r="W32" i="10"/>
  <c r="W28" i="10"/>
  <c r="W17" i="10"/>
  <c r="W14" i="10"/>
  <c r="W30" i="10"/>
  <c r="X25" i="10"/>
  <c r="Y18" i="10"/>
  <c r="Y18" i="9"/>
  <c r="X25" i="9"/>
  <c r="W28" i="9"/>
  <c r="W17" i="9"/>
  <c r="W32" i="9"/>
  <c r="W14" i="9"/>
  <c r="W30" i="9"/>
  <c r="Y25" i="8"/>
  <c r="Z18" i="8"/>
  <c r="X32" i="8"/>
  <c r="X28" i="8"/>
  <c r="X17" i="8"/>
  <c r="X14" i="8"/>
  <c r="X30" i="8"/>
  <c r="Y25" i="10"/>
  <c r="Z18" i="10"/>
  <c r="X32" i="10"/>
  <c r="X28" i="10"/>
  <c r="X17" i="10"/>
  <c r="X14" i="10"/>
  <c r="X30" i="10"/>
  <c r="X32" i="9"/>
  <c r="X28" i="9"/>
  <c r="X17" i="9"/>
  <c r="X14" i="9"/>
  <c r="X30" i="9"/>
  <c r="Z18" i="9"/>
  <c r="Y25" i="9"/>
  <c r="AA18" i="8"/>
  <c r="Z25" i="8"/>
  <c r="Y28" i="8"/>
  <c r="Y17" i="8"/>
  <c r="Y32" i="8"/>
  <c r="Y30" i="8"/>
  <c r="AA18" i="10"/>
  <c r="Z25" i="10"/>
  <c r="Y32" i="10"/>
  <c r="Y28" i="10"/>
  <c r="Y17" i="10"/>
  <c r="Y30" i="10"/>
  <c r="Y32" i="9"/>
  <c r="Y28" i="9"/>
  <c r="Y17" i="9"/>
  <c r="Y30" i="9"/>
  <c r="Z25" i="9"/>
  <c r="AA18" i="9"/>
  <c r="Z32" i="8"/>
  <c r="Z28" i="8"/>
  <c r="Z17" i="8"/>
  <c r="Z30" i="8"/>
  <c r="AA25" i="8"/>
  <c r="AB18" i="8"/>
  <c r="Z32" i="10"/>
  <c r="Z28" i="10"/>
  <c r="Z17" i="10"/>
  <c r="Z30" i="10"/>
  <c r="AB18" i="10"/>
  <c r="AA25" i="10"/>
  <c r="AA25" i="9"/>
  <c r="AB18" i="9"/>
  <c r="Z32" i="9"/>
  <c r="Z28" i="9"/>
  <c r="Z17" i="9"/>
  <c r="Z30" i="9"/>
  <c r="AB25" i="8"/>
  <c r="AC18" i="8"/>
  <c r="AA32" i="8"/>
  <c r="AA28" i="8"/>
  <c r="AA17" i="8"/>
  <c r="AA30" i="8"/>
  <c r="AA32" i="10"/>
  <c r="AA28" i="10"/>
  <c r="AA17" i="10"/>
  <c r="AA30" i="10"/>
  <c r="AB25" i="10"/>
  <c r="AC18" i="10"/>
  <c r="AC18" i="9"/>
  <c r="AB25" i="9"/>
  <c r="AA28" i="9"/>
  <c r="AA17" i="9"/>
  <c r="AA32" i="9"/>
  <c r="AA30" i="9"/>
  <c r="AC25" i="8"/>
  <c r="AD18" i="8"/>
  <c r="AB32" i="8"/>
  <c r="AB28" i="8"/>
  <c r="AB17" i="8"/>
  <c r="AB30" i="8"/>
  <c r="AC25" i="10"/>
  <c r="AD18" i="10"/>
  <c r="AB32" i="10"/>
  <c r="AB28" i="10"/>
  <c r="AB17" i="10"/>
  <c r="AB30" i="10"/>
  <c r="AB32" i="9"/>
  <c r="AB28" i="9"/>
  <c r="AB17" i="9"/>
  <c r="AB30" i="9"/>
  <c r="AC25" i="9"/>
  <c r="AD18" i="9"/>
  <c r="AD25" i="8"/>
  <c r="AE18" i="8"/>
  <c r="AC28" i="8"/>
  <c r="AC17" i="8"/>
  <c r="AC32" i="8"/>
  <c r="AC30" i="8"/>
  <c r="AE18" i="10"/>
  <c r="AD25" i="10"/>
  <c r="AC32" i="10"/>
  <c r="AC28" i="10"/>
  <c r="AC17" i="10"/>
  <c r="AC30" i="10"/>
  <c r="AD25" i="9"/>
  <c r="AE18" i="9"/>
  <c r="AC32" i="9"/>
  <c r="AC28" i="9"/>
  <c r="AC17" i="9"/>
  <c r="AC30" i="9"/>
  <c r="AF18" i="8"/>
  <c r="AE25" i="8"/>
  <c r="AD28" i="8"/>
  <c r="AD17" i="8"/>
  <c r="AD32" i="8"/>
  <c r="AD30" i="8"/>
  <c r="AD32" i="10"/>
  <c r="AD28" i="10"/>
  <c r="AD17" i="10"/>
  <c r="AD30" i="10"/>
  <c r="AF18" i="10"/>
  <c r="AE25" i="10"/>
  <c r="AF18" i="9"/>
  <c r="AE25" i="9"/>
  <c r="AD32" i="9"/>
  <c r="AD28" i="9"/>
  <c r="AD17" i="9"/>
  <c r="AD30" i="9"/>
  <c r="AE32" i="8"/>
  <c r="AE28" i="8"/>
  <c r="AE17" i="8"/>
  <c r="AE30" i="8"/>
  <c r="AF25" i="8"/>
  <c r="AG18" i="8"/>
  <c r="AE32" i="10"/>
  <c r="AE28" i="10"/>
  <c r="AE17" i="10"/>
  <c r="AE30" i="10"/>
  <c r="AF25" i="10"/>
  <c r="AG18" i="10"/>
  <c r="AE28" i="9"/>
  <c r="AE17" i="9"/>
  <c r="AE32" i="9"/>
  <c r="AE30" i="9"/>
  <c r="AG18" i="9"/>
  <c r="AF25" i="9"/>
  <c r="AG25" i="8"/>
  <c r="AH18" i="8"/>
  <c r="AF32" i="8"/>
  <c r="AF28" i="8"/>
  <c r="AF17" i="8"/>
  <c r="AF30" i="8"/>
  <c r="AG25" i="10"/>
  <c r="AH18" i="10"/>
  <c r="AF28" i="10"/>
  <c r="AF17" i="10"/>
  <c r="AF32" i="10"/>
  <c r="AF30" i="10"/>
  <c r="AF32" i="9"/>
  <c r="AF28" i="9"/>
  <c r="AF17" i="9"/>
  <c r="AF30" i="9"/>
  <c r="AG25" i="9"/>
  <c r="AH18" i="9"/>
  <c r="AH25" i="8"/>
  <c r="AI18" i="8"/>
  <c r="AG28" i="8"/>
  <c r="AG17" i="8"/>
  <c r="AG32" i="8"/>
  <c r="AG30" i="8"/>
  <c r="AI18" i="10"/>
  <c r="AH25" i="10"/>
  <c r="AG32" i="10"/>
  <c r="AG28" i="10"/>
  <c r="AG17" i="10"/>
  <c r="AG30" i="10"/>
  <c r="AH25" i="9"/>
  <c r="AI18" i="9"/>
  <c r="AG28" i="9"/>
  <c r="AG17" i="9"/>
  <c r="AG32" i="9"/>
  <c r="AG30" i="9"/>
  <c r="AJ18" i="8"/>
  <c r="AI25" i="8"/>
  <c r="AH32" i="8"/>
  <c r="AH28" i="8"/>
  <c r="AH17" i="8"/>
  <c r="AH30" i="8"/>
  <c r="AH32" i="10"/>
  <c r="AH28" i="10"/>
  <c r="AH17" i="10"/>
  <c r="AH30" i="10"/>
  <c r="AJ18" i="10"/>
  <c r="AI25" i="10"/>
  <c r="AJ18" i="9"/>
  <c r="AI25" i="9"/>
  <c r="AH32" i="9"/>
  <c r="AH28" i="9"/>
  <c r="AH17" i="9"/>
  <c r="AH30" i="9"/>
  <c r="AI32" i="8"/>
  <c r="AI28" i="8"/>
  <c r="AI17" i="8"/>
  <c r="AI30" i="8"/>
  <c r="AJ25" i="8"/>
  <c r="AK18" i="8"/>
  <c r="AI32" i="10"/>
  <c r="AI28" i="10"/>
  <c r="AI17" i="10"/>
  <c r="AI30" i="10"/>
  <c r="AJ25" i="10"/>
  <c r="AK18" i="10"/>
  <c r="AI32" i="9"/>
  <c r="AI28" i="9"/>
  <c r="AI17" i="9"/>
  <c r="AI30" i="9"/>
  <c r="AK18" i="9"/>
  <c r="AJ25" i="9"/>
  <c r="AK25" i="8"/>
  <c r="AL18" i="8"/>
  <c r="AJ32" i="8"/>
  <c r="AJ28" i="8"/>
  <c r="AJ17" i="8"/>
  <c r="AJ30" i="8"/>
  <c r="AK25" i="10"/>
  <c r="AL18" i="10"/>
  <c r="AJ28" i="10"/>
  <c r="AJ17" i="10"/>
  <c r="AJ32" i="10"/>
  <c r="AJ30" i="10"/>
  <c r="AJ32" i="9"/>
  <c r="AJ28" i="9"/>
  <c r="AJ17" i="9"/>
  <c r="AJ30" i="9"/>
  <c r="AK25" i="9"/>
  <c r="AL18" i="9"/>
  <c r="AL25" i="8"/>
  <c r="AM18" i="8"/>
  <c r="AK32" i="8"/>
  <c r="AK28" i="8"/>
  <c r="AK17" i="8"/>
  <c r="AK30" i="8"/>
  <c r="AL25" i="10"/>
  <c r="AM18" i="10"/>
  <c r="AK32" i="10"/>
  <c r="AK28" i="10"/>
  <c r="AK17" i="10"/>
  <c r="AK30" i="10"/>
  <c r="AL25" i="9"/>
  <c r="AM18" i="9"/>
  <c r="AK32" i="9"/>
  <c r="AK28" i="9"/>
  <c r="AK17" i="9"/>
  <c r="AK30" i="9"/>
  <c r="AM25" i="8"/>
  <c r="AN18" i="8"/>
  <c r="AL32" i="8"/>
  <c r="AL28" i="8"/>
  <c r="AL17" i="8"/>
  <c r="AL30" i="8"/>
  <c r="AN18" i="10"/>
  <c r="AM25" i="10"/>
  <c r="AL32" i="10"/>
  <c r="AL28" i="10"/>
  <c r="AL17" i="10"/>
  <c r="AL30" i="10"/>
  <c r="AM25" i="9"/>
  <c r="AN18" i="9"/>
  <c r="AL32" i="9"/>
  <c r="AL28" i="9"/>
  <c r="AL17" i="9"/>
  <c r="AL30" i="9"/>
  <c r="AN25" i="8"/>
  <c r="AO18" i="8"/>
  <c r="AM32" i="8"/>
  <c r="AM28" i="8"/>
  <c r="AM17" i="8"/>
  <c r="AM30" i="8"/>
  <c r="AM32" i="10"/>
  <c r="AM28" i="10"/>
  <c r="AM17" i="10"/>
  <c r="AM30" i="10"/>
  <c r="AN25" i="10"/>
  <c r="AO18" i="10"/>
  <c r="AO18" i="9"/>
  <c r="AN25" i="9"/>
  <c r="AM28" i="9"/>
  <c r="AM17" i="9"/>
  <c r="AM32" i="9"/>
  <c r="AM30" i="9"/>
  <c r="AO25" i="8"/>
  <c r="AP18" i="8"/>
  <c r="AN32" i="8"/>
  <c r="AN28" i="8"/>
  <c r="AN17" i="8"/>
  <c r="AN30" i="8"/>
  <c r="AO25" i="10"/>
  <c r="AP18" i="10"/>
  <c r="AN32" i="10"/>
  <c r="AN28" i="10"/>
  <c r="AN17" i="10"/>
  <c r="AN30" i="10"/>
  <c r="AN32" i="9"/>
  <c r="AN28" i="9"/>
  <c r="AN17" i="9"/>
  <c r="AN30" i="9"/>
  <c r="AP18" i="9"/>
  <c r="AO25" i="9"/>
  <c r="AP25" i="8"/>
  <c r="AQ18" i="8"/>
  <c r="AO32" i="8"/>
  <c r="AO28" i="8"/>
  <c r="AO17" i="8"/>
  <c r="AO30" i="8"/>
  <c r="AP25" i="10"/>
  <c r="AQ18" i="10"/>
  <c r="AO32" i="10"/>
  <c r="AO28" i="10"/>
  <c r="AO17" i="10"/>
  <c r="AO30" i="10"/>
  <c r="AO32" i="9"/>
  <c r="AO28" i="9"/>
  <c r="AO17" i="9"/>
  <c r="AO30" i="9"/>
  <c r="AP25" i="9"/>
  <c r="AQ18" i="9"/>
  <c r="AQ25" i="8"/>
  <c r="AR18" i="8"/>
  <c r="AP32" i="8"/>
  <c r="AP28" i="8"/>
  <c r="AP17" i="8"/>
  <c r="AP30" i="8"/>
  <c r="AQ25" i="10"/>
  <c r="AR18" i="10"/>
  <c r="AP32" i="10"/>
  <c r="AP28" i="10"/>
  <c r="AP17" i="10"/>
  <c r="AP30" i="10"/>
  <c r="AQ25" i="9"/>
  <c r="AR18" i="9"/>
  <c r="AP32" i="9"/>
  <c r="AP28" i="9"/>
  <c r="AP17" i="9"/>
  <c r="AP30" i="9"/>
  <c r="AR25" i="8"/>
  <c r="AS18" i="8"/>
  <c r="AQ32" i="8"/>
  <c r="AQ28" i="8"/>
  <c r="AQ17" i="8"/>
  <c r="AQ30" i="8"/>
  <c r="AR25" i="10"/>
  <c r="AS18" i="10"/>
  <c r="AQ32" i="10"/>
  <c r="AQ28" i="10"/>
  <c r="AQ17" i="10"/>
  <c r="AQ30" i="10"/>
  <c r="AS18" i="9"/>
  <c r="AR25" i="9"/>
  <c r="AQ28" i="9"/>
  <c r="AQ17" i="9"/>
  <c r="AQ32" i="9"/>
  <c r="AQ30" i="9"/>
  <c r="AS25" i="8"/>
  <c r="AT18" i="8"/>
  <c r="AR32" i="8"/>
  <c r="AR28" i="8"/>
  <c r="AR17" i="8"/>
  <c r="AR30" i="8"/>
  <c r="AT18" i="10"/>
  <c r="AS25" i="10"/>
  <c r="AR32" i="10"/>
  <c r="AR28" i="10"/>
  <c r="AR17" i="10"/>
  <c r="AR30" i="10"/>
  <c r="AR32" i="9"/>
  <c r="AR28" i="9"/>
  <c r="AR17" i="9"/>
  <c r="AR30" i="9"/>
  <c r="AT18" i="9"/>
  <c r="AS25" i="9"/>
  <c r="AT25" i="8"/>
  <c r="AU18" i="8"/>
  <c r="AS28" i="8"/>
  <c r="AS17" i="8"/>
  <c r="AS32" i="8"/>
  <c r="AS30" i="8"/>
  <c r="AS32" i="10"/>
  <c r="AS28" i="10"/>
  <c r="AS17" i="10"/>
  <c r="AS30" i="10"/>
  <c r="AU18" i="10"/>
  <c r="AT25" i="10"/>
  <c r="AS32" i="9"/>
  <c r="AS28" i="9"/>
  <c r="AS17" i="9"/>
  <c r="AS30" i="9"/>
  <c r="AT25" i="9"/>
  <c r="AU18" i="9"/>
  <c r="AV18" i="8"/>
  <c r="AU25" i="8"/>
  <c r="AT32" i="8"/>
  <c r="AT28" i="8"/>
  <c r="AT17" i="8"/>
  <c r="AT30" i="8"/>
  <c r="AT32" i="10"/>
  <c r="AT28" i="10"/>
  <c r="AT17" i="10"/>
  <c r="AT30" i="10"/>
  <c r="AV18" i="10"/>
  <c r="AU25" i="10"/>
  <c r="AU25" i="9"/>
  <c r="AV18" i="9"/>
  <c r="AT32" i="9"/>
  <c r="AT28" i="9"/>
  <c r="AT17" i="9"/>
  <c r="AT30" i="9"/>
  <c r="AU32" i="8"/>
  <c r="AU28" i="8"/>
  <c r="AU17" i="8"/>
  <c r="AU30" i="8"/>
  <c r="AV25" i="8"/>
  <c r="AW18" i="8"/>
  <c r="AU32" i="10"/>
  <c r="AU28" i="10"/>
  <c r="AU17" i="10"/>
  <c r="AU30" i="10"/>
  <c r="AV25" i="10"/>
  <c r="AW18" i="10"/>
  <c r="AW18" i="9"/>
  <c r="AV25" i="9"/>
  <c r="AU28" i="9"/>
  <c r="AU17" i="9"/>
  <c r="AU32" i="9"/>
  <c r="AU30" i="9"/>
  <c r="AW25" i="8"/>
  <c r="AX18" i="8"/>
  <c r="AV32" i="8"/>
  <c r="AV28" i="8"/>
  <c r="AV17" i="8"/>
  <c r="AV30" i="8"/>
  <c r="AW25" i="10"/>
  <c r="AX18" i="10"/>
  <c r="AV28" i="10"/>
  <c r="AV17" i="10"/>
  <c r="AV32" i="10"/>
  <c r="AV30" i="10"/>
  <c r="AV32" i="9"/>
  <c r="AV28" i="9"/>
  <c r="AV17" i="9"/>
  <c r="AV30" i="9"/>
  <c r="AW25" i="9"/>
  <c r="AX18" i="9"/>
  <c r="AX25" i="8"/>
  <c r="AY18" i="8"/>
  <c r="AW32" i="8"/>
  <c r="AW28" i="8"/>
  <c r="AW17" i="8"/>
  <c r="AW30" i="8"/>
  <c r="AY18" i="10"/>
  <c r="AX25" i="10"/>
  <c r="AW32" i="10"/>
  <c r="AW28" i="10"/>
  <c r="AW17" i="10"/>
  <c r="AW30" i="10"/>
  <c r="AX25" i="9"/>
  <c r="AY18" i="9"/>
  <c r="AW28" i="9"/>
  <c r="AW17" i="9"/>
  <c r="AW32" i="9"/>
  <c r="AW30" i="9"/>
  <c r="AY25" i="8"/>
  <c r="AZ18" i="8"/>
  <c r="AX32" i="8"/>
  <c r="AX28" i="8"/>
  <c r="AX17" i="8"/>
  <c r="AX30" i="8"/>
  <c r="AX32" i="10"/>
  <c r="AX28" i="10"/>
  <c r="AX17" i="10"/>
  <c r="AX30" i="10"/>
  <c r="AZ18" i="10"/>
  <c r="AY25" i="10"/>
  <c r="AZ18" i="9"/>
  <c r="AY25" i="9"/>
  <c r="AX32" i="9"/>
  <c r="AX28" i="9"/>
  <c r="AX17" i="9"/>
  <c r="AX30" i="9"/>
  <c r="AZ25" i="8"/>
  <c r="BA18" i="8"/>
  <c r="AY32" i="8"/>
  <c r="AY28" i="8"/>
  <c r="AY17" i="8"/>
  <c r="AY30" i="8"/>
  <c r="AY32" i="10"/>
  <c r="AY28" i="10"/>
  <c r="AY17" i="10"/>
  <c r="AY30" i="10"/>
  <c r="AZ25" i="10"/>
  <c r="BA18" i="10"/>
  <c r="AY32" i="9"/>
  <c r="AY28" i="9"/>
  <c r="AY17" i="9"/>
  <c r="AY30" i="9"/>
  <c r="BA18" i="9"/>
  <c r="AZ25" i="9"/>
  <c r="BA25" i="8"/>
  <c r="BB18" i="8"/>
  <c r="AZ32" i="8"/>
  <c r="AZ28" i="8"/>
  <c r="AZ17" i="8"/>
  <c r="AZ30" i="8"/>
  <c r="BA25" i="10"/>
  <c r="BB18" i="10"/>
  <c r="AZ28" i="10"/>
  <c r="AZ17" i="10"/>
  <c r="AZ32" i="10"/>
  <c r="AZ30" i="10"/>
  <c r="AZ32" i="9"/>
  <c r="AZ28" i="9"/>
  <c r="AZ17" i="9"/>
  <c r="AZ30" i="9"/>
  <c r="BA25" i="9"/>
  <c r="BB18" i="9"/>
  <c r="BB25" i="8"/>
  <c r="BC18" i="8"/>
  <c r="BA32" i="8"/>
  <c r="BA28" i="8"/>
  <c r="BA17" i="8"/>
  <c r="BA30" i="8"/>
  <c r="BB25" i="10"/>
  <c r="BC18" i="10"/>
  <c r="BA32" i="10"/>
  <c r="BA28" i="10"/>
  <c r="BA17" i="10"/>
  <c r="BA30" i="10"/>
  <c r="BB25" i="9"/>
  <c r="BC18" i="9"/>
  <c r="BA32" i="9"/>
  <c r="BA28" i="9"/>
  <c r="BA17" i="9"/>
  <c r="BA30" i="9"/>
  <c r="BC25" i="8"/>
  <c r="BD18" i="8"/>
  <c r="BB32" i="8"/>
  <c r="BB28" i="8"/>
  <c r="BB17" i="8"/>
  <c r="BB30" i="8"/>
  <c r="BD18" i="10"/>
  <c r="BC25" i="10"/>
  <c r="BB32" i="10"/>
  <c r="BB28" i="10"/>
  <c r="BB17" i="10"/>
  <c r="BB30" i="10"/>
  <c r="BC25" i="9"/>
  <c r="BD18" i="9"/>
  <c r="BB28" i="9"/>
  <c r="BB17" i="9"/>
  <c r="BB32" i="9"/>
  <c r="BB30" i="9"/>
  <c r="BD25" i="8"/>
  <c r="BE18" i="8"/>
  <c r="BC32" i="8"/>
  <c r="BC28" i="8"/>
  <c r="BC17" i="8"/>
  <c r="BC30" i="8"/>
  <c r="BC32" i="10"/>
  <c r="BC28" i="10"/>
  <c r="BC17" i="10"/>
  <c r="BC30" i="10"/>
  <c r="BD25" i="10"/>
  <c r="BE18" i="10"/>
  <c r="BE18" i="9"/>
  <c r="BD25" i="9"/>
  <c r="BC28" i="9"/>
  <c r="BC17" i="9"/>
  <c r="BC32" i="9"/>
  <c r="BC30" i="9"/>
  <c r="BE25" i="8"/>
  <c r="BF18" i="8"/>
  <c r="BD32" i="8"/>
  <c r="BD28" i="8"/>
  <c r="BD17" i="8"/>
  <c r="BD30" i="8"/>
  <c r="BE25" i="10"/>
  <c r="BF18" i="10"/>
  <c r="BD32" i="10"/>
  <c r="BD28" i="10"/>
  <c r="BD17" i="10"/>
  <c r="BD30" i="10"/>
  <c r="BD32" i="9"/>
  <c r="BD28" i="9"/>
  <c r="BD17" i="9"/>
  <c r="BD30" i="9"/>
  <c r="BF18" i="9"/>
  <c r="BE25" i="9"/>
  <c r="BF25" i="8"/>
  <c r="BG18" i="8"/>
  <c r="BE28" i="8"/>
  <c r="BE17" i="8"/>
  <c r="BE32" i="8"/>
  <c r="BE30" i="8"/>
  <c r="BF25" i="10"/>
  <c r="BG18" i="10"/>
  <c r="BE32" i="10"/>
  <c r="BE28" i="10"/>
  <c r="BE17" i="10"/>
  <c r="BE30" i="10"/>
  <c r="BE32" i="9"/>
  <c r="BE28" i="9"/>
  <c r="BE17" i="9"/>
  <c r="BE30" i="9"/>
  <c r="BF25" i="9"/>
  <c r="BG18" i="9"/>
  <c r="BG25" i="8"/>
  <c r="BH18" i="8"/>
  <c r="BF32" i="8"/>
  <c r="BF28" i="8"/>
  <c r="BF17" i="8"/>
  <c r="BF30" i="8"/>
  <c r="BG25" i="10"/>
  <c r="BH18" i="10"/>
  <c r="BF32" i="10"/>
  <c r="BF28" i="10"/>
  <c r="BF17" i="10"/>
  <c r="BF30" i="10"/>
  <c r="BG25" i="9"/>
  <c r="BH18" i="9"/>
  <c r="BF32" i="9"/>
  <c r="BF28" i="9"/>
  <c r="BF17" i="9"/>
  <c r="BF30" i="9"/>
  <c r="BH25" i="8"/>
  <c r="BI18" i="8"/>
  <c r="BG32" i="8"/>
  <c r="BG28" i="8"/>
  <c r="BG17" i="8"/>
  <c r="BG30" i="8"/>
  <c r="BH25" i="10"/>
  <c r="BI18" i="10"/>
  <c r="BG32" i="10"/>
  <c r="BG28" i="10"/>
  <c r="BG17" i="10"/>
  <c r="BG30" i="10"/>
  <c r="BI18" i="9"/>
  <c r="BH25" i="9"/>
  <c r="BG28" i="9"/>
  <c r="BG17" i="9"/>
  <c r="BG32" i="9"/>
  <c r="BG30" i="9"/>
  <c r="BI25" i="8"/>
  <c r="BJ18" i="8"/>
  <c r="BH32" i="8"/>
  <c r="BH28" i="8"/>
  <c r="BH17" i="8"/>
  <c r="BH30" i="8"/>
  <c r="BJ18" i="10"/>
  <c r="BI25" i="10"/>
  <c r="BH32" i="10"/>
  <c r="BH28" i="10"/>
  <c r="BH17" i="10"/>
  <c r="BH30" i="10"/>
  <c r="BH32" i="9"/>
  <c r="BH28" i="9"/>
  <c r="BH17" i="9"/>
  <c r="BH30" i="9"/>
  <c r="BI25" i="9"/>
  <c r="BJ18" i="9"/>
  <c r="BJ25" i="8"/>
  <c r="BK18" i="8"/>
  <c r="BI28" i="8"/>
  <c r="BI17" i="8"/>
  <c r="BI32" i="8"/>
  <c r="BI30" i="8"/>
  <c r="BI32" i="10"/>
  <c r="BI28" i="10"/>
  <c r="BI17" i="10"/>
  <c r="BI30" i="10"/>
  <c r="BK18" i="10"/>
  <c r="BJ25" i="10"/>
  <c r="BJ25" i="9"/>
  <c r="BK18" i="9"/>
  <c r="BI32" i="9"/>
  <c r="BI28" i="9"/>
  <c r="BI17" i="9"/>
  <c r="BI30" i="9"/>
  <c r="BL18" i="8"/>
  <c r="BK25" i="8"/>
  <c r="BJ32" i="8"/>
  <c r="BJ28" i="8"/>
  <c r="BJ17" i="8"/>
  <c r="BJ30" i="8"/>
  <c r="BJ32" i="10"/>
  <c r="BJ28" i="10"/>
  <c r="BJ17" i="10"/>
  <c r="BJ30" i="10"/>
  <c r="BL18" i="10"/>
  <c r="BK25" i="10"/>
  <c r="BK25" i="9"/>
  <c r="BL18" i="9"/>
  <c r="BJ32" i="9"/>
  <c r="BJ28" i="9"/>
  <c r="BJ17" i="9"/>
  <c r="BJ30" i="9"/>
  <c r="BK32" i="8"/>
  <c r="BK28" i="8"/>
  <c r="BK17" i="8"/>
  <c r="BK30" i="8"/>
  <c r="BL25" i="8"/>
  <c r="BM18" i="8"/>
  <c r="BK32" i="10"/>
  <c r="BK28" i="10"/>
  <c r="BK17" i="10"/>
  <c r="BK30" i="10"/>
  <c r="BL25" i="10"/>
  <c r="BM18" i="10"/>
  <c r="BM18" i="9"/>
  <c r="BL25" i="9"/>
  <c r="BK28" i="9"/>
  <c r="BK17" i="9"/>
  <c r="BK32" i="9"/>
  <c r="BK30" i="9"/>
  <c r="BM25" i="8"/>
  <c r="BN18" i="8"/>
  <c r="BL32" i="8"/>
  <c r="BL28" i="8"/>
  <c r="BL17" i="8"/>
  <c r="BL30" i="8"/>
  <c r="BM25" i="10"/>
  <c r="BN18" i="10"/>
  <c r="BL28" i="10"/>
  <c r="BL17" i="10"/>
  <c r="BL32" i="10"/>
  <c r="BL30" i="10"/>
  <c r="BL32" i="9"/>
  <c r="BL28" i="9"/>
  <c r="BL17" i="9"/>
  <c r="BL30" i="9"/>
  <c r="BM25" i="9"/>
  <c r="BN18" i="9"/>
  <c r="BN25" i="8"/>
  <c r="BO18" i="8"/>
  <c r="BM28" i="8"/>
  <c r="BM17" i="8"/>
  <c r="BM32" i="8"/>
  <c r="BM30" i="8"/>
  <c r="BO18" i="10"/>
  <c r="BN25" i="10"/>
  <c r="BM32" i="10"/>
  <c r="BM28" i="10"/>
  <c r="BM17" i="10"/>
  <c r="BM30" i="10"/>
  <c r="BN25" i="9"/>
  <c r="BO18" i="9"/>
  <c r="BM32" i="9"/>
  <c r="BM28" i="9"/>
  <c r="BM17" i="9"/>
  <c r="BM30" i="9"/>
  <c r="BP18" i="8"/>
  <c r="BO25" i="8"/>
  <c r="BN32" i="8"/>
  <c r="BN28" i="8"/>
  <c r="BN17" i="8"/>
  <c r="BN30" i="8"/>
  <c r="BN32" i="10"/>
  <c r="BN28" i="10"/>
  <c r="BN17" i="10"/>
  <c r="BN30" i="10"/>
  <c r="BP18" i="10"/>
  <c r="BO25" i="10"/>
  <c r="BP18" i="9"/>
  <c r="BO25" i="9"/>
  <c r="BN32" i="9"/>
  <c r="BN28" i="9"/>
  <c r="BN17" i="9"/>
  <c r="BN30" i="9"/>
  <c r="BO32" i="8"/>
  <c r="BO28" i="8"/>
  <c r="BO17" i="8"/>
  <c r="BO30" i="8"/>
  <c r="BP25" i="8"/>
  <c r="BQ18" i="8"/>
  <c r="BO32" i="10"/>
  <c r="BO28" i="10"/>
  <c r="BO17" i="10"/>
  <c r="BO30" i="10"/>
  <c r="BP25" i="10"/>
  <c r="BQ18" i="10"/>
  <c r="BO32" i="9"/>
  <c r="BO28" i="9"/>
  <c r="BO17" i="9"/>
  <c r="BO30" i="9"/>
  <c r="BQ18" i="9"/>
  <c r="BP25" i="9"/>
  <c r="BQ25" i="8"/>
  <c r="BR18" i="8"/>
  <c r="BP32" i="8"/>
  <c r="BP28" i="8"/>
  <c r="BP17" i="8"/>
  <c r="BP30" i="8"/>
  <c r="BQ25" i="10"/>
  <c r="BR18" i="10"/>
  <c r="BP28" i="10"/>
  <c r="BP17" i="10"/>
  <c r="BP32" i="10"/>
  <c r="BP30" i="10"/>
  <c r="BP32" i="9"/>
  <c r="BP28" i="9"/>
  <c r="BP17" i="9"/>
  <c r="BP30" i="9"/>
  <c r="BQ25" i="9"/>
  <c r="BR18" i="9"/>
  <c r="BR25" i="8"/>
  <c r="BS18" i="8"/>
  <c r="BQ32" i="8"/>
  <c r="BQ28" i="8"/>
  <c r="BQ17" i="8"/>
  <c r="BQ30" i="8"/>
  <c r="BR25" i="10"/>
  <c r="BS18" i="10"/>
  <c r="BQ32" i="10"/>
  <c r="BQ28" i="10"/>
  <c r="BQ17" i="10"/>
  <c r="BQ30" i="10"/>
  <c r="BR25" i="9"/>
  <c r="BS18" i="9"/>
  <c r="BQ32" i="9"/>
  <c r="BQ28" i="9"/>
  <c r="BQ17" i="9"/>
  <c r="BQ30" i="9"/>
  <c r="BS25" i="8"/>
  <c r="BT18" i="8"/>
  <c r="BR32" i="8"/>
  <c r="BR28" i="8"/>
  <c r="BR17" i="8"/>
  <c r="BR30" i="8"/>
  <c r="BT18" i="10"/>
  <c r="BS25" i="10"/>
  <c r="BR32" i="10"/>
  <c r="BR28" i="10"/>
  <c r="BR17" i="10"/>
  <c r="BR30" i="10"/>
  <c r="BS25" i="9"/>
  <c r="BT18" i="9"/>
  <c r="BR28" i="9"/>
  <c r="BR17" i="9"/>
  <c r="BR32" i="9"/>
  <c r="BR30" i="9"/>
  <c r="BT25" i="8"/>
  <c r="BU18" i="8"/>
  <c r="BS32" i="8"/>
  <c r="BS28" i="8"/>
  <c r="BS17" i="8"/>
  <c r="BS30" i="8"/>
  <c r="BS32" i="10"/>
  <c r="BS28" i="10"/>
  <c r="BS17" i="10"/>
  <c r="BS30" i="10"/>
  <c r="BT25" i="10"/>
  <c r="BU18" i="10"/>
  <c r="BU18" i="9"/>
  <c r="BT25" i="9"/>
  <c r="BS28" i="9"/>
  <c r="BS17" i="9"/>
  <c r="BS32" i="9"/>
  <c r="BS30" i="9"/>
  <c r="BU25" i="8"/>
  <c r="BV18" i="8"/>
  <c r="BT32" i="8"/>
  <c r="BT28" i="8"/>
  <c r="BT17" i="8"/>
  <c r="BT30" i="8"/>
  <c r="BU25" i="10"/>
  <c r="BV18" i="10"/>
  <c r="BT32" i="10"/>
  <c r="BT28" i="10"/>
  <c r="BT17" i="10"/>
  <c r="BT30" i="10"/>
  <c r="BT32" i="9"/>
  <c r="BT28" i="9"/>
  <c r="BT17" i="9"/>
  <c r="BT30" i="9"/>
  <c r="BV18" i="9"/>
  <c r="BU25" i="9"/>
  <c r="BV25" i="8"/>
  <c r="BW18" i="8"/>
  <c r="BU28" i="8"/>
  <c r="BU17" i="8"/>
  <c r="BU32" i="8"/>
  <c r="BU30" i="8"/>
  <c r="BV25" i="10"/>
  <c r="BW18" i="10"/>
  <c r="BU32" i="10"/>
  <c r="BU28" i="10"/>
  <c r="BU17" i="10"/>
  <c r="BU30" i="10"/>
  <c r="BU32" i="9"/>
  <c r="BU28" i="9"/>
  <c r="BU17" i="9"/>
  <c r="BU30" i="9"/>
  <c r="BV25" i="9"/>
  <c r="BW18" i="9"/>
  <c r="BW25" i="8"/>
  <c r="BX18" i="8"/>
  <c r="BV32" i="8"/>
  <c r="BV28" i="8"/>
  <c r="BV17" i="8"/>
  <c r="BV30" i="8"/>
  <c r="BW25" i="10"/>
  <c r="BX18" i="10"/>
  <c r="BV32" i="10"/>
  <c r="BV28" i="10"/>
  <c r="BV17" i="10"/>
  <c r="BV30" i="10"/>
  <c r="BW25" i="9"/>
  <c r="BX18" i="9"/>
  <c r="BV32" i="9"/>
  <c r="BV28" i="9"/>
  <c r="BV17" i="9"/>
  <c r="BV30" i="9"/>
  <c r="BX25" i="8"/>
  <c r="BY18" i="8"/>
  <c r="BW32" i="8"/>
  <c r="BW28" i="8"/>
  <c r="BW17" i="8"/>
  <c r="BW30" i="8"/>
  <c r="BX25" i="10"/>
  <c r="BY18" i="10"/>
  <c r="BW32" i="10"/>
  <c r="BW28" i="10"/>
  <c r="BW17" i="10"/>
  <c r="BW30" i="10"/>
  <c r="BY18" i="9"/>
  <c r="BX25" i="9"/>
  <c r="BW28" i="9"/>
  <c r="BW17" i="9"/>
  <c r="BW32" i="9"/>
  <c r="BW30" i="9"/>
  <c r="BY25" i="8"/>
  <c r="BZ18" i="8"/>
  <c r="BX32" i="8"/>
  <c r="BX28" i="8"/>
  <c r="BX17" i="8"/>
  <c r="BX30" i="8"/>
  <c r="BZ18" i="10"/>
  <c r="BY25" i="10"/>
  <c r="BX32" i="10"/>
  <c r="BX28" i="10"/>
  <c r="BX17" i="10"/>
  <c r="BX30" i="10"/>
  <c r="BX32" i="9"/>
  <c r="BX28" i="9"/>
  <c r="BX17" i="9"/>
  <c r="BX30" i="9"/>
  <c r="BY25" i="9"/>
  <c r="BZ18" i="9"/>
  <c r="BZ25" i="8"/>
  <c r="CA18" i="8"/>
  <c r="BY32" i="8"/>
  <c r="BY28" i="8"/>
  <c r="BY17" i="8"/>
  <c r="BY30" i="8"/>
  <c r="BY32" i="10"/>
  <c r="BY28" i="10"/>
  <c r="BY17" i="10"/>
  <c r="BY30" i="10"/>
  <c r="CA18" i="10"/>
  <c r="BZ25" i="10"/>
  <c r="BZ25" i="9"/>
  <c r="CA18" i="9"/>
  <c r="BY32" i="9"/>
  <c r="BY28" i="9"/>
  <c r="BY17" i="9"/>
  <c r="BY30" i="9"/>
  <c r="CB18" i="8"/>
  <c r="CA25" i="8"/>
  <c r="BZ28" i="8"/>
  <c r="BZ17" i="8"/>
  <c r="BZ32" i="8"/>
  <c r="BZ30" i="8"/>
  <c r="BZ32" i="10"/>
  <c r="BZ28" i="10"/>
  <c r="BZ17" i="10"/>
  <c r="BZ30" i="10"/>
  <c r="CB18" i="10"/>
  <c r="CA25" i="10"/>
  <c r="CA25" i="9"/>
  <c r="CB18" i="9"/>
  <c r="BZ32" i="9"/>
  <c r="BZ28" i="9"/>
  <c r="BZ17" i="9"/>
  <c r="BZ30" i="9"/>
  <c r="CA32" i="8"/>
  <c r="CA28" i="8"/>
  <c r="CA17" i="8"/>
  <c r="CA30" i="8"/>
  <c r="CB25" i="8"/>
  <c r="CC18" i="8"/>
  <c r="CA32" i="10"/>
  <c r="CA28" i="10"/>
  <c r="CA17" i="10"/>
  <c r="CA30" i="10"/>
  <c r="CB25" i="10"/>
  <c r="CC18" i="10"/>
  <c r="CC18" i="9"/>
  <c r="CB25" i="9"/>
  <c r="CA28" i="9"/>
  <c r="CA17" i="9"/>
  <c r="CA32" i="9"/>
  <c r="CA30" i="9"/>
  <c r="CC25" i="8"/>
  <c r="CD18" i="8"/>
  <c r="CB32" i="8"/>
  <c r="CB28" i="8"/>
  <c r="CB17" i="8"/>
  <c r="CB30" i="8"/>
  <c r="CC25" i="10"/>
  <c r="CD18" i="10"/>
  <c r="CB28" i="10"/>
  <c r="CB17" i="10"/>
  <c r="CB32" i="10"/>
  <c r="CB30" i="10"/>
  <c r="CB32" i="9"/>
  <c r="CB28" i="9"/>
  <c r="CB17" i="9"/>
  <c r="CB30" i="9"/>
  <c r="CD18" i="9"/>
  <c r="CC25" i="9"/>
  <c r="CD25" i="8"/>
  <c r="CE18" i="8"/>
  <c r="CC28" i="8"/>
  <c r="CC17" i="8"/>
  <c r="CC32" i="8"/>
  <c r="CC30" i="8"/>
  <c r="CE18" i="10"/>
  <c r="CD25" i="10"/>
  <c r="CC32" i="10"/>
  <c r="CC28" i="10"/>
  <c r="CC17" i="10"/>
  <c r="CC30" i="10"/>
  <c r="CC32" i="9"/>
  <c r="CC28" i="9"/>
  <c r="CC17" i="9"/>
  <c r="CC30" i="9"/>
  <c r="CD25" i="9"/>
  <c r="CE18" i="9"/>
  <c r="CF18" i="8"/>
  <c r="CE25" i="8"/>
  <c r="CD32" i="8"/>
  <c r="CD28" i="8"/>
  <c r="CD17" i="8"/>
  <c r="CD30" i="8"/>
  <c r="CD32" i="10"/>
  <c r="CD28" i="10"/>
  <c r="CD17" i="10"/>
  <c r="CD30" i="10"/>
  <c r="CF18" i="10"/>
  <c r="CE25" i="10"/>
  <c r="CF18" i="9"/>
  <c r="CE25" i="9"/>
  <c r="CD32" i="9"/>
  <c r="CD28" i="9"/>
  <c r="CD17" i="9"/>
  <c r="CD30" i="9"/>
  <c r="CE32" i="8"/>
  <c r="CE28" i="8"/>
  <c r="CE17" i="8"/>
  <c r="CE30" i="8"/>
  <c r="CF25" i="8"/>
  <c r="CG18" i="8"/>
  <c r="CE32" i="10"/>
  <c r="CE28" i="10"/>
  <c r="CE17" i="10"/>
  <c r="CE30" i="10"/>
  <c r="CF25" i="10"/>
  <c r="CG18" i="10"/>
  <c r="CE32" i="9"/>
  <c r="CE28" i="9"/>
  <c r="CE17" i="9"/>
  <c r="CE30" i="9"/>
  <c r="CG18" i="9"/>
  <c r="CF25" i="9"/>
  <c r="CG25" i="8"/>
  <c r="CH18" i="8"/>
  <c r="CF32" i="8"/>
  <c r="CF28" i="8"/>
  <c r="CF17" i="8"/>
  <c r="CF30" i="8"/>
  <c r="CG25" i="10"/>
  <c r="CH18" i="10"/>
  <c r="CF28" i="10"/>
  <c r="CF17" i="10"/>
  <c r="CF32" i="10"/>
  <c r="CF30" i="10"/>
  <c r="CF32" i="9"/>
  <c r="CF28" i="9"/>
  <c r="CF17" i="9"/>
  <c r="CF30" i="9"/>
  <c r="CG25" i="9"/>
  <c r="CH18" i="9"/>
  <c r="CH25" i="8"/>
  <c r="CI18" i="8"/>
  <c r="CG32" i="8"/>
  <c r="CG28" i="8"/>
  <c r="CG17" i="8"/>
  <c r="CG30" i="8"/>
  <c r="CH25" i="10"/>
  <c r="CI18" i="10"/>
  <c r="CG32" i="10"/>
  <c r="CG28" i="10"/>
  <c r="CG17" i="10"/>
  <c r="CG30" i="10"/>
  <c r="CH25" i="9"/>
  <c r="CI18" i="9"/>
  <c r="CG32" i="9"/>
  <c r="CG28" i="9"/>
  <c r="CG17" i="9"/>
  <c r="CG30" i="9"/>
  <c r="CI25" i="8"/>
  <c r="CJ18" i="8"/>
  <c r="CH32" i="8"/>
  <c r="CH28" i="8"/>
  <c r="CH17" i="8"/>
  <c r="CH30" i="8"/>
  <c r="CJ18" i="10"/>
  <c r="CI25" i="10"/>
  <c r="CH32" i="10"/>
  <c r="CH28" i="10"/>
  <c r="CH17" i="10"/>
  <c r="CH30" i="10"/>
  <c r="CI25" i="9"/>
  <c r="CJ18" i="9"/>
  <c r="CH32" i="9"/>
  <c r="CH28" i="9"/>
  <c r="CH17" i="9"/>
  <c r="CH30" i="9"/>
  <c r="CJ25" i="8"/>
  <c r="CK18" i="8"/>
  <c r="CI32" i="8"/>
  <c r="CI28" i="8"/>
  <c r="CI17" i="8"/>
  <c r="CI30" i="8"/>
  <c r="CI32" i="10"/>
  <c r="CI28" i="10"/>
  <c r="CI17" i="10"/>
  <c r="CI30" i="10"/>
  <c r="CJ25" i="10"/>
  <c r="CK18" i="10"/>
  <c r="CK18" i="9"/>
  <c r="CJ25" i="9"/>
  <c r="CI28" i="9"/>
  <c r="CI17" i="9"/>
  <c r="CI32" i="9"/>
  <c r="CI30" i="9"/>
  <c r="CK25" i="8"/>
  <c r="CL18" i="8"/>
  <c r="CJ32" i="8"/>
  <c r="CJ28" i="8"/>
  <c r="CJ17" i="8"/>
  <c r="CJ30" i="8"/>
  <c r="CK25" i="10"/>
  <c r="CL18" i="10"/>
  <c r="CJ32" i="10"/>
  <c r="CJ28" i="10"/>
  <c r="CJ17" i="10"/>
  <c r="CJ30" i="10"/>
  <c r="CJ32" i="9"/>
  <c r="CJ28" i="9"/>
  <c r="CJ17" i="9"/>
  <c r="CJ30" i="9"/>
  <c r="CL18" i="9"/>
  <c r="CK25" i="9"/>
  <c r="CL25" i="8"/>
  <c r="CM18" i="8"/>
  <c r="CK32" i="8"/>
  <c r="CK28" i="8"/>
  <c r="CK17" i="8"/>
  <c r="CK30" i="8"/>
  <c r="CL25" i="10"/>
  <c r="CM18" i="10"/>
  <c r="CK32" i="10"/>
  <c r="CK28" i="10"/>
  <c r="CK17" i="10"/>
  <c r="CK30" i="10"/>
  <c r="CK32" i="9"/>
  <c r="CK28" i="9"/>
  <c r="CK17" i="9"/>
  <c r="CK30" i="9"/>
  <c r="CL25" i="9"/>
  <c r="CM18" i="9"/>
  <c r="CM25" i="8"/>
  <c r="CN18" i="8"/>
  <c r="CL32" i="8"/>
  <c r="CL28" i="8"/>
  <c r="CL17" i="8"/>
  <c r="CL30" i="8"/>
  <c r="CM25" i="10"/>
  <c r="CN18" i="10"/>
  <c r="CL32" i="10"/>
  <c r="CL28" i="10"/>
  <c r="CL17" i="10"/>
  <c r="CL30" i="10"/>
  <c r="CM25" i="9"/>
  <c r="CN18" i="9"/>
  <c r="CL32" i="9"/>
  <c r="CL28" i="9"/>
  <c r="CL17" i="9"/>
  <c r="CL30" i="9"/>
  <c r="CN25" i="8"/>
  <c r="CO18" i="8"/>
  <c r="CM32" i="8"/>
  <c r="CM28" i="8"/>
  <c r="CM17" i="8"/>
  <c r="CM30" i="8"/>
  <c r="CN25" i="10"/>
  <c r="CO18" i="10"/>
  <c r="CM32" i="10"/>
  <c r="CM28" i="10"/>
  <c r="CM17" i="10"/>
  <c r="CM30" i="10"/>
  <c r="CO18" i="9"/>
  <c r="CN25" i="9"/>
  <c r="CM28" i="9"/>
  <c r="CM17" i="9"/>
  <c r="CM32" i="9"/>
  <c r="CM30" i="9"/>
  <c r="CO25" i="8"/>
  <c r="CP18" i="8"/>
  <c r="CN32" i="8"/>
  <c r="CN28" i="8"/>
  <c r="CN17" i="8"/>
  <c r="CN30" i="8"/>
  <c r="CP18" i="10"/>
  <c r="CO25" i="10"/>
  <c r="CN32" i="10"/>
  <c r="CN28" i="10"/>
  <c r="CN17" i="10"/>
  <c r="CN30" i="10"/>
  <c r="CN32" i="9"/>
  <c r="CN28" i="9"/>
  <c r="CN17" i="9"/>
  <c r="CN30" i="9"/>
  <c r="CO25" i="9"/>
  <c r="CP18" i="9"/>
  <c r="CP25" i="8"/>
  <c r="CQ18" i="8"/>
  <c r="CO32" i="8"/>
  <c r="CO28" i="8"/>
  <c r="CO17" i="8"/>
  <c r="CO30" i="8"/>
  <c r="CO32" i="10"/>
  <c r="CO28" i="10"/>
  <c r="CO17" i="10"/>
  <c r="CO30" i="10"/>
  <c r="CQ18" i="10"/>
  <c r="CP25" i="10"/>
  <c r="CP25" i="9"/>
  <c r="CQ18" i="9"/>
  <c r="CO32" i="9"/>
  <c r="CO28" i="9"/>
  <c r="CO17" i="9"/>
  <c r="CO30" i="9"/>
  <c r="CR18" i="8"/>
  <c r="CQ25" i="8"/>
  <c r="CP28" i="8"/>
  <c r="CP17" i="8"/>
  <c r="CP32" i="8"/>
  <c r="CP30" i="8"/>
  <c r="CP32" i="10"/>
  <c r="CP28" i="10"/>
  <c r="CP17" i="10"/>
  <c r="CP30" i="10"/>
  <c r="CR18" i="10"/>
  <c r="CQ25" i="10"/>
  <c r="CR18" i="9"/>
  <c r="CQ25" i="9"/>
  <c r="CP32" i="9"/>
  <c r="CP28" i="9"/>
  <c r="CP17" i="9"/>
  <c r="CP30" i="9"/>
  <c r="CQ32" i="8"/>
  <c r="CQ28" i="8"/>
  <c r="CQ17" i="8"/>
  <c r="CQ30" i="8"/>
  <c r="CR25" i="8"/>
  <c r="CS18" i="8"/>
  <c r="CS25" i="8"/>
  <c r="CQ32" i="10"/>
  <c r="CQ28" i="10"/>
  <c r="CQ17" i="10"/>
  <c r="CQ30" i="10"/>
  <c r="CR25" i="10"/>
  <c r="CS18" i="10"/>
  <c r="CS25" i="10"/>
  <c r="CQ28" i="9"/>
  <c r="CQ17" i="9"/>
  <c r="CQ32" i="9"/>
  <c r="CQ30" i="9"/>
  <c r="CS18" i="9"/>
  <c r="CS25" i="9"/>
  <c r="CR25" i="9"/>
  <c r="CS32" i="8"/>
  <c r="CS28" i="8"/>
  <c r="CS17" i="8"/>
  <c r="CS30" i="8"/>
  <c r="CR32" i="8"/>
  <c r="CR28" i="8"/>
  <c r="CR17" i="8"/>
  <c r="CR30" i="8"/>
  <c r="CS32" i="10"/>
  <c r="CS28" i="10"/>
  <c r="CS17" i="10"/>
  <c r="CS30" i="10"/>
  <c r="CR28" i="10"/>
  <c r="CR17" i="10"/>
  <c r="CR32" i="10"/>
  <c r="CR30" i="10"/>
  <c r="CR32" i="9"/>
  <c r="CR28" i="9"/>
  <c r="CR17" i="9"/>
  <c r="CR30" i="9"/>
  <c r="CS28" i="9"/>
  <c r="CS17" i="9"/>
  <c r="CS32" i="9"/>
  <c r="CS30" i="9"/>
  <c r="M43" i="6"/>
  <c r="N43" i="6"/>
  <c r="L43" i="6"/>
  <c r="E38" i="6"/>
  <c r="F38" i="6"/>
  <c r="G38" i="6"/>
  <c r="H38" i="6"/>
  <c r="I38" i="6"/>
  <c r="J38" i="6"/>
  <c r="K38" i="6"/>
  <c r="L38" i="6"/>
  <c r="M38" i="6"/>
  <c r="N38" i="6"/>
  <c r="O38" i="6"/>
  <c r="P38" i="6"/>
  <c r="Q38" i="6"/>
  <c r="R38" i="6"/>
  <c r="S38" i="6"/>
  <c r="T38" i="6"/>
  <c r="U38" i="6"/>
  <c r="V38" i="6"/>
  <c r="E26" i="6"/>
  <c r="F26" i="6"/>
  <c r="G26" i="6"/>
  <c r="H26" i="6"/>
  <c r="I26" i="6"/>
  <c r="J26" i="6"/>
  <c r="K26" i="6"/>
  <c r="L26" i="6"/>
  <c r="M26" i="6"/>
  <c r="N26" i="6"/>
  <c r="O26" i="6"/>
  <c r="P26" i="6"/>
  <c r="Q26" i="6"/>
  <c r="R26" i="6"/>
  <c r="S26" i="6"/>
  <c r="T26" i="6"/>
  <c r="U26" i="6"/>
  <c r="V26" i="6"/>
  <c r="W26" i="6"/>
  <c r="X26" i="6"/>
  <c r="Y26" i="6"/>
  <c r="Z26" i="6"/>
  <c r="AA26" i="6"/>
  <c r="AB26" i="6"/>
  <c r="AC26" i="6"/>
  <c r="AD26" i="6"/>
  <c r="AE26" i="6"/>
  <c r="AF26" i="6"/>
  <c r="AG26" i="6"/>
  <c r="AH26" i="6"/>
  <c r="AI26" i="6"/>
  <c r="AJ26" i="6"/>
  <c r="AK26" i="6"/>
  <c r="AL26" i="6"/>
  <c r="AM26" i="6"/>
  <c r="AN26" i="6"/>
  <c r="AO26" i="6"/>
  <c r="AP26" i="6"/>
  <c r="AQ26" i="6"/>
  <c r="AR26" i="6"/>
  <c r="AS26" i="6"/>
  <c r="AT26" i="6"/>
  <c r="AU26" i="6"/>
  <c r="AV26" i="6"/>
  <c r="AW26" i="6"/>
  <c r="AX26" i="6"/>
  <c r="AY26" i="6"/>
  <c r="AZ26" i="6"/>
  <c r="BA26" i="6"/>
  <c r="BB26" i="6"/>
  <c r="BC26" i="6"/>
  <c r="BD26" i="6"/>
  <c r="BE26" i="6"/>
  <c r="BF26" i="6"/>
  <c r="BG26" i="6"/>
  <c r="BH26" i="6"/>
  <c r="BI26" i="6"/>
  <c r="BJ26" i="6"/>
  <c r="BK26" i="6"/>
  <c r="BL26" i="6"/>
  <c r="BM26" i="6"/>
  <c r="BN26" i="6"/>
  <c r="BO26" i="6"/>
  <c r="BP26" i="6"/>
  <c r="BQ26" i="6"/>
  <c r="BR26" i="6"/>
  <c r="BS26" i="6"/>
  <c r="BT26" i="6"/>
  <c r="BU26" i="6"/>
  <c r="BV26" i="6"/>
  <c r="BW26" i="6"/>
  <c r="BX26" i="6"/>
  <c r="BY26" i="6"/>
  <c r="BZ26" i="6"/>
  <c r="CA26" i="6"/>
  <c r="CB26" i="6"/>
  <c r="CC26" i="6"/>
  <c r="CD26" i="6"/>
  <c r="CE26" i="6"/>
  <c r="CF26" i="6"/>
  <c r="CG26" i="6"/>
  <c r="CH26" i="6"/>
  <c r="CI26" i="6"/>
  <c r="CJ26" i="6"/>
  <c r="CK26" i="6"/>
  <c r="CL26" i="6"/>
  <c r="CM26" i="6"/>
  <c r="CN26" i="6"/>
  <c r="CO26" i="6"/>
  <c r="CP26" i="6"/>
  <c r="CQ26" i="6"/>
  <c r="CR26" i="6"/>
  <c r="CS26" i="6"/>
  <c r="C13" i="6"/>
  <c r="C12" i="6"/>
  <c r="C11" i="6"/>
  <c r="C10" i="6"/>
  <c r="C9" i="6"/>
  <c r="C8" i="6"/>
  <c r="C7" i="6"/>
  <c r="C6" i="6"/>
  <c r="C5" i="6"/>
  <c r="C18" i="6"/>
  <c r="C4" i="6"/>
  <c r="C3"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BB16" i="6"/>
  <c r="BC16" i="6"/>
  <c r="BD16" i="6"/>
  <c r="BE16" i="6"/>
  <c r="BF16" i="6"/>
  <c r="BG16" i="6"/>
  <c r="BH16" i="6"/>
  <c r="BI16" i="6"/>
  <c r="BJ16" i="6"/>
  <c r="BK16" i="6"/>
  <c r="BL16" i="6"/>
  <c r="BM16" i="6"/>
  <c r="BN16" i="6"/>
  <c r="BO16" i="6"/>
  <c r="BP16" i="6"/>
  <c r="BQ16" i="6"/>
  <c r="BR16" i="6"/>
  <c r="BS16" i="6"/>
  <c r="BT16" i="6"/>
  <c r="BU16" i="6"/>
  <c r="BV16" i="6"/>
  <c r="BW16" i="6"/>
  <c r="BX16" i="6"/>
  <c r="BY16" i="6"/>
  <c r="BZ16" i="6"/>
  <c r="CA16" i="6"/>
  <c r="CB16" i="6"/>
  <c r="CC16" i="6"/>
  <c r="CD16" i="6"/>
  <c r="CE16" i="6"/>
  <c r="CF16" i="6"/>
  <c r="CG16" i="6"/>
  <c r="CH16" i="6"/>
  <c r="CI16" i="6"/>
  <c r="CJ16" i="6"/>
  <c r="CK16" i="6"/>
  <c r="CL16" i="6"/>
  <c r="CM16" i="6"/>
  <c r="CN16" i="6"/>
  <c r="CO16" i="6"/>
  <c r="CP16" i="6"/>
  <c r="CQ16" i="6"/>
  <c r="CR16" i="6"/>
  <c r="CS16" i="6"/>
  <c r="C2"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BB15" i="6"/>
  <c r="BC15" i="6"/>
  <c r="BD15" i="6"/>
  <c r="BE15" i="6"/>
  <c r="BF15" i="6"/>
  <c r="BG15" i="6"/>
  <c r="BH15" i="6"/>
  <c r="BI15" i="6"/>
  <c r="BJ15" i="6"/>
  <c r="BK15" i="6"/>
  <c r="BL15" i="6"/>
  <c r="BM15" i="6"/>
  <c r="BN15" i="6"/>
  <c r="BO15" i="6"/>
  <c r="BP15" i="6"/>
  <c r="BQ15" i="6"/>
  <c r="BR15" i="6"/>
  <c r="BS15" i="6"/>
  <c r="BT15" i="6"/>
  <c r="BU15" i="6"/>
  <c r="BV15" i="6"/>
  <c r="BW15" i="6"/>
  <c r="BX15" i="6"/>
  <c r="BY15" i="6"/>
  <c r="BZ15" i="6"/>
  <c r="CA15" i="6"/>
  <c r="CB15" i="6"/>
  <c r="CC15" i="6"/>
  <c r="CD15" i="6"/>
  <c r="CE15" i="6"/>
  <c r="CF15" i="6"/>
  <c r="CG15" i="6"/>
  <c r="CH15" i="6"/>
  <c r="CI15" i="6"/>
  <c r="CJ15" i="6"/>
  <c r="CK15" i="6"/>
  <c r="CL15" i="6"/>
  <c r="CM15" i="6"/>
  <c r="CN15" i="6"/>
  <c r="CO15" i="6"/>
  <c r="CP15" i="6"/>
  <c r="CQ15" i="6"/>
  <c r="CR15" i="6"/>
  <c r="CS15" i="6"/>
  <c r="E26" i="5"/>
  <c r="F26" i="5"/>
  <c r="G26" i="5"/>
  <c r="H26" i="5"/>
  <c r="I26" i="5"/>
  <c r="J26" i="5"/>
  <c r="K26" i="5"/>
  <c r="L26" i="5"/>
  <c r="M26" i="5"/>
  <c r="N26" i="5"/>
  <c r="O26" i="5"/>
  <c r="P26" i="5"/>
  <c r="Q26" i="5"/>
  <c r="R26" i="5"/>
  <c r="S26" i="5"/>
  <c r="T26" i="5"/>
  <c r="U26" i="5"/>
  <c r="V26" i="5"/>
  <c r="W26" i="5"/>
  <c r="X26" i="5"/>
  <c r="Y26" i="5"/>
  <c r="Z26" i="5"/>
  <c r="AA26" i="5"/>
  <c r="AB26" i="5"/>
  <c r="AC26" i="5"/>
  <c r="AD26" i="5"/>
  <c r="AE26" i="5"/>
  <c r="AF26" i="5"/>
  <c r="AG26" i="5"/>
  <c r="AH26" i="5"/>
  <c r="AI26" i="5"/>
  <c r="AJ26" i="5"/>
  <c r="AK26" i="5"/>
  <c r="AL26" i="5"/>
  <c r="AM26" i="5"/>
  <c r="AN26" i="5"/>
  <c r="AO26" i="5"/>
  <c r="AP26" i="5"/>
  <c r="AQ26" i="5"/>
  <c r="AR26" i="5"/>
  <c r="AS26" i="5"/>
  <c r="AT26" i="5"/>
  <c r="AU26" i="5"/>
  <c r="AV26" i="5"/>
  <c r="AW26" i="5"/>
  <c r="AX26" i="5"/>
  <c r="AY26" i="5"/>
  <c r="AZ26" i="5"/>
  <c r="BA26" i="5"/>
  <c r="BB26" i="5"/>
  <c r="BC26" i="5"/>
  <c r="BD26" i="5"/>
  <c r="BE26" i="5"/>
  <c r="BF26" i="5"/>
  <c r="BG26" i="5"/>
  <c r="BH26" i="5"/>
  <c r="BI26" i="5"/>
  <c r="BJ26" i="5"/>
  <c r="BK26" i="5"/>
  <c r="BL26" i="5"/>
  <c r="BM26" i="5"/>
  <c r="BN26" i="5"/>
  <c r="BO26" i="5"/>
  <c r="BP26" i="5"/>
  <c r="BQ26" i="5"/>
  <c r="BR26" i="5"/>
  <c r="BS26" i="5"/>
  <c r="BT26" i="5"/>
  <c r="BU26" i="5"/>
  <c r="BV26" i="5"/>
  <c r="BW26" i="5"/>
  <c r="BX26" i="5"/>
  <c r="BY26" i="5"/>
  <c r="BZ26" i="5"/>
  <c r="CA26" i="5"/>
  <c r="CB26" i="5"/>
  <c r="CC26" i="5"/>
  <c r="CD26" i="5"/>
  <c r="CE26" i="5"/>
  <c r="CF26" i="5"/>
  <c r="CG26" i="5"/>
  <c r="CH26" i="5"/>
  <c r="CI26" i="5"/>
  <c r="CJ26" i="5"/>
  <c r="CK26" i="5"/>
  <c r="CL26" i="5"/>
  <c r="CM26" i="5"/>
  <c r="CN26" i="5"/>
  <c r="CO26" i="5"/>
  <c r="CP26" i="5"/>
  <c r="CQ26" i="5"/>
  <c r="CR26" i="5"/>
  <c r="CS26" i="5"/>
  <c r="C13" i="5"/>
  <c r="C12" i="5"/>
  <c r="C11" i="5"/>
  <c r="C10" i="5"/>
  <c r="C9" i="5"/>
  <c r="C8" i="5"/>
  <c r="C7" i="5"/>
  <c r="C6" i="5"/>
  <c r="C5" i="5"/>
  <c r="C18" i="5"/>
  <c r="C4" i="5"/>
  <c r="C3" i="5"/>
  <c r="C2" i="5"/>
  <c r="C15" i="5"/>
  <c r="D15" i="5"/>
  <c r="E15" i="5"/>
  <c r="F15" i="5"/>
  <c r="G15" i="5"/>
  <c r="H15" i="5"/>
  <c r="I15" i="5"/>
  <c r="J15" i="5"/>
  <c r="K15" i="5"/>
  <c r="L15" i="5"/>
  <c r="M15" i="5"/>
  <c r="N15" i="5"/>
  <c r="O15" i="5"/>
  <c r="P15" i="5"/>
  <c r="Q15" i="5"/>
  <c r="R15" i="5"/>
  <c r="S15" i="5"/>
  <c r="T15" i="5"/>
  <c r="U15" i="5"/>
  <c r="V15" i="5"/>
  <c r="W15" i="5"/>
  <c r="X15" i="5"/>
  <c r="Y15" i="5"/>
  <c r="Z15" i="5"/>
  <c r="AA15" i="5"/>
  <c r="AB15" i="5"/>
  <c r="AC15" i="5"/>
  <c r="AD15" i="5"/>
  <c r="AE15" i="5"/>
  <c r="AF15" i="5"/>
  <c r="AG15" i="5"/>
  <c r="AH15" i="5"/>
  <c r="AI15" i="5"/>
  <c r="AJ15" i="5"/>
  <c r="AK15" i="5"/>
  <c r="AL15" i="5"/>
  <c r="AM15" i="5"/>
  <c r="AN15" i="5"/>
  <c r="AO15" i="5"/>
  <c r="AP15" i="5"/>
  <c r="AQ15" i="5"/>
  <c r="AR15" i="5"/>
  <c r="AS15" i="5"/>
  <c r="AT15" i="5"/>
  <c r="AU15" i="5"/>
  <c r="AV15" i="5"/>
  <c r="AW15" i="5"/>
  <c r="AX15" i="5"/>
  <c r="AY15" i="5"/>
  <c r="AZ15" i="5"/>
  <c r="BA15" i="5"/>
  <c r="BB15" i="5"/>
  <c r="BC15" i="5"/>
  <c r="BD15" i="5"/>
  <c r="BE15" i="5"/>
  <c r="BF15" i="5"/>
  <c r="BG15" i="5"/>
  <c r="BH15" i="5"/>
  <c r="BI15" i="5"/>
  <c r="BJ15" i="5"/>
  <c r="BK15" i="5"/>
  <c r="BL15" i="5"/>
  <c r="BM15" i="5"/>
  <c r="BN15" i="5"/>
  <c r="BO15" i="5"/>
  <c r="BP15" i="5"/>
  <c r="BQ15" i="5"/>
  <c r="BR15" i="5"/>
  <c r="BS15" i="5"/>
  <c r="BT15" i="5"/>
  <c r="BU15" i="5"/>
  <c r="BV15" i="5"/>
  <c r="BW15" i="5"/>
  <c r="BX15" i="5"/>
  <c r="BY15" i="5"/>
  <c r="BZ15" i="5"/>
  <c r="CA15" i="5"/>
  <c r="CB15" i="5"/>
  <c r="CC15" i="5"/>
  <c r="CD15" i="5"/>
  <c r="CE15" i="5"/>
  <c r="CF15" i="5"/>
  <c r="CG15" i="5"/>
  <c r="CH15" i="5"/>
  <c r="CI15" i="5"/>
  <c r="CJ15" i="5"/>
  <c r="CK15" i="5"/>
  <c r="CL15" i="5"/>
  <c r="CM15" i="5"/>
  <c r="CN15" i="5"/>
  <c r="CO15" i="5"/>
  <c r="CP15" i="5"/>
  <c r="CQ15" i="5"/>
  <c r="CR15" i="5"/>
  <c r="CS15" i="5"/>
  <c r="C16" i="5"/>
  <c r="D16" i="5"/>
  <c r="E16" i="5"/>
  <c r="F16" i="5"/>
  <c r="G16" i="5"/>
  <c r="H16" i="5"/>
  <c r="I16" i="5"/>
  <c r="J16" i="5"/>
  <c r="K16" i="5"/>
  <c r="L16" i="5"/>
  <c r="M16" i="5"/>
  <c r="N16" i="5"/>
  <c r="O16" i="5"/>
  <c r="P16" i="5"/>
  <c r="Q16" i="5"/>
  <c r="R16" i="5"/>
  <c r="S16" i="5"/>
  <c r="T16" i="5"/>
  <c r="U16" i="5"/>
  <c r="V16" i="5"/>
  <c r="W16" i="5"/>
  <c r="X16" i="5"/>
  <c r="Y16" i="5"/>
  <c r="Z16" i="5"/>
  <c r="AA16" i="5"/>
  <c r="AB16" i="5"/>
  <c r="AC16" i="5"/>
  <c r="AD16" i="5"/>
  <c r="AE16" i="5"/>
  <c r="AF16" i="5"/>
  <c r="AG16" i="5"/>
  <c r="AH16" i="5"/>
  <c r="AI16" i="5"/>
  <c r="AJ16" i="5"/>
  <c r="AK16" i="5"/>
  <c r="AL16" i="5"/>
  <c r="AM16" i="5"/>
  <c r="AN16" i="5"/>
  <c r="AO16" i="5"/>
  <c r="AP16" i="5"/>
  <c r="AQ16" i="5"/>
  <c r="AR16" i="5"/>
  <c r="AS16" i="5"/>
  <c r="AT16" i="5"/>
  <c r="AU16" i="5"/>
  <c r="AV16" i="5"/>
  <c r="AW16" i="5"/>
  <c r="AX16" i="5"/>
  <c r="AY16" i="5"/>
  <c r="AZ16" i="5"/>
  <c r="BA16" i="5"/>
  <c r="BB16" i="5"/>
  <c r="BC16" i="5"/>
  <c r="BD16" i="5"/>
  <c r="BE16" i="5"/>
  <c r="BF16" i="5"/>
  <c r="BG16" i="5"/>
  <c r="BH16" i="5"/>
  <c r="BI16" i="5"/>
  <c r="BJ16" i="5"/>
  <c r="BK16" i="5"/>
  <c r="BL16" i="5"/>
  <c r="BM16" i="5"/>
  <c r="BN16" i="5"/>
  <c r="BO16" i="5"/>
  <c r="BP16" i="5"/>
  <c r="BQ16" i="5"/>
  <c r="BR16" i="5"/>
  <c r="BS16" i="5"/>
  <c r="BT16" i="5"/>
  <c r="BU16" i="5"/>
  <c r="BV16" i="5"/>
  <c r="BW16" i="5"/>
  <c r="BX16" i="5"/>
  <c r="BY16" i="5"/>
  <c r="BZ16" i="5"/>
  <c r="CA16" i="5"/>
  <c r="CB16" i="5"/>
  <c r="CC16" i="5"/>
  <c r="CD16" i="5"/>
  <c r="CE16" i="5"/>
  <c r="CF16" i="5"/>
  <c r="CG16" i="5"/>
  <c r="CH16" i="5"/>
  <c r="CI16" i="5"/>
  <c r="CJ16" i="5"/>
  <c r="CK16" i="5"/>
  <c r="CL16" i="5"/>
  <c r="CM16" i="5"/>
  <c r="CN16" i="5"/>
  <c r="CO16" i="5"/>
  <c r="CP16" i="5"/>
  <c r="CQ16" i="5"/>
  <c r="CR16" i="5"/>
  <c r="CS16" i="5"/>
  <c r="D18" i="6"/>
  <c r="C25" i="6"/>
  <c r="C17" i="6"/>
  <c r="D18" i="5"/>
  <c r="C25" i="5"/>
  <c r="H46" i="5"/>
  <c r="D46" i="5"/>
  <c r="F46" i="5"/>
  <c r="E46" i="5"/>
  <c r="C17" i="5"/>
  <c r="G46" i="5"/>
  <c r="D25" i="6"/>
  <c r="E18" i="6"/>
  <c r="D31" i="6"/>
  <c r="E31" i="6"/>
  <c r="F31" i="6"/>
  <c r="G31" i="6"/>
  <c r="H31" i="6"/>
  <c r="I31" i="6"/>
  <c r="J31" i="6"/>
  <c r="K31" i="6"/>
  <c r="L31" i="6"/>
  <c r="M31" i="6"/>
  <c r="N31" i="6"/>
  <c r="O31" i="6"/>
  <c r="P31" i="6"/>
  <c r="Q31" i="6"/>
  <c r="R31" i="6"/>
  <c r="S31" i="6"/>
  <c r="T31" i="6"/>
  <c r="U31" i="6"/>
  <c r="V31" i="6"/>
  <c r="W31" i="6"/>
  <c r="X31" i="6"/>
  <c r="Y31" i="6"/>
  <c r="Z31" i="6"/>
  <c r="AA31" i="6"/>
  <c r="AB31" i="6"/>
  <c r="AC31" i="6"/>
  <c r="AD31" i="6"/>
  <c r="AE31" i="6"/>
  <c r="AF31" i="6"/>
  <c r="AG31" i="6"/>
  <c r="AH31" i="6"/>
  <c r="AI31" i="6"/>
  <c r="AJ31" i="6"/>
  <c r="AK31" i="6"/>
  <c r="AL31" i="6"/>
  <c r="AM31" i="6"/>
  <c r="AN31" i="6"/>
  <c r="AO31" i="6"/>
  <c r="AP31" i="6"/>
  <c r="AQ31" i="6"/>
  <c r="AR31" i="6"/>
  <c r="AS31" i="6"/>
  <c r="AT31" i="6"/>
  <c r="AU31" i="6"/>
  <c r="AV31" i="6"/>
  <c r="AW31" i="6"/>
  <c r="AX31" i="6"/>
  <c r="AY31" i="6"/>
  <c r="AZ31" i="6"/>
  <c r="BA31" i="6"/>
  <c r="BB31" i="6"/>
  <c r="BC31" i="6"/>
  <c r="BD31" i="6"/>
  <c r="BE31" i="6"/>
  <c r="BF31" i="6"/>
  <c r="BG31" i="6"/>
  <c r="BH31" i="6"/>
  <c r="BI31" i="6"/>
  <c r="BJ31" i="6"/>
  <c r="BK31" i="6"/>
  <c r="BL31" i="6"/>
  <c r="BM31" i="6"/>
  <c r="BN31" i="6"/>
  <c r="BO31" i="6"/>
  <c r="BP31" i="6"/>
  <c r="BQ31" i="6"/>
  <c r="BR31" i="6"/>
  <c r="BS31" i="6"/>
  <c r="BT31" i="6"/>
  <c r="BU31" i="6"/>
  <c r="BV31" i="6"/>
  <c r="BW31" i="6"/>
  <c r="BX31" i="6"/>
  <c r="BY31" i="6"/>
  <c r="BZ31" i="6"/>
  <c r="CA31" i="6"/>
  <c r="CB31" i="6"/>
  <c r="CC31" i="6"/>
  <c r="CD31" i="6"/>
  <c r="CE31" i="6"/>
  <c r="CF31" i="6"/>
  <c r="CG31" i="6"/>
  <c r="CH31" i="6"/>
  <c r="CI31" i="6"/>
  <c r="CJ31" i="6"/>
  <c r="CK31" i="6"/>
  <c r="CL31" i="6"/>
  <c r="CM31" i="6"/>
  <c r="CN31" i="6"/>
  <c r="CO31" i="6"/>
  <c r="CP31" i="6"/>
  <c r="CQ31" i="6"/>
  <c r="CR31" i="6"/>
  <c r="CS31" i="6"/>
  <c r="D29" i="6"/>
  <c r="D31" i="5"/>
  <c r="E31" i="5"/>
  <c r="F31" i="5"/>
  <c r="G31" i="5"/>
  <c r="H31" i="5"/>
  <c r="I31" i="5"/>
  <c r="J31" i="5"/>
  <c r="K31" i="5"/>
  <c r="L31" i="5"/>
  <c r="M31" i="5"/>
  <c r="N31" i="5"/>
  <c r="O31" i="5"/>
  <c r="P31" i="5"/>
  <c r="Q31" i="5"/>
  <c r="R31" i="5"/>
  <c r="S31" i="5"/>
  <c r="T31" i="5"/>
  <c r="U31" i="5"/>
  <c r="V31" i="5"/>
  <c r="W31" i="5"/>
  <c r="X31" i="5"/>
  <c r="Y31" i="5"/>
  <c r="Z31" i="5"/>
  <c r="AA31" i="5"/>
  <c r="AB31" i="5"/>
  <c r="AC31" i="5"/>
  <c r="AD31" i="5"/>
  <c r="AE31" i="5"/>
  <c r="AF31" i="5"/>
  <c r="AG31" i="5"/>
  <c r="AH31" i="5"/>
  <c r="AI31" i="5"/>
  <c r="AJ31" i="5"/>
  <c r="AK31" i="5"/>
  <c r="AL31" i="5"/>
  <c r="AM31" i="5"/>
  <c r="AN31" i="5"/>
  <c r="AO31" i="5"/>
  <c r="AP31" i="5"/>
  <c r="AQ31" i="5"/>
  <c r="AR31" i="5"/>
  <c r="AS31" i="5"/>
  <c r="AT31" i="5"/>
  <c r="AU31" i="5"/>
  <c r="AV31" i="5"/>
  <c r="AW31" i="5"/>
  <c r="AX31" i="5"/>
  <c r="AY31" i="5"/>
  <c r="AZ31" i="5"/>
  <c r="BA31" i="5"/>
  <c r="BB31" i="5"/>
  <c r="BC31" i="5"/>
  <c r="BD31" i="5"/>
  <c r="BE31" i="5"/>
  <c r="BF31" i="5"/>
  <c r="BG31" i="5"/>
  <c r="BH31" i="5"/>
  <c r="BI31" i="5"/>
  <c r="BJ31" i="5"/>
  <c r="BK31" i="5"/>
  <c r="BL31" i="5"/>
  <c r="BM31" i="5"/>
  <c r="BN31" i="5"/>
  <c r="BO31" i="5"/>
  <c r="BP31" i="5"/>
  <c r="BQ31" i="5"/>
  <c r="BR31" i="5"/>
  <c r="BS31" i="5"/>
  <c r="BT31" i="5"/>
  <c r="BU31" i="5"/>
  <c r="BV31" i="5"/>
  <c r="BW31" i="5"/>
  <c r="BX31" i="5"/>
  <c r="BY31" i="5"/>
  <c r="BZ31" i="5"/>
  <c r="CA31" i="5"/>
  <c r="CB31" i="5"/>
  <c r="CC31" i="5"/>
  <c r="CD31" i="5"/>
  <c r="CE31" i="5"/>
  <c r="CF31" i="5"/>
  <c r="CG31" i="5"/>
  <c r="CH31" i="5"/>
  <c r="CI31" i="5"/>
  <c r="CJ31" i="5"/>
  <c r="CK31" i="5"/>
  <c r="CL31" i="5"/>
  <c r="CM31" i="5"/>
  <c r="CN31" i="5"/>
  <c r="CO31" i="5"/>
  <c r="CP31" i="5"/>
  <c r="CQ31" i="5"/>
  <c r="CR31" i="5"/>
  <c r="CS31" i="5"/>
  <c r="D29" i="5"/>
  <c r="D25" i="5"/>
  <c r="E18" i="5"/>
  <c r="E25" i="6"/>
  <c r="F18" i="6"/>
  <c r="D32" i="6"/>
  <c r="D28" i="6"/>
  <c r="D17" i="6"/>
  <c r="D14" i="6"/>
  <c r="D30" i="6"/>
  <c r="CP29" i="6"/>
  <c r="CL29" i="6"/>
  <c r="CH29" i="6"/>
  <c r="CD29" i="6"/>
  <c r="BZ29" i="6"/>
  <c r="BV29" i="6"/>
  <c r="BR29" i="6"/>
  <c r="BN29" i="6"/>
  <c r="BJ29" i="6"/>
  <c r="CO29" i="6"/>
  <c r="CJ29" i="6"/>
  <c r="CE29" i="6"/>
  <c r="BY29" i="6"/>
  <c r="BT29" i="6"/>
  <c r="BO29" i="6"/>
  <c r="BI29" i="6"/>
  <c r="BE29" i="6"/>
  <c r="BA29" i="6"/>
  <c r="AW29" i="6"/>
  <c r="AS29" i="6"/>
  <c r="AO29" i="6"/>
  <c r="AK29" i="6"/>
  <c r="AG29" i="6"/>
  <c r="AC29" i="6"/>
  <c r="Y29" i="6"/>
  <c r="U29" i="6"/>
  <c r="Q29" i="6"/>
  <c r="M29" i="6"/>
  <c r="I29" i="6"/>
  <c r="E29" i="6"/>
  <c r="CN29" i="6"/>
  <c r="CA29" i="6"/>
  <c r="BL29" i="6"/>
  <c r="AU29" i="6"/>
  <c r="AJ29" i="6"/>
  <c r="Z29" i="6"/>
  <c r="O29" i="6"/>
  <c r="CS29" i="6"/>
  <c r="CM29" i="6"/>
  <c r="CF29" i="6"/>
  <c r="BX29" i="6"/>
  <c r="BQ29" i="6"/>
  <c r="BK29" i="6"/>
  <c r="BD29" i="6"/>
  <c r="AY29" i="6"/>
  <c r="AT29" i="6"/>
  <c r="AN29" i="6"/>
  <c r="AI29" i="6"/>
  <c r="AD29" i="6"/>
  <c r="X29" i="6"/>
  <c r="S29" i="6"/>
  <c r="N29" i="6"/>
  <c r="H29" i="6"/>
  <c r="CR29" i="6"/>
  <c r="CK29" i="6"/>
  <c r="CC29" i="6"/>
  <c r="BW29" i="6"/>
  <c r="BP29" i="6"/>
  <c r="BH29" i="6"/>
  <c r="BC29" i="6"/>
  <c r="AX29" i="6"/>
  <c r="AR29" i="6"/>
  <c r="AM29" i="6"/>
  <c r="AH29" i="6"/>
  <c r="AB29" i="6"/>
  <c r="W29" i="6"/>
  <c r="R29" i="6"/>
  <c r="L29" i="6"/>
  <c r="G29" i="6"/>
  <c r="CQ29" i="6"/>
  <c r="CI29" i="6"/>
  <c r="CB29" i="6"/>
  <c r="BU29" i="6"/>
  <c r="BM29" i="6"/>
  <c r="BG29" i="6"/>
  <c r="BB29" i="6"/>
  <c r="AV29" i="6"/>
  <c r="AQ29" i="6"/>
  <c r="AL29" i="6"/>
  <c r="AF29" i="6"/>
  <c r="AA29" i="6"/>
  <c r="V29" i="6"/>
  <c r="P29" i="6"/>
  <c r="K29" i="6"/>
  <c r="F29" i="6"/>
  <c r="CG29" i="6"/>
  <c r="BS29" i="6"/>
  <c r="BF29" i="6"/>
  <c r="AZ29" i="6"/>
  <c r="AP29" i="6"/>
  <c r="AE29" i="6"/>
  <c r="T29" i="6"/>
  <c r="J29" i="6"/>
  <c r="E25" i="5"/>
  <c r="F18" i="5"/>
  <c r="CQ29" i="5"/>
  <c r="CM29" i="5"/>
  <c r="CI29" i="5"/>
  <c r="CE29" i="5"/>
  <c r="CA29" i="5"/>
  <c r="BW29" i="5"/>
  <c r="BS29" i="5"/>
  <c r="BO29" i="5"/>
  <c r="CS29" i="5"/>
  <c r="CN29" i="5"/>
  <c r="CH29" i="5"/>
  <c r="CC29" i="5"/>
  <c r="BX29" i="5"/>
  <c r="BR29" i="5"/>
  <c r="BM29" i="5"/>
  <c r="BI29" i="5"/>
  <c r="BE29" i="5"/>
  <c r="BA29" i="5"/>
  <c r="AW29" i="5"/>
  <c r="AS29" i="5"/>
  <c r="AO29" i="5"/>
  <c r="AK29" i="5"/>
  <c r="AG29" i="5"/>
  <c r="AC29" i="5"/>
  <c r="Y29" i="5"/>
  <c r="U29" i="5"/>
  <c r="Q29" i="5"/>
  <c r="M29" i="5"/>
  <c r="I29" i="5"/>
  <c r="E29" i="5"/>
  <c r="E30" i="5"/>
  <c r="CR29" i="5"/>
  <c r="CK29" i="5"/>
  <c r="CD29" i="5"/>
  <c r="BV29" i="5"/>
  <c r="BP29" i="5"/>
  <c r="BJ29" i="5"/>
  <c r="BD29" i="5"/>
  <c r="AY29" i="5"/>
  <c r="AT29" i="5"/>
  <c r="AN29" i="5"/>
  <c r="AI29" i="5"/>
  <c r="AD29" i="5"/>
  <c r="X29" i="5"/>
  <c r="S29" i="5"/>
  <c r="N29" i="5"/>
  <c r="H29" i="5"/>
  <c r="CP29" i="5"/>
  <c r="CG29" i="5"/>
  <c r="BY29" i="5"/>
  <c r="BN29" i="5"/>
  <c r="BG29" i="5"/>
  <c r="AZ29" i="5"/>
  <c r="AR29" i="5"/>
  <c r="AL29" i="5"/>
  <c r="AE29" i="5"/>
  <c r="W29" i="5"/>
  <c r="P29" i="5"/>
  <c r="J29" i="5"/>
  <c r="D30" i="5"/>
  <c r="CJ29" i="5"/>
  <c r="BZ29" i="5"/>
  <c r="BQ29" i="5"/>
  <c r="BH29" i="5"/>
  <c r="BB29" i="5"/>
  <c r="AU29" i="5"/>
  <c r="AM29" i="5"/>
  <c r="AF29" i="5"/>
  <c r="Z29" i="5"/>
  <c r="R29" i="5"/>
  <c r="K29" i="5"/>
  <c r="CB29" i="5"/>
  <c r="BK29" i="5"/>
  <c r="AV29" i="5"/>
  <c r="AH29" i="5"/>
  <c r="T29" i="5"/>
  <c r="F29" i="5"/>
  <c r="CO29" i="5"/>
  <c r="BU29" i="5"/>
  <c r="BF29" i="5"/>
  <c r="AQ29" i="5"/>
  <c r="AB29" i="5"/>
  <c r="O29" i="5"/>
  <c r="CL29" i="5"/>
  <c r="BT29" i="5"/>
  <c r="BC29" i="5"/>
  <c r="AP29" i="5"/>
  <c r="AA29" i="5"/>
  <c r="L29" i="5"/>
  <c r="CF29" i="5"/>
  <c r="BL29" i="5"/>
  <c r="AX29" i="5"/>
  <c r="AJ29" i="5"/>
  <c r="V29" i="5"/>
  <c r="G29" i="5"/>
  <c r="D28" i="5"/>
  <c r="D17" i="5"/>
  <c r="D32" i="5"/>
  <c r="D14" i="5"/>
  <c r="E30" i="6"/>
  <c r="F25" i="6"/>
  <c r="F30" i="6"/>
  <c r="G18" i="6"/>
  <c r="E32" i="6"/>
  <c r="E28" i="6"/>
  <c r="E17" i="6"/>
  <c r="E14" i="6"/>
  <c r="F25" i="5"/>
  <c r="F30" i="5"/>
  <c r="G18" i="5"/>
  <c r="E32" i="5"/>
  <c r="E28" i="5"/>
  <c r="E17" i="5"/>
  <c r="E14" i="5"/>
  <c r="G25" i="6"/>
  <c r="H18" i="6"/>
  <c r="F32" i="6"/>
  <c r="F28" i="6"/>
  <c r="F17" i="6"/>
  <c r="F14" i="6"/>
  <c r="H18" i="5"/>
  <c r="G25" i="5"/>
  <c r="F28" i="5"/>
  <c r="F17" i="5"/>
  <c r="F32" i="5"/>
  <c r="F14" i="5"/>
  <c r="I18" i="6"/>
  <c r="H25" i="6"/>
  <c r="G32" i="6"/>
  <c r="G28" i="6"/>
  <c r="G17" i="6"/>
  <c r="G14" i="6"/>
  <c r="G30" i="6"/>
  <c r="G32" i="5"/>
  <c r="G28" i="5"/>
  <c r="G17" i="5"/>
  <c r="G14" i="5"/>
  <c r="G30" i="5"/>
  <c r="I18" i="5"/>
  <c r="H25" i="5"/>
  <c r="H32" i="6"/>
  <c r="H28" i="6"/>
  <c r="H17" i="6"/>
  <c r="H14" i="6"/>
  <c r="H30" i="6"/>
  <c r="J18" i="6"/>
  <c r="I25" i="6"/>
  <c r="H32" i="5"/>
  <c r="H28" i="5"/>
  <c r="H17" i="5"/>
  <c r="H14" i="5"/>
  <c r="H30" i="5"/>
  <c r="I25" i="5"/>
  <c r="J18" i="5"/>
  <c r="I32" i="6"/>
  <c r="I28" i="6"/>
  <c r="I17" i="6"/>
  <c r="I14" i="6"/>
  <c r="I30" i="6"/>
  <c r="J25" i="6"/>
  <c r="K18" i="6"/>
  <c r="J25" i="5"/>
  <c r="K18" i="5"/>
  <c r="I32" i="5"/>
  <c r="I28" i="5"/>
  <c r="I17" i="5"/>
  <c r="I14" i="5"/>
  <c r="I30" i="5"/>
  <c r="K25" i="6"/>
  <c r="L18" i="6"/>
  <c r="J32" i="6"/>
  <c r="J28" i="6"/>
  <c r="J17" i="6"/>
  <c r="J14" i="6"/>
  <c r="J30" i="6"/>
  <c r="L18" i="5"/>
  <c r="K25" i="5"/>
  <c r="J28" i="5"/>
  <c r="J17" i="5"/>
  <c r="J32" i="5"/>
  <c r="J14" i="5"/>
  <c r="J30" i="5"/>
  <c r="M18" i="6"/>
  <c r="L25" i="6"/>
  <c r="K28" i="6"/>
  <c r="K17" i="6"/>
  <c r="K32" i="6"/>
  <c r="K14" i="6"/>
  <c r="K30" i="6"/>
  <c r="K32" i="5"/>
  <c r="K28" i="5"/>
  <c r="K17" i="5"/>
  <c r="K14" i="5"/>
  <c r="K30" i="5"/>
  <c r="M18" i="5"/>
  <c r="L25" i="5"/>
  <c r="L32" i="6"/>
  <c r="L28" i="6"/>
  <c r="L17" i="6"/>
  <c r="L14" i="6"/>
  <c r="L30" i="6"/>
  <c r="M25" i="6"/>
  <c r="N18" i="6"/>
  <c r="L32" i="5"/>
  <c r="L28" i="5"/>
  <c r="L17" i="5"/>
  <c r="L14" i="5"/>
  <c r="L30" i="5"/>
  <c r="M25" i="5"/>
  <c r="N18" i="5"/>
  <c r="N25" i="6"/>
  <c r="O18" i="6"/>
  <c r="M32" i="6"/>
  <c r="M14" i="6"/>
  <c r="M28" i="6"/>
  <c r="M17" i="6"/>
  <c r="M30" i="6"/>
  <c r="O18" i="5"/>
  <c r="N25" i="5"/>
  <c r="M32" i="5"/>
  <c r="M28" i="5"/>
  <c r="M17" i="5"/>
  <c r="M14" i="5"/>
  <c r="M30" i="5"/>
  <c r="P18" i="6"/>
  <c r="O25" i="6"/>
  <c r="N32" i="6"/>
  <c r="N28" i="6"/>
  <c r="N17" i="6"/>
  <c r="N14" i="6"/>
  <c r="N30" i="6"/>
  <c r="N28" i="5"/>
  <c r="N17" i="5"/>
  <c r="N32" i="5"/>
  <c r="N14" i="5"/>
  <c r="N30" i="5"/>
  <c r="P18" i="5"/>
  <c r="O25" i="5"/>
  <c r="O28" i="6"/>
  <c r="O32" i="6"/>
  <c r="O14" i="6"/>
  <c r="O17" i="6"/>
  <c r="O30" i="6"/>
  <c r="Q18" i="6"/>
  <c r="P25" i="6"/>
  <c r="O32" i="5"/>
  <c r="O28" i="5"/>
  <c r="O17" i="5"/>
  <c r="O14" i="5"/>
  <c r="O30" i="5"/>
  <c r="P25" i="5"/>
  <c r="Q18" i="5"/>
  <c r="P32" i="6"/>
  <c r="P28" i="6"/>
  <c r="P17" i="6"/>
  <c r="P14" i="6"/>
  <c r="P30" i="6"/>
  <c r="Q25" i="6"/>
  <c r="R18" i="6"/>
  <c r="P32" i="5"/>
  <c r="P28" i="5"/>
  <c r="P17" i="5"/>
  <c r="P14" i="5"/>
  <c r="P30" i="5"/>
  <c r="Q25" i="5"/>
  <c r="R18" i="5"/>
  <c r="R25" i="6"/>
  <c r="S18" i="6"/>
  <c r="Q32" i="6"/>
  <c r="Q28" i="6"/>
  <c r="Q17" i="6"/>
  <c r="Q14" i="6"/>
  <c r="Q30" i="6"/>
  <c r="R25" i="5"/>
  <c r="S18" i="5"/>
  <c r="Q32" i="5"/>
  <c r="Q28" i="5"/>
  <c r="Q17" i="5"/>
  <c r="Q14" i="5"/>
  <c r="Q30" i="5"/>
  <c r="T18" i="6"/>
  <c r="S25" i="6"/>
  <c r="R32" i="6"/>
  <c r="R14" i="6"/>
  <c r="R28" i="6"/>
  <c r="R17" i="6"/>
  <c r="R30" i="6"/>
  <c r="T18" i="5"/>
  <c r="S25" i="5"/>
  <c r="R28" i="5"/>
  <c r="R17" i="5"/>
  <c r="R32" i="5"/>
  <c r="R14" i="5"/>
  <c r="R30" i="5"/>
  <c r="S32" i="6"/>
  <c r="S28" i="6"/>
  <c r="S17" i="6"/>
  <c r="S14" i="6"/>
  <c r="S30" i="6"/>
  <c r="U18" i="6"/>
  <c r="T25" i="6"/>
  <c r="S32" i="5"/>
  <c r="S28" i="5"/>
  <c r="S17" i="5"/>
  <c r="S14" i="5"/>
  <c r="S30" i="5"/>
  <c r="T25" i="5"/>
  <c r="U18" i="5"/>
  <c r="T32" i="6"/>
  <c r="T28" i="6"/>
  <c r="T17" i="6"/>
  <c r="T14" i="6"/>
  <c r="T30" i="6"/>
  <c r="U25" i="6"/>
  <c r="V18" i="6"/>
  <c r="U25" i="5"/>
  <c r="V18" i="5"/>
  <c r="T32" i="5"/>
  <c r="T28" i="5"/>
  <c r="T17" i="5"/>
  <c r="T14" i="5"/>
  <c r="T30" i="5"/>
  <c r="V25" i="6"/>
  <c r="W18" i="6"/>
  <c r="U32" i="6"/>
  <c r="U28" i="6"/>
  <c r="U17" i="6"/>
  <c r="U14" i="6"/>
  <c r="U30" i="6"/>
  <c r="V25" i="5"/>
  <c r="W18" i="5"/>
  <c r="U32" i="5"/>
  <c r="U28" i="5"/>
  <c r="U17" i="5"/>
  <c r="U14" i="5"/>
  <c r="U30" i="5"/>
  <c r="W25" i="6"/>
  <c r="X18" i="6"/>
  <c r="V28" i="6"/>
  <c r="V17" i="6"/>
  <c r="V32" i="6"/>
  <c r="V14" i="6"/>
  <c r="V30" i="6"/>
  <c r="X18" i="5"/>
  <c r="W25" i="5"/>
  <c r="V32" i="5"/>
  <c r="V28" i="5"/>
  <c r="V17" i="5"/>
  <c r="V14" i="5"/>
  <c r="V30" i="5"/>
  <c r="Y18" i="6"/>
  <c r="X25" i="6"/>
  <c r="W32" i="6"/>
  <c r="W28" i="6"/>
  <c r="W17" i="6"/>
  <c r="W14" i="6"/>
  <c r="W30" i="6"/>
  <c r="W32" i="5"/>
  <c r="W28" i="5"/>
  <c r="W17" i="5"/>
  <c r="W14" i="5"/>
  <c r="W30" i="5"/>
  <c r="X25" i="5"/>
  <c r="Y18" i="5"/>
  <c r="X32" i="6"/>
  <c r="X28" i="6"/>
  <c r="X17" i="6"/>
  <c r="X14" i="6"/>
  <c r="X30" i="6"/>
  <c r="Z18" i="6"/>
  <c r="Y25" i="6"/>
  <c r="Y25" i="5"/>
  <c r="Z18" i="5"/>
  <c r="X32" i="5"/>
  <c r="X28" i="5"/>
  <c r="X17" i="5"/>
  <c r="X14" i="5"/>
  <c r="X30" i="5"/>
  <c r="Y32" i="6"/>
  <c r="Y28" i="6"/>
  <c r="Y17" i="6"/>
  <c r="Y30" i="6"/>
  <c r="Z25" i="6"/>
  <c r="AA18" i="6"/>
  <c r="Z25" i="5"/>
  <c r="AA18" i="5"/>
  <c r="Y32" i="5"/>
  <c r="Y28" i="5"/>
  <c r="Y17" i="5"/>
  <c r="Y30" i="5"/>
  <c r="AA25" i="6"/>
  <c r="AB18" i="6"/>
  <c r="Z32" i="6"/>
  <c r="Z28" i="6"/>
  <c r="Z17" i="6"/>
  <c r="Z30" i="6"/>
  <c r="AB18" i="5"/>
  <c r="AA25" i="5"/>
  <c r="Z32" i="5"/>
  <c r="Z28" i="5"/>
  <c r="Z17" i="5"/>
  <c r="Z30" i="5"/>
  <c r="AC18" i="6"/>
  <c r="AB25" i="6"/>
  <c r="AA28" i="6"/>
  <c r="AA17" i="6"/>
  <c r="AA32" i="6"/>
  <c r="AA30" i="6"/>
  <c r="AA32" i="5"/>
  <c r="AA28" i="5"/>
  <c r="AA17" i="5"/>
  <c r="AA30" i="5"/>
  <c r="AB25" i="5"/>
  <c r="AC18" i="5"/>
  <c r="AB32" i="6"/>
  <c r="AB28" i="6"/>
  <c r="AB17" i="6"/>
  <c r="AB30" i="6"/>
  <c r="AD18" i="6"/>
  <c r="AC25" i="6"/>
  <c r="AC25" i="5"/>
  <c r="AD18" i="5"/>
  <c r="AB28" i="5"/>
  <c r="AB17" i="5"/>
  <c r="AB32" i="5"/>
  <c r="AB30" i="5"/>
  <c r="AC32" i="6"/>
  <c r="AC28" i="6"/>
  <c r="AC17" i="6"/>
  <c r="AC30" i="6"/>
  <c r="AD25" i="6"/>
  <c r="AE18" i="6"/>
  <c r="AE18" i="5"/>
  <c r="AD25" i="5"/>
  <c r="AC32" i="5"/>
  <c r="AC28" i="5"/>
  <c r="AC17" i="5"/>
  <c r="AC30" i="5"/>
  <c r="AE25" i="6"/>
  <c r="AF18" i="6"/>
  <c r="AD32" i="6"/>
  <c r="AD28" i="6"/>
  <c r="AD17" i="6"/>
  <c r="AD30" i="6"/>
  <c r="AD32" i="5"/>
  <c r="AD28" i="5"/>
  <c r="AD17" i="5"/>
  <c r="AD30" i="5"/>
  <c r="AF18" i="5"/>
  <c r="AE25" i="5"/>
  <c r="AG18" i="6"/>
  <c r="AF25" i="6"/>
  <c r="AE28" i="6"/>
  <c r="AE17" i="6"/>
  <c r="AE32" i="6"/>
  <c r="AE30" i="6"/>
  <c r="AE32" i="5"/>
  <c r="AE28" i="5"/>
  <c r="AE17" i="5"/>
  <c r="AE30" i="5"/>
  <c r="AF25" i="5"/>
  <c r="AG18" i="5"/>
  <c r="AF32" i="6"/>
  <c r="AF28" i="6"/>
  <c r="AF17" i="6"/>
  <c r="AF30" i="6"/>
  <c r="AG25" i="6"/>
  <c r="AH18" i="6"/>
  <c r="AG25" i="5"/>
  <c r="AH18" i="5"/>
  <c r="AF32" i="5"/>
  <c r="AF28" i="5"/>
  <c r="AF17" i="5"/>
  <c r="AF30" i="5"/>
  <c r="AH25" i="6"/>
  <c r="AI18" i="6"/>
  <c r="AG28" i="6"/>
  <c r="AG17" i="6"/>
  <c r="AG32" i="6"/>
  <c r="AG30" i="6"/>
  <c r="AH25" i="5"/>
  <c r="AI18" i="5"/>
  <c r="AG32" i="5"/>
  <c r="AG28" i="5"/>
  <c r="AG17" i="5"/>
  <c r="AG30" i="5"/>
  <c r="AJ18" i="6"/>
  <c r="AI25" i="6"/>
  <c r="AH32" i="6"/>
  <c r="AH17" i="6"/>
  <c r="AH28" i="6"/>
  <c r="AH30" i="6"/>
  <c r="AJ18" i="5"/>
  <c r="AI25" i="5"/>
  <c r="AH32" i="5"/>
  <c r="AH28" i="5"/>
  <c r="AH17" i="5"/>
  <c r="AH30" i="5"/>
  <c r="AI32" i="6"/>
  <c r="AI28" i="6"/>
  <c r="AI17" i="6"/>
  <c r="AI30" i="6"/>
  <c r="AK18" i="6"/>
  <c r="AJ25" i="6"/>
  <c r="AI32" i="5"/>
  <c r="AI28" i="5"/>
  <c r="AI17" i="5"/>
  <c r="AI30" i="5"/>
  <c r="AJ25" i="5"/>
  <c r="AK18" i="5"/>
  <c r="AJ32" i="6"/>
  <c r="AJ28" i="6"/>
  <c r="AJ17" i="6"/>
  <c r="AJ30" i="6"/>
  <c r="AK25" i="6"/>
  <c r="AL18" i="6"/>
  <c r="AK25" i="5"/>
  <c r="AL18" i="5"/>
  <c r="AJ32" i="5"/>
  <c r="AJ28" i="5"/>
  <c r="AJ17" i="5"/>
  <c r="AJ30" i="5"/>
  <c r="AL25" i="6"/>
  <c r="AM18" i="6"/>
  <c r="AK32" i="6"/>
  <c r="AK28" i="6"/>
  <c r="AK17" i="6"/>
  <c r="AK30" i="6"/>
  <c r="AL25" i="5"/>
  <c r="AM18" i="5"/>
  <c r="AK32" i="5"/>
  <c r="AK28" i="5"/>
  <c r="AK17" i="5"/>
  <c r="AK30" i="5"/>
  <c r="AM25" i="6"/>
  <c r="AN18" i="6"/>
  <c r="AL32" i="6"/>
  <c r="AL28" i="6"/>
  <c r="AL17" i="6"/>
  <c r="AL30" i="6"/>
  <c r="AN18" i="5"/>
  <c r="AM25" i="5"/>
  <c r="AL28" i="5"/>
  <c r="AL17" i="5"/>
  <c r="AL32" i="5"/>
  <c r="AL30" i="5"/>
  <c r="AO18" i="6"/>
  <c r="AN25" i="6"/>
  <c r="AM32" i="6"/>
  <c r="AM28" i="6"/>
  <c r="AM17" i="6"/>
  <c r="AM30" i="6"/>
  <c r="AM32" i="5"/>
  <c r="AM28" i="5"/>
  <c r="AM17" i="5"/>
  <c r="AM30" i="5"/>
  <c r="AO18" i="5"/>
  <c r="AN25" i="5"/>
  <c r="AN32" i="6"/>
  <c r="AN28" i="6"/>
  <c r="AN17" i="6"/>
  <c r="AN30" i="6"/>
  <c r="AP18" i="6"/>
  <c r="AO25" i="6"/>
  <c r="AN32" i="5"/>
  <c r="AN28" i="5"/>
  <c r="AN17" i="5"/>
  <c r="AN30" i="5"/>
  <c r="AO25" i="5"/>
  <c r="AP18" i="5"/>
  <c r="AO32" i="6"/>
  <c r="AO28" i="6"/>
  <c r="AO17" i="6"/>
  <c r="AO30" i="6"/>
  <c r="AP25" i="6"/>
  <c r="AQ18" i="6"/>
  <c r="AP25" i="5"/>
  <c r="AQ18" i="5"/>
  <c r="AO32" i="5"/>
  <c r="AO28" i="5"/>
  <c r="AO17" i="5"/>
  <c r="AO30" i="5"/>
  <c r="AQ25" i="6"/>
  <c r="AR18" i="6"/>
  <c r="AP32" i="6"/>
  <c r="AP28" i="6"/>
  <c r="AP17" i="6"/>
  <c r="AP30" i="6"/>
  <c r="AR18" i="5"/>
  <c r="AQ25" i="5"/>
  <c r="AP28" i="5"/>
  <c r="AP17" i="5"/>
  <c r="AP32" i="5"/>
  <c r="AP30" i="5"/>
  <c r="AS18" i="6"/>
  <c r="AR25" i="6"/>
  <c r="AQ28" i="6"/>
  <c r="AQ17" i="6"/>
  <c r="AQ32" i="6"/>
  <c r="AQ30" i="6"/>
  <c r="AQ32" i="5"/>
  <c r="AQ28" i="5"/>
  <c r="AQ17" i="5"/>
  <c r="AQ30" i="5"/>
  <c r="AR25" i="5"/>
  <c r="AS18" i="5"/>
  <c r="AR32" i="6"/>
  <c r="AR28" i="6"/>
  <c r="AR17" i="6"/>
  <c r="AR30" i="6"/>
  <c r="AS25" i="6"/>
  <c r="AT18" i="6"/>
  <c r="AS25" i="5"/>
  <c r="AT18" i="5"/>
  <c r="AR32" i="5"/>
  <c r="AR28" i="5"/>
  <c r="AR17" i="5"/>
  <c r="AR30" i="5"/>
  <c r="AT25" i="6"/>
  <c r="AU18" i="6"/>
  <c r="AS32" i="6"/>
  <c r="AS28" i="6"/>
  <c r="AS17" i="6"/>
  <c r="AS30" i="6"/>
  <c r="AU18" i="5"/>
  <c r="AT25" i="5"/>
  <c r="AS32" i="5"/>
  <c r="AS28" i="5"/>
  <c r="AS17" i="5"/>
  <c r="AS30" i="5"/>
  <c r="AU25" i="6"/>
  <c r="AV18" i="6"/>
  <c r="AT32" i="6"/>
  <c r="AT28" i="6"/>
  <c r="AT17" i="6"/>
  <c r="AT30" i="6"/>
  <c r="AT28" i="5"/>
  <c r="AT32" i="5"/>
  <c r="AT17" i="5"/>
  <c r="AT30" i="5"/>
  <c r="AV18" i="5"/>
  <c r="AU25" i="5"/>
  <c r="AW18" i="6"/>
  <c r="AV25" i="6"/>
  <c r="AU28" i="6"/>
  <c r="AU17" i="6"/>
  <c r="AU32" i="6"/>
  <c r="AU30" i="6"/>
  <c r="AU32" i="5"/>
  <c r="AU28" i="5"/>
  <c r="AU17" i="5"/>
  <c r="AU30" i="5"/>
  <c r="AV25" i="5"/>
  <c r="AW18" i="5"/>
  <c r="AV32" i="6"/>
  <c r="AV28" i="6"/>
  <c r="AV17" i="6"/>
  <c r="AV30" i="6"/>
  <c r="AW25" i="6"/>
  <c r="AX18" i="6"/>
  <c r="AW25" i="5"/>
  <c r="AX18" i="5"/>
  <c r="AV32" i="5"/>
  <c r="AV28" i="5"/>
  <c r="AV17" i="5"/>
  <c r="AV30" i="5"/>
  <c r="AX25" i="6"/>
  <c r="AY18" i="6"/>
  <c r="AW32" i="6"/>
  <c r="AW28" i="6"/>
  <c r="AW17" i="6"/>
  <c r="AW30" i="6"/>
  <c r="AX25" i="5"/>
  <c r="AY18" i="5"/>
  <c r="AW32" i="5"/>
  <c r="AW28" i="5"/>
  <c r="AW17" i="5"/>
  <c r="AW30" i="5"/>
  <c r="AZ18" i="6"/>
  <c r="AY25" i="6"/>
  <c r="AX32" i="6"/>
  <c r="AX28" i="6"/>
  <c r="AX17" i="6"/>
  <c r="AX30" i="6"/>
  <c r="AZ18" i="5"/>
  <c r="AY25" i="5"/>
  <c r="AX32" i="5"/>
  <c r="AX28" i="5"/>
  <c r="AX17" i="5"/>
  <c r="AX30" i="5"/>
  <c r="AY32" i="6"/>
  <c r="AY28" i="6"/>
  <c r="AY17" i="6"/>
  <c r="AY30" i="6"/>
  <c r="BA18" i="6"/>
  <c r="AZ25" i="6"/>
  <c r="AY32" i="5"/>
  <c r="AY28" i="5"/>
  <c r="AY17" i="5"/>
  <c r="AY30" i="5"/>
  <c r="AZ25" i="5"/>
  <c r="BA18" i="5"/>
  <c r="AZ32" i="6"/>
  <c r="AZ28" i="6"/>
  <c r="AZ17" i="6"/>
  <c r="AZ30" i="6"/>
  <c r="BA25" i="6"/>
  <c r="BB18" i="6"/>
  <c r="BA25" i="5"/>
  <c r="BB18" i="5"/>
  <c r="AZ32" i="5"/>
  <c r="AZ28" i="5"/>
  <c r="AZ17" i="5"/>
  <c r="AZ30" i="5"/>
  <c r="BB25" i="6"/>
  <c r="BC18" i="6"/>
  <c r="BA32" i="6"/>
  <c r="BA28" i="6"/>
  <c r="BA17" i="6"/>
  <c r="BA30" i="6"/>
  <c r="BB25" i="5"/>
  <c r="BC18" i="5"/>
  <c r="BA32" i="5"/>
  <c r="BA28" i="5"/>
  <c r="BA17" i="5"/>
  <c r="BA30" i="5"/>
  <c r="BC25" i="6"/>
  <c r="BD18" i="6"/>
  <c r="BB28" i="6"/>
  <c r="BB17" i="6"/>
  <c r="BB32" i="6"/>
  <c r="BB30" i="6"/>
  <c r="BD18" i="5"/>
  <c r="BC25" i="5"/>
  <c r="BB32" i="5"/>
  <c r="BB28" i="5"/>
  <c r="BB17" i="5"/>
  <c r="BB30" i="5"/>
  <c r="BE18" i="6"/>
  <c r="BD25" i="6"/>
  <c r="BC32" i="6"/>
  <c r="BC28" i="6"/>
  <c r="BC17" i="6"/>
  <c r="BC30" i="6"/>
  <c r="BC32" i="5"/>
  <c r="BC28" i="5"/>
  <c r="BC17" i="5"/>
  <c r="BC30" i="5"/>
  <c r="BD25" i="5"/>
  <c r="BE18" i="5"/>
  <c r="BD32" i="6"/>
  <c r="BD28" i="6"/>
  <c r="BD17" i="6"/>
  <c r="BD30" i="6"/>
  <c r="BF18" i="6"/>
  <c r="BE25" i="6"/>
  <c r="BE25" i="5"/>
  <c r="BF18" i="5"/>
  <c r="BD32" i="5"/>
  <c r="BD28" i="5"/>
  <c r="BD17" i="5"/>
  <c r="BD30" i="5"/>
  <c r="BE32" i="6"/>
  <c r="BE28" i="6"/>
  <c r="BE17" i="6"/>
  <c r="BE30" i="6"/>
  <c r="BF25" i="6"/>
  <c r="BG18" i="6"/>
  <c r="BF25" i="5"/>
  <c r="BG18" i="5"/>
  <c r="BE32" i="5"/>
  <c r="BE28" i="5"/>
  <c r="BE17" i="5"/>
  <c r="BE30" i="5"/>
  <c r="BG25" i="6"/>
  <c r="BH18" i="6"/>
  <c r="BF32" i="6"/>
  <c r="BF28" i="6"/>
  <c r="BF17" i="6"/>
  <c r="BF30" i="6"/>
  <c r="BH18" i="5"/>
  <c r="BG25" i="5"/>
  <c r="BF32" i="5"/>
  <c r="BF28" i="5"/>
  <c r="BF17" i="5"/>
  <c r="BF30" i="5"/>
  <c r="BI18" i="6"/>
  <c r="BH25" i="6"/>
  <c r="BG28" i="6"/>
  <c r="BG17" i="6"/>
  <c r="BG32" i="6"/>
  <c r="BG30" i="6"/>
  <c r="BG32" i="5"/>
  <c r="BG28" i="5"/>
  <c r="BG17" i="5"/>
  <c r="BG30" i="5"/>
  <c r="BH25" i="5"/>
  <c r="BI18" i="5"/>
  <c r="BH32" i="6"/>
  <c r="BH28" i="6"/>
  <c r="BH17" i="6"/>
  <c r="BH30" i="6"/>
  <c r="BI25" i="6"/>
  <c r="BJ18" i="6"/>
  <c r="BI25" i="5"/>
  <c r="BJ18" i="5"/>
  <c r="BH28" i="5"/>
  <c r="BH17" i="5"/>
  <c r="BH32" i="5"/>
  <c r="BH30" i="5"/>
  <c r="BJ25" i="6"/>
  <c r="BK18" i="6"/>
  <c r="BI32" i="6"/>
  <c r="BI28" i="6"/>
  <c r="BI17" i="6"/>
  <c r="BI30" i="6"/>
  <c r="BK18" i="5"/>
  <c r="BJ25" i="5"/>
  <c r="BI32" i="5"/>
  <c r="BI28" i="5"/>
  <c r="BI17" i="5"/>
  <c r="BI30" i="5"/>
  <c r="BK25" i="6"/>
  <c r="BL18" i="6"/>
  <c r="BJ32" i="6"/>
  <c r="BJ28" i="6"/>
  <c r="BJ17" i="6"/>
  <c r="BJ30" i="6"/>
  <c r="BJ32" i="5"/>
  <c r="BJ28" i="5"/>
  <c r="BJ17" i="5"/>
  <c r="BJ30" i="5"/>
  <c r="BL18" i="5"/>
  <c r="BK25" i="5"/>
  <c r="BM18" i="6"/>
  <c r="BL25" i="6"/>
  <c r="BK28" i="6"/>
  <c r="BK17" i="6"/>
  <c r="BK32" i="6"/>
  <c r="BK30" i="6"/>
  <c r="BK32" i="5"/>
  <c r="BK28" i="5"/>
  <c r="BK17" i="5"/>
  <c r="BK30" i="5"/>
  <c r="BL25" i="5"/>
  <c r="BM18" i="5"/>
  <c r="BL32" i="6"/>
  <c r="BL28" i="6"/>
  <c r="BL17" i="6"/>
  <c r="BL30" i="6"/>
  <c r="BN18" i="6"/>
  <c r="BM25" i="6"/>
  <c r="BM25" i="5"/>
  <c r="BN18" i="5"/>
  <c r="BL32" i="5"/>
  <c r="BL28" i="5"/>
  <c r="BL17" i="5"/>
  <c r="BL30" i="5"/>
  <c r="BM28" i="6"/>
  <c r="BM32" i="6"/>
  <c r="BM17" i="6"/>
  <c r="BM30" i="6"/>
  <c r="BN25" i="6"/>
  <c r="BO18" i="6"/>
  <c r="BO18" i="5"/>
  <c r="BN25" i="5"/>
  <c r="BM32" i="5"/>
  <c r="BM28" i="5"/>
  <c r="BM17" i="5"/>
  <c r="BM30" i="5"/>
  <c r="BP18" i="6"/>
  <c r="BO25" i="6"/>
  <c r="BN32" i="6"/>
  <c r="BN28" i="6"/>
  <c r="BN17" i="6"/>
  <c r="BN30" i="6"/>
  <c r="BN32" i="5"/>
  <c r="BN28" i="5"/>
  <c r="BN17" i="5"/>
  <c r="BN30" i="5"/>
  <c r="BP18" i="5"/>
  <c r="BO25" i="5"/>
  <c r="BO32" i="6"/>
  <c r="BO28" i="6"/>
  <c r="BO17" i="6"/>
  <c r="BO30" i="6"/>
  <c r="BQ18" i="6"/>
  <c r="BP25" i="6"/>
  <c r="BO32" i="5"/>
  <c r="BO28" i="5"/>
  <c r="BO17" i="5"/>
  <c r="BO30" i="5"/>
  <c r="BP25" i="5"/>
  <c r="BQ18" i="5"/>
  <c r="BP32" i="6"/>
  <c r="BP28" i="6"/>
  <c r="BP17" i="6"/>
  <c r="BP30" i="6"/>
  <c r="BQ25" i="6"/>
  <c r="BR18" i="6"/>
  <c r="BQ25" i="5"/>
  <c r="BR18" i="5"/>
  <c r="BP28" i="5"/>
  <c r="BP17" i="5"/>
  <c r="BP32" i="5"/>
  <c r="BP30" i="5"/>
  <c r="BR25" i="6"/>
  <c r="BS18" i="6"/>
  <c r="BQ32" i="6"/>
  <c r="BQ28" i="6"/>
  <c r="BQ17" i="6"/>
  <c r="BQ30" i="6"/>
  <c r="BR25" i="5"/>
  <c r="BS18" i="5"/>
  <c r="BQ32" i="5"/>
  <c r="BQ28" i="5"/>
  <c r="BQ17" i="5"/>
  <c r="BQ30" i="5"/>
  <c r="BS25" i="6"/>
  <c r="BT18" i="6"/>
  <c r="BR32" i="6"/>
  <c r="BR28" i="6"/>
  <c r="BR17" i="6"/>
  <c r="BR30" i="6"/>
  <c r="BT18" i="5"/>
  <c r="BS25" i="5"/>
  <c r="BR28" i="5"/>
  <c r="BR17" i="5"/>
  <c r="BR32" i="5"/>
  <c r="BR30" i="5"/>
  <c r="BU18" i="6"/>
  <c r="BT25" i="6"/>
  <c r="BS32" i="6"/>
  <c r="BS28" i="6"/>
  <c r="BS17" i="6"/>
  <c r="BS30" i="6"/>
  <c r="BS32" i="5"/>
  <c r="BS28" i="5"/>
  <c r="BS17" i="5"/>
  <c r="BS30" i="5"/>
  <c r="BU18" i="5"/>
  <c r="BT25" i="5"/>
  <c r="BT32" i="6"/>
  <c r="BT28" i="6"/>
  <c r="BT17" i="6"/>
  <c r="BT30" i="6"/>
  <c r="BV18" i="6"/>
  <c r="BU25" i="6"/>
  <c r="BT32" i="5"/>
  <c r="BT28" i="5"/>
  <c r="BT17" i="5"/>
  <c r="BT30" i="5"/>
  <c r="BU25" i="5"/>
  <c r="BV18" i="5"/>
  <c r="BU32" i="6"/>
  <c r="BU28" i="6"/>
  <c r="BU17" i="6"/>
  <c r="BU30" i="6"/>
  <c r="BV25" i="6"/>
  <c r="BW18" i="6"/>
  <c r="BV25" i="5"/>
  <c r="BW18" i="5"/>
  <c r="BU32" i="5"/>
  <c r="BU28" i="5"/>
  <c r="BU17" i="5"/>
  <c r="BU30" i="5"/>
  <c r="BW25" i="6"/>
  <c r="BX18" i="6"/>
  <c r="BV32" i="6"/>
  <c r="BV28" i="6"/>
  <c r="BV17" i="6"/>
  <c r="BV30" i="6"/>
  <c r="BX18" i="5"/>
  <c r="BW25" i="5"/>
  <c r="BV28" i="5"/>
  <c r="BV17" i="5"/>
  <c r="BV32" i="5"/>
  <c r="BV30" i="5"/>
  <c r="BY18" i="6"/>
  <c r="BX25" i="6"/>
  <c r="BW28" i="6"/>
  <c r="BW17" i="6"/>
  <c r="BW32" i="6"/>
  <c r="BW30" i="6"/>
  <c r="BW32" i="5"/>
  <c r="BW28" i="5"/>
  <c r="BW17" i="5"/>
  <c r="BW30" i="5"/>
  <c r="BY18" i="5"/>
  <c r="BX25" i="5"/>
  <c r="BX32" i="6"/>
  <c r="BX28" i="6"/>
  <c r="BX17" i="6"/>
  <c r="BX30" i="6"/>
  <c r="BY25" i="6"/>
  <c r="BZ18" i="6"/>
  <c r="BX32" i="5"/>
  <c r="BX28" i="5"/>
  <c r="BX17" i="5"/>
  <c r="BX30" i="5"/>
  <c r="BY25" i="5"/>
  <c r="BZ18" i="5"/>
  <c r="BZ25" i="6"/>
  <c r="CA18" i="6"/>
  <c r="BY32" i="6"/>
  <c r="BY28" i="6"/>
  <c r="BY17" i="6"/>
  <c r="BY30" i="6"/>
  <c r="CA18" i="5"/>
  <c r="BZ25" i="5"/>
  <c r="BY32" i="5"/>
  <c r="BY28" i="5"/>
  <c r="BY17" i="5"/>
  <c r="BY30" i="5"/>
  <c r="CB18" i="6"/>
  <c r="CA25" i="6"/>
  <c r="BZ32" i="6"/>
  <c r="BZ28" i="6"/>
  <c r="BZ17" i="6"/>
  <c r="BZ30" i="6"/>
  <c r="BZ32" i="5"/>
  <c r="BZ28" i="5"/>
  <c r="BZ17" i="5"/>
  <c r="BZ30" i="5"/>
  <c r="CB18" i="5"/>
  <c r="CA25" i="5"/>
  <c r="CA28" i="6"/>
  <c r="CA32" i="6"/>
  <c r="CA17" i="6"/>
  <c r="CA30" i="6"/>
  <c r="CC18" i="6"/>
  <c r="CB25" i="6"/>
  <c r="CA32" i="5"/>
  <c r="CA28" i="5"/>
  <c r="CA17" i="5"/>
  <c r="CA30" i="5"/>
  <c r="CB25" i="5"/>
  <c r="CC18" i="5"/>
  <c r="CB32" i="6"/>
  <c r="CB28" i="6"/>
  <c r="CB17" i="6"/>
  <c r="CB30" i="6"/>
  <c r="CC25" i="6"/>
  <c r="CD18" i="6"/>
  <c r="CC25" i="5"/>
  <c r="CD18" i="5"/>
  <c r="CB32" i="5"/>
  <c r="CB28" i="5"/>
  <c r="CB17" i="5"/>
  <c r="CB30" i="5"/>
  <c r="CD25" i="6"/>
  <c r="CE18" i="6"/>
  <c r="CC32" i="6"/>
  <c r="CC28" i="6"/>
  <c r="CC17" i="6"/>
  <c r="CC30" i="6"/>
  <c r="CD25" i="5"/>
  <c r="CE18" i="5"/>
  <c r="CC32" i="5"/>
  <c r="CC28" i="5"/>
  <c r="CC17" i="5"/>
  <c r="CC30" i="5"/>
  <c r="CF18" i="6"/>
  <c r="CE25" i="6"/>
  <c r="CD32" i="6"/>
  <c r="CD28" i="6"/>
  <c r="CD17" i="6"/>
  <c r="CD30" i="6"/>
  <c r="CF18" i="5"/>
  <c r="CE25" i="5"/>
  <c r="CD32" i="5"/>
  <c r="CD28" i="5"/>
  <c r="CD17" i="5"/>
  <c r="CD30" i="5"/>
  <c r="CE32" i="6"/>
  <c r="CE28" i="6"/>
  <c r="CE17" i="6"/>
  <c r="CE30" i="6"/>
  <c r="CG18" i="6"/>
  <c r="CF25" i="6"/>
  <c r="CE32" i="5"/>
  <c r="CE28" i="5"/>
  <c r="CE17" i="5"/>
  <c r="CE30" i="5"/>
  <c r="CF25" i="5"/>
  <c r="CG18" i="5"/>
  <c r="CF32" i="6"/>
  <c r="CF28" i="6"/>
  <c r="CF17" i="6"/>
  <c r="CF30" i="6"/>
  <c r="CG25" i="6"/>
  <c r="CH18" i="6"/>
  <c r="CG25" i="5"/>
  <c r="CH18" i="5"/>
  <c r="CF32" i="5"/>
  <c r="CF28" i="5"/>
  <c r="CF17" i="5"/>
  <c r="CF30" i="5"/>
  <c r="CH25" i="6"/>
  <c r="CI18" i="6"/>
  <c r="CG32" i="6"/>
  <c r="CG28" i="6"/>
  <c r="CG17" i="6"/>
  <c r="CG30" i="6"/>
  <c r="CH25" i="5"/>
  <c r="CI18" i="5"/>
  <c r="CG32" i="5"/>
  <c r="CG28" i="5"/>
  <c r="CG17" i="5"/>
  <c r="CG30" i="5"/>
  <c r="CI25" i="6"/>
  <c r="CJ18" i="6"/>
  <c r="CH28" i="6"/>
  <c r="CH17" i="6"/>
  <c r="CH32" i="6"/>
  <c r="CH30" i="6"/>
  <c r="CJ18" i="5"/>
  <c r="CI25" i="5"/>
  <c r="CH28" i="5"/>
  <c r="CH17" i="5"/>
  <c r="CH32" i="5"/>
  <c r="CH30" i="5"/>
  <c r="CK18" i="6"/>
  <c r="CJ25" i="6"/>
  <c r="CI32" i="6"/>
  <c r="CI28" i="6"/>
  <c r="CI17" i="6"/>
  <c r="CI30" i="6"/>
  <c r="CI32" i="5"/>
  <c r="CI28" i="5"/>
  <c r="CI17" i="5"/>
  <c r="CI30" i="5"/>
  <c r="CJ25" i="5"/>
  <c r="CK18" i="5"/>
  <c r="CJ32" i="6"/>
  <c r="CJ28" i="6"/>
  <c r="CJ17" i="6"/>
  <c r="CJ30" i="6"/>
  <c r="CL18" i="6"/>
  <c r="CK25" i="6"/>
  <c r="CK25" i="5"/>
  <c r="CL18" i="5"/>
  <c r="CJ32" i="5"/>
  <c r="CJ28" i="5"/>
  <c r="CJ17" i="5"/>
  <c r="CJ30" i="5"/>
  <c r="CK32" i="6"/>
  <c r="CK28" i="6"/>
  <c r="CK17" i="6"/>
  <c r="CK30" i="6"/>
  <c r="CL25" i="6"/>
  <c r="CM18" i="6"/>
  <c r="CL25" i="5"/>
  <c r="CM18" i="5"/>
  <c r="CK32" i="5"/>
  <c r="CK28" i="5"/>
  <c r="CK17" i="5"/>
  <c r="CK30" i="5"/>
  <c r="CM25" i="6"/>
  <c r="CN18" i="6"/>
  <c r="CL32" i="6"/>
  <c r="CL28" i="6"/>
  <c r="CL17" i="6"/>
  <c r="CL30" i="6"/>
  <c r="CN18" i="5"/>
  <c r="CM25" i="5"/>
  <c r="CL28" i="5"/>
  <c r="CL17" i="5"/>
  <c r="CL32" i="5"/>
  <c r="CL30" i="5"/>
  <c r="CO18" i="6"/>
  <c r="CN25" i="6"/>
  <c r="CM28" i="6"/>
  <c r="CM17" i="6"/>
  <c r="CM32" i="6"/>
  <c r="CM30" i="6"/>
  <c r="CM32" i="5"/>
  <c r="CM28" i="5"/>
  <c r="CM17" i="5"/>
  <c r="CM30" i="5"/>
  <c r="CN25" i="5"/>
  <c r="CO18" i="5"/>
  <c r="CN32" i="6"/>
  <c r="CN28" i="6"/>
  <c r="CN17" i="6"/>
  <c r="CN30" i="6"/>
  <c r="CO25" i="6"/>
  <c r="CP18" i="6"/>
  <c r="CO25" i="5"/>
  <c r="CP18" i="5"/>
  <c r="CN32" i="5"/>
  <c r="CN28" i="5"/>
  <c r="CN17" i="5"/>
  <c r="CN30" i="5"/>
  <c r="CP25" i="6"/>
  <c r="CQ18" i="6"/>
  <c r="CO32" i="6"/>
  <c r="CO28" i="6"/>
  <c r="CO17" i="6"/>
  <c r="CO30" i="6"/>
  <c r="CQ18" i="5"/>
  <c r="CP25" i="5"/>
  <c r="CO32" i="5"/>
  <c r="CO28" i="5"/>
  <c r="CO17" i="5"/>
  <c r="CO30" i="5"/>
  <c r="CQ25" i="6"/>
  <c r="CR18" i="6"/>
  <c r="CP32" i="6"/>
  <c r="CP28" i="6"/>
  <c r="CP17" i="6"/>
  <c r="CP30" i="6"/>
  <c r="CP32" i="5"/>
  <c r="CP28" i="5"/>
  <c r="CP17" i="5"/>
  <c r="CP30" i="5"/>
  <c r="CR18" i="5"/>
  <c r="CQ25" i="5"/>
  <c r="CS18" i="6"/>
  <c r="CS25" i="6"/>
  <c r="CR25" i="6"/>
  <c r="CQ28" i="6"/>
  <c r="CQ17" i="6"/>
  <c r="CQ32" i="6"/>
  <c r="CQ30" i="6"/>
  <c r="CQ32" i="5"/>
  <c r="CQ28" i="5"/>
  <c r="CQ17" i="5"/>
  <c r="CQ30" i="5"/>
  <c r="CR25" i="5"/>
  <c r="CS18" i="5"/>
  <c r="CS25" i="5"/>
  <c r="CR32" i="6"/>
  <c r="CR28" i="6"/>
  <c r="CR17" i="6"/>
  <c r="CR30" i="6"/>
  <c r="CS28" i="6"/>
  <c r="CS17" i="6"/>
  <c r="CS32" i="6"/>
  <c r="CS30" i="6"/>
  <c r="CS32" i="5"/>
  <c r="CS28" i="5"/>
  <c r="CS17" i="5"/>
  <c r="CS30" i="5"/>
  <c r="CR32" i="5"/>
  <c r="CR28" i="5"/>
  <c r="CR17" i="5"/>
  <c r="CR30" i="5"/>
</calcChain>
</file>

<file path=xl/comments1.xml><?xml version="1.0" encoding="utf-8"?>
<comments xmlns="http://schemas.openxmlformats.org/spreadsheetml/2006/main">
  <authors>
    <author>Test</author>
  </authors>
  <commentList>
    <comment ref="C19" authorId="0">
      <text>
        <r>
          <rPr>
            <b/>
            <sz val="9"/>
            <color indexed="81"/>
            <rFont val="Tahoma"/>
            <family val="2"/>
          </rPr>
          <t>Insert change in growth ratio</t>
        </r>
      </text>
    </comment>
    <comment ref="C20" authorId="0">
      <text>
        <r>
          <rPr>
            <b/>
            <sz val="9"/>
            <color indexed="81"/>
            <rFont val="Tahoma"/>
            <family val="2"/>
          </rPr>
          <t>Insert change in deflation ratio</t>
        </r>
      </text>
    </comment>
    <comment ref="C21" authorId="0">
      <text>
        <r>
          <rPr>
            <b/>
            <sz val="9"/>
            <color indexed="81"/>
            <rFont val="Tahoma"/>
            <family val="2"/>
          </rPr>
          <t>Insert change in nominal interest rate</t>
        </r>
      </text>
    </comment>
    <comment ref="C22" authorId="0">
      <text>
        <r>
          <rPr>
            <b/>
            <sz val="9"/>
            <color indexed="81"/>
            <rFont val="Tahoma"/>
            <family val="2"/>
          </rPr>
          <t>Insert change in the level of debt reduction</t>
        </r>
      </text>
    </comment>
    <comment ref="C23" authorId="0">
      <text>
        <r>
          <rPr>
            <b/>
            <sz val="9"/>
            <color indexed="81"/>
            <rFont val="Tahoma"/>
            <family val="2"/>
          </rPr>
          <t>Insert change in the level of haircut</t>
        </r>
      </text>
    </comment>
  </commentList>
</comments>
</file>

<file path=xl/comments2.xml><?xml version="1.0" encoding="utf-8"?>
<comments xmlns="http://schemas.openxmlformats.org/spreadsheetml/2006/main">
  <authors>
    <author>Test</author>
  </authors>
  <commentList>
    <comment ref="C19" authorId="0">
      <text>
        <r>
          <rPr>
            <b/>
            <sz val="9"/>
            <color indexed="81"/>
            <rFont val="Tahoma"/>
            <family val="2"/>
          </rPr>
          <t>Insert change in growth ratio</t>
        </r>
      </text>
    </comment>
    <comment ref="C20" authorId="0">
      <text>
        <r>
          <rPr>
            <b/>
            <sz val="9"/>
            <color indexed="81"/>
            <rFont val="Tahoma"/>
            <family val="2"/>
          </rPr>
          <t>Insert change in deflation ratio</t>
        </r>
      </text>
    </comment>
    <comment ref="C21" authorId="0">
      <text>
        <r>
          <rPr>
            <b/>
            <sz val="9"/>
            <color indexed="81"/>
            <rFont val="Tahoma"/>
            <family val="2"/>
          </rPr>
          <t>Insert change in nominal interest rate</t>
        </r>
      </text>
    </comment>
    <comment ref="C22" authorId="0">
      <text>
        <r>
          <rPr>
            <b/>
            <sz val="9"/>
            <color indexed="81"/>
            <rFont val="Tahoma"/>
            <family val="2"/>
          </rPr>
          <t>Insert change in the level of debt reduction</t>
        </r>
      </text>
    </comment>
    <comment ref="C23" authorId="0">
      <text>
        <r>
          <rPr>
            <b/>
            <sz val="9"/>
            <color indexed="81"/>
            <rFont val="Tahoma"/>
            <family val="2"/>
          </rPr>
          <t>Insert change in the level of haircut</t>
        </r>
      </text>
    </comment>
  </commentList>
</comments>
</file>

<file path=xl/comments3.xml><?xml version="1.0" encoding="utf-8"?>
<comments xmlns="http://schemas.openxmlformats.org/spreadsheetml/2006/main">
  <authors>
    <author>Test</author>
  </authors>
  <commentList>
    <comment ref="C19" authorId="0">
      <text>
        <r>
          <rPr>
            <b/>
            <sz val="9"/>
            <color indexed="81"/>
            <rFont val="Tahoma"/>
            <family val="2"/>
          </rPr>
          <t>Insert change in growth ratio</t>
        </r>
      </text>
    </comment>
    <comment ref="C20" authorId="0">
      <text>
        <r>
          <rPr>
            <b/>
            <sz val="9"/>
            <color indexed="81"/>
            <rFont val="Tahoma"/>
            <family val="2"/>
          </rPr>
          <t>Insert change in deflation ratio</t>
        </r>
      </text>
    </comment>
    <comment ref="C21" authorId="0">
      <text>
        <r>
          <rPr>
            <b/>
            <sz val="9"/>
            <color indexed="81"/>
            <rFont val="Tahoma"/>
            <family val="2"/>
          </rPr>
          <t>Insert change in nominal interest rate</t>
        </r>
      </text>
    </comment>
    <comment ref="C22" authorId="0">
      <text>
        <r>
          <rPr>
            <b/>
            <sz val="9"/>
            <color indexed="81"/>
            <rFont val="Tahoma"/>
            <family val="2"/>
          </rPr>
          <t>Insert change in the level of debt reduction</t>
        </r>
      </text>
    </comment>
    <comment ref="C23" authorId="0">
      <text>
        <r>
          <rPr>
            <b/>
            <sz val="9"/>
            <color indexed="81"/>
            <rFont val="Tahoma"/>
            <family val="2"/>
          </rPr>
          <t>Insert change in the level of haircut</t>
        </r>
      </text>
    </comment>
  </commentList>
</comments>
</file>

<file path=xl/comments4.xml><?xml version="1.0" encoding="utf-8"?>
<comments xmlns="http://schemas.openxmlformats.org/spreadsheetml/2006/main">
  <authors>
    <author>Test</author>
  </authors>
  <commentList>
    <comment ref="C19" authorId="0">
      <text>
        <r>
          <rPr>
            <b/>
            <sz val="9"/>
            <color indexed="81"/>
            <rFont val="Tahoma"/>
            <family val="2"/>
          </rPr>
          <t>Insert change in growth ratio</t>
        </r>
      </text>
    </comment>
    <comment ref="C20" authorId="0">
      <text>
        <r>
          <rPr>
            <b/>
            <sz val="9"/>
            <color indexed="81"/>
            <rFont val="Tahoma"/>
            <family val="2"/>
          </rPr>
          <t>Insert change in deflation ratio</t>
        </r>
      </text>
    </comment>
    <comment ref="C21" authorId="0">
      <text>
        <r>
          <rPr>
            <b/>
            <sz val="9"/>
            <color indexed="81"/>
            <rFont val="Tahoma"/>
            <family val="2"/>
          </rPr>
          <t>Insert change in nominal interest rate</t>
        </r>
      </text>
    </comment>
    <comment ref="C22" authorId="0">
      <text>
        <r>
          <rPr>
            <b/>
            <sz val="9"/>
            <color indexed="81"/>
            <rFont val="Tahoma"/>
            <family val="2"/>
          </rPr>
          <t>Insert change in the level of debt reduction</t>
        </r>
      </text>
    </comment>
    <comment ref="C23" authorId="0">
      <text>
        <r>
          <rPr>
            <b/>
            <sz val="9"/>
            <color indexed="81"/>
            <rFont val="Tahoma"/>
            <family val="2"/>
          </rPr>
          <t>Insert change in the level of haircut</t>
        </r>
      </text>
    </comment>
  </commentList>
</comments>
</file>

<file path=xl/comments5.xml><?xml version="1.0" encoding="utf-8"?>
<comments xmlns="http://schemas.openxmlformats.org/spreadsheetml/2006/main">
  <authors>
    <author>Test</author>
  </authors>
  <commentList>
    <comment ref="C19" authorId="0">
      <text>
        <r>
          <rPr>
            <b/>
            <sz val="9"/>
            <color indexed="81"/>
            <rFont val="Tahoma"/>
            <family val="2"/>
          </rPr>
          <t>Insert change in growth ratio</t>
        </r>
      </text>
    </comment>
    <comment ref="C20" authorId="0">
      <text>
        <r>
          <rPr>
            <b/>
            <sz val="9"/>
            <color indexed="81"/>
            <rFont val="Tahoma"/>
            <family val="2"/>
          </rPr>
          <t>Insert change in deflation ratio</t>
        </r>
      </text>
    </comment>
    <comment ref="C21" authorId="0">
      <text>
        <r>
          <rPr>
            <b/>
            <sz val="9"/>
            <color indexed="81"/>
            <rFont val="Tahoma"/>
            <family val="2"/>
          </rPr>
          <t>Insert change in nominal interest rate</t>
        </r>
      </text>
    </comment>
    <comment ref="C22" authorId="0">
      <text>
        <r>
          <rPr>
            <b/>
            <sz val="9"/>
            <color indexed="81"/>
            <rFont val="Tahoma"/>
            <family val="2"/>
          </rPr>
          <t>Insert change in the level of debt reduction</t>
        </r>
      </text>
    </comment>
    <comment ref="C23" authorId="0">
      <text>
        <r>
          <rPr>
            <b/>
            <sz val="9"/>
            <color indexed="81"/>
            <rFont val="Tahoma"/>
            <family val="2"/>
          </rPr>
          <t>Insert change in the level of haircut</t>
        </r>
      </text>
    </comment>
  </commentList>
</comments>
</file>

<file path=xl/sharedStrings.xml><?xml version="1.0" encoding="utf-8"?>
<sst xmlns="http://schemas.openxmlformats.org/spreadsheetml/2006/main" count="1174" uniqueCount="230">
  <si>
    <t>Country</t>
  </si>
  <si>
    <t>The Bahamas</t>
  </si>
  <si>
    <t>Barbados</t>
  </si>
  <si>
    <t>Guyana</t>
  </si>
  <si>
    <t>Jamaica</t>
  </si>
  <si>
    <t>Suriname</t>
  </si>
  <si>
    <t>Bahamas</t>
  </si>
  <si>
    <t>Subject Descriptor</t>
  </si>
  <si>
    <t>Last ten years</t>
  </si>
  <si>
    <t>Gross domestic product, constant prices</t>
  </si>
  <si>
    <t>Gross domestic product, deflator</t>
  </si>
  <si>
    <t>General government gross debt</t>
  </si>
  <si>
    <t>Interest rate</t>
  </si>
  <si>
    <t>Base line</t>
  </si>
  <si>
    <t>Data</t>
  </si>
  <si>
    <t>Real GDP growth (%)</t>
  </si>
  <si>
    <t>Deflator growth (%)</t>
  </si>
  <si>
    <t>General government gross debt (% GDP)</t>
  </si>
  <si>
    <t>Interest rate (%)</t>
  </si>
  <si>
    <t>Simulation</t>
  </si>
  <si>
    <t>Growth simulation</t>
  </si>
  <si>
    <t>Deflator simulation</t>
  </si>
  <si>
    <t>Interest rate simulation</t>
  </si>
  <si>
    <t>Debt reduction simulation</t>
  </si>
  <si>
    <t>Debt relief (haircut) simulation</t>
  </si>
  <si>
    <t>Years</t>
  </si>
  <si>
    <t>Calculations</t>
  </si>
  <si>
    <t>Coefficient</t>
  </si>
  <si>
    <t>Debt reduction</t>
  </si>
  <si>
    <t>Same target</t>
  </si>
  <si>
    <t>Debt ratio target</t>
  </si>
  <si>
    <t>Required fiscal surplus</t>
  </si>
  <si>
    <t>Diff. targets</t>
  </si>
  <si>
    <t>Debt ratio (diff. debt targets)</t>
  </si>
  <si>
    <t>Required fiscal surplus (diff. debt targets)</t>
  </si>
  <si>
    <t>Debt Relief</t>
  </si>
  <si>
    <t>Debt ratio (diff. haircuts)</t>
  </si>
  <si>
    <t>Required fiscal surplus (diff. haircuts)</t>
  </si>
  <si>
    <t>Debt ratio under basline</t>
  </si>
  <si>
    <t>no haircut</t>
  </si>
  <si>
    <t>-10 pp</t>
  </si>
  <si>
    <t>-20 pp</t>
  </si>
  <si>
    <t>-30 pp</t>
  </si>
  <si>
    <t>GDP growth</t>
  </si>
  <si>
    <t>1 year</t>
  </si>
  <si>
    <t>2 years</t>
  </si>
  <si>
    <t>5 years</t>
  </si>
  <si>
    <t>10 years</t>
  </si>
  <si>
    <t>20 years</t>
  </si>
  <si>
    <t>Inflation (deflator)</t>
  </si>
  <si>
    <t>Debt reductions</t>
  </si>
  <si>
    <t>Debt targets</t>
  </si>
  <si>
    <t>Haircuts</t>
  </si>
  <si>
    <t>Foreign-currency</t>
  </si>
  <si>
    <t>Domestic</t>
  </si>
  <si>
    <t>Total</t>
  </si>
  <si>
    <t>T&amp;T</t>
  </si>
  <si>
    <t>Public sector debt</t>
  </si>
  <si>
    <t>Central government debt</t>
  </si>
  <si>
    <t>Government debt (excluding guaranteed debt)</t>
  </si>
  <si>
    <t>IMF Country Report</t>
  </si>
  <si>
    <t>Public sector</t>
  </si>
  <si>
    <t>General government</t>
  </si>
  <si>
    <t>Debt in foreign currency</t>
  </si>
  <si>
    <t>Debt in domestic currency</t>
  </si>
  <si>
    <t>Guyana 1/</t>
  </si>
  <si>
    <t>T&amp;T 1/</t>
  </si>
  <si>
    <t>Barbados 2/</t>
  </si>
  <si>
    <t>Jamaica 3/</t>
  </si>
  <si>
    <t>Suriname 4/</t>
  </si>
  <si>
    <r>
      <t xml:space="preserve">The Bahamas </t>
    </r>
    <r>
      <rPr>
        <vertAlign val="superscript"/>
        <sz val="11"/>
        <color theme="1"/>
        <rFont val="Calibri"/>
        <family val="2"/>
        <scheme val="minor"/>
      </rPr>
      <t>1/</t>
    </r>
  </si>
  <si>
    <t>Source: Different IMF Country Reports</t>
  </si>
  <si>
    <t>(0.000)</t>
  </si>
  <si>
    <t>(0.002)</t>
  </si>
  <si>
    <t>(0.194)</t>
  </si>
  <si>
    <t>(0.005)</t>
  </si>
  <si>
    <t>(0.262)</t>
  </si>
  <si>
    <t>(0.001)</t>
  </si>
  <si>
    <t>(0.004)</t>
  </si>
  <si>
    <t>BAHAMAS</t>
  </si>
  <si>
    <t>Instead of US</t>
  </si>
  <si>
    <t>Index</t>
  </si>
  <si>
    <t>Actual Growth</t>
  </si>
  <si>
    <t>With Brazil</t>
  </si>
  <si>
    <t>Spread</t>
  </si>
  <si>
    <t>Cum. Spread</t>
  </si>
  <si>
    <t>Average spread</t>
  </si>
  <si>
    <t>year</t>
  </si>
  <si>
    <t>Base Line</t>
  </si>
  <si>
    <t>BR growth</t>
  </si>
  <si>
    <t>BARBADOS</t>
  </si>
  <si>
    <t>Instead of UK</t>
  </si>
  <si>
    <t>SURINAME</t>
  </si>
  <si>
    <t>Instead of EU</t>
  </si>
  <si>
    <t>JAMAICA</t>
  </si>
  <si>
    <t>CCB</t>
  </si>
  <si>
    <t>Br</t>
  </si>
  <si>
    <t>spread</t>
  </si>
  <si>
    <t>cum</t>
  </si>
  <si>
    <t>2008-12</t>
  </si>
  <si>
    <t>2013-18</t>
  </si>
  <si>
    <t>Brazil</t>
  </si>
  <si>
    <t>Average</t>
  </si>
  <si>
    <t>Table xx.-</t>
  </si>
  <si>
    <t>Real GDP growth (Actual, Forecast and Simulated)</t>
  </si>
  <si>
    <t>Average 2008-12</t>
  </si>
  <si>
    <t>Average 2013-18</t>
  </si>
  <si>
    <t>Actual</t>
  </si>
  <si>
    <t>Brazil t.p*</t>
  </si>
  <si>
    <t>Forecast</t>
  </si>
  <si>
    <t>-.-</t>
  </si>
  <si>
    <t>*With Brazil as a trade partner</t>
  </si>
  <si>
    <t>CCB (average)</t>
  </si>
  <si>
    <t>Units</t>
  </si>
  <si>
    <t>Scale</t>
  </si>
  <si>
    <t>Country/Series-specific Notes</t>
  </si>
  <si>
    <t>Estimates Start After</t>
  </si>
  <si>
    <t>Gross domestic product per capita, current prices</t>
  </si>
  <si>
    <t>U.S. dollars</t>
  </si>
  <si>
    <t>See notes for:  Gross domestic product, current prices (National currency) Population (Persons).</t>
  </si>
  <si>
    <t>Trinidad and Tobago</t>
  </si>
  <si>
    <t>International Monetary Fund, World Economic Outlook Database, October 2013</t>
  </si>
  <si>
    <t>Actual Growth rates</t>
  </si>
  <si>
    <t>With brazil</t>
  </si>
  <si>
    <t>GDP pc (Base line)</t>
  </si>
  <si>
    <t>GDP pc (with Brazil)</t>
  </si>
  <si>
    <t>Groups (#)</t>
  </si>
  <si>
    <t>Obs (#)</t>
  </si>
  <si>
    <t>Fiscal multiplier</t>
  </si>
  <si>
    <t>Fiscal stance</t>
  </si>
  <si>
    <t>Antigua and Barbuda</t>
  </si>
  <si>
    <t>Bahrain</t>
  </si>
  <si>
    <t>Belize</t>
  </si>
  <si>
    <t>Bhutan</t>
  </si>
  <si>
    <t>Botswana</t>
  </si>
  <si>
    <t>Brunei Darussalam</t>
  </si>
  <si>
    <t>Cape Verde</t>
  </si>
  <si>
    <t>Comoros</t>
  </si>
  <si>
    <t>Cyprus</t>
  </si>
  <si>
    <t>Djibouti</t>
  </si>
  <si>
    <t>Dominica</t>
  </si>
  <si>
    <t>Equatorial Guinea</t>
  </si>
  <si>
    <t>Estonia</t>
  </si>
  <si>
    <t>Fiji</t>
  </si>
  <si>
    <t>Gabon</t>
  </si>
  <si>
    <t>The Gambia</t>
  </si>
  <si>
    <t>Grenada</t>
  </si>
  <si>
    <t>Guinea-Bissau</t>
  </si>
  <si>
    <t>Iceland</t>
  </si>
  <si>
    <t>Kiribati</t>
  </si>
  <si>
    <t>Latvia</t>
  </si>
  <si>
    <t>Lesotho</t>
  </si>
  <si>
    <t>Luxembourg</t>
  </si>
  <si>
    <t>FYR Macedonia</t>
  </si>
  <si>
    <t>Maldives</t>
  </si>
  <si>
    <t>Malta</t>
  </si>
  <si>
    <t>Mauritius</t>
  </si>
  <si>
    <t>Mongolia</t>
  </si>
  <si>
    <t>Montenegro</t>
  </si>
  <si>
    <t>Namibia</t>
  </si>
  <si>
    <t>Qatar</t>
  </si>
  <si>
    <t>Samoa</t>
  </si>
  <si>
    <t>São Tomé and Príncipe</t>
  </si>
  <si>
    <t>Seychelles</t>
  </si>
  <si>
    <t>Slovenia</t>
  </si>
  <si>
    <t>Solomon Islands</t>
  </si>
  <si>
    <t>St. Kitts and Nevis</t>
  </si>
  <si>
    <t>St. Lucia</t>
  </si>
  <si>
    <t>St. Vincent and the Grenadines</t>
  </si>
  <si>
    <t>Swaziland</t>
  </si>
  <si>
    <t>Timor-Leste</t>
  </si>
  <si>
    <t>Tonga</t>
  </si>
  <si>
    <t>Tuvalu</t>
  </si>
  <si>
    <t>Vanuatu</t>
  </si>
  <si>
    <t>Standard Deviation</t>
  </si>
  <si>
    <t>up</t>
  </si>
  <si>
    <t>down</t>
  </si>
  <si>
    <t>Without Guinea Ecuatorial</t>
  </si>
  <si>
    <t>Pre-crisis</t>
  </si>
  <si>
    <t>junk_6</t>
  </si>
  <si>
    <t>junk_7</t>
  </si>
  <si>
    <t>junk_8</t>
  </si>
  <si>
    <t>junk_9</t>
  </si>
  <si>
    <t>junk_10</t>
  </si>
  <si>
    <t>junk_11</t>
  </si>
  <si>
    <t>c</t>
  </si>
  <si>
    <t>t</t>
  </si>
  <si>
    <t>SD</t>
  </si>
  <si>
    <t>Commodity</t>
  </si>
  <si>
    <t>Tourism</t>
  </si>
  <si>
    <t>b1</t>
  </si>
  <si>
    <t>a1</t>
  </si>
  <si>
    <t>b2</t>
  </si>
  <si>
    <t>a2</t>
  </si>
  <si>
    <t>b3</t>
  </si>
  <si>
    <t>a3</t>
  </si>
  <si>
    <t>b4</t>
  </si>
  <si>
    <t>a4</t>
  </si>
  <si>
    <t>b5</t>
  </si>
  <si>
    <t>a5</t>
  </si>
  <si>
    <t>b6</t>
  </si>
  <si>
    <t>a6</t>
  </si>
  <si>
    <t>b7</t>
  </si>
  <si>
    <t>a7</t>
  </si>
  <si>
    <t>b8</t>
  </si>
  <si>
    <t>a8</t>
  </si>
  <si>
    <t>b9</t>
  </si>
  <si>
    <t>a9</t>
  </si>
  <si>
    <t>Chart 8.1: Baseline Debt Trajectory</t>
  </si>
  <si>
    <t>Source: Authors' calculations</t>
  </si>
  <si>
    <t>Chart 8.2: Basic Tradeoff Debt Reduction Target and Time Frame</t>
  </si>
  <si>
    <t>Chart 8.3: Relaxing the tradeoff through a Haircut</t>
  </si>
  <si>
    <t>Chart 8.4:  Relaxing the Tradeoff Through Economic Growth</t>
  </si>
  <si>
    <t>Chart 8.5:  Relaxing the Tradeoff through Inflation</t>
  </si>
  <si>
    <t>Chart 8.6: Composition of Debt</t>
  </si>
  <si>
    <t>Chart 8.7: External Devaluation and Economic Growth (small Economies)</t>
  </si>
  <si>
    <t>Source: Authors' calculations based on World Economic Outlook data base, IMF</t>
  </si>
  <si>
    <t>Source: Melgarejo (2013)</t>
  </si>
  <si>
    <r>
      <t xml:space="preserve">Note: </t>
    </r>
    <r>
      <rPr>
        <sz val="11"/>
        <color theme="1"/>
        <rFont val="Calibri"/>
        <family val="2"/>
        <scheme val="minor"/>
      </rPr>
      <t xml:space="preserve"> </t>
    </r>
    <r>
      <rPr>
        <sz val="9"/>
        <color theme="1"/>
        <rFont val="Calibri"/>
        <family val="2"/>
        <scheme val="minor"/>
      </rPr>
      <t>P-values in italics. EC2SLS stands for Error Component Two-Stage Least Squares and  EC3SLS stands for Error Component Three-Stage Least Squares</t>
    </r>
  </si>
  <si>
    <t>Table 8.1. Fiscal Expenditure Multiplier</t>
  </si>
  <si>
    <t>Chart 8.8: External Devaluation and the Current Account (small economies)</t>
  </si>
  <si>
    <t xml:space="preserve">Chart 8.8: What if Brazil was the Neighbour </t>
  </si>
  <si>
    <t>Commodity exporters</t>
  </si>
  <si>
    <t>Tourism countries</t>
  </si>
  <si>
    <t>Table 8.2: Real GDP growth rates</t>
  </si>
  <si>
    <t>Table 8.3: Per capita Income (USD)</t>
  </si>
  <si>
    <t>Source: Authors’ calculations.</t>
  </si>
  <si>
    <t>*Brazil as a trading partner</t>
  </si>
  <si>
    <t>Source: Authors' calculations.</t>
  </si>
  <si>
    <t>Notes: 1/ Public sector; 2/ General government; 3/ Government debt (excluding guaranteed debt); 4/ Central government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</si>
</sst>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
    <numFmt numFmtId="167" formatCode="0.0%"/>
  </numFmts>
  <fonts count="19" x14ac:knownFonts="1">
    <font>
      <sz val="11"/>
      <color theme="1"/>
      <name val="Calibri"/>
      <family val="2"/>
      <scheme val="minor"/>
    </font>
    <font>
      <b/>
      <sz val="11"/>
      <color theme="1"/>
      <name val="Calibri"/>
      <family val="2"/>
      <scheme val="minor"/>
    </font>
    <font>
      <b/>
      <sz val="9"/>
      <color indexed="81"/>
      <name val="Tahoma"/>
      <family val="2"/>
    </font>
    <font>
      <b/>
      <sz val="11"/>
      <color theme="0"/>
      <name val="Calibri"/>
      <family val="2"/>
      <scheme val="minor"/>
    </font>
    <font>
      <b/>
      <u/>
      <sz val="11"/>
      <color theme="1"/>
      <name val="Calibri"/>
      <family val="2"/>
      <scheme val="minor"/>
    </font>
    <font>
      <b/>
      <sz val="11"/>
      <color rgb="FFC00000"/>
      <name val="Calibri"/>
      <family val="2"/>
      <scheme val="minor"/>
    </font>
    <font>
      <sz val="10"/>
      <name val="Times New Roman"/>
      <family val="1"/>
    </font>
    <font>
      <vertAlign val="superscript"/>
      <sz val="11"/>
      <color theme="1"/>
      <name val="Calibri"/>
      <family val="2"/>
      <scheme val="minor"/>
    </font>
    <font>
      <sz val="11"/>
      <color rgb="FFFF0000"/>
      <name val="Calibri"/>
      <family val="2"/>
      <scheme val="minor"/>
    </font>
    <font>
      <i/>
      <sz val="10"/>
      <color rgb="FFFF0000"/>
      <name val="Calibri"/>
      <family val="2"/>
      <scheme val="minor"/>
    </font>
    <font>
      <b/>
      <sz val="16"/>
      <color theme="1"/>
      <name val="Calibri"/>
      <family val="2"/>
      <scheme val="minor"/>
    </font>
    <font>
      <sz val="9"/>
      <color theme="1"/>
      <name val="Calibri"/>
      <family val="2"/>
      <scheme val="minor"/>
    </font>
    <font>
      <sz val="11"/>
      <color theme="1"/>
      <name val="Calibri"/>
      <family val="2"/>
      <scheme val="minor"/>
    </font>
    <font>
      <sz val="10"/>
      <color theme="1"/>
      <name val="Times"/>
      <family val="1"/>
    </font>
    <font>
      <b/>
      <sz val="10"/>
      <color theme="1"/>
      <name val="Times"/>
      <family val="1"/>
    </font>
    <font>
      <i/>
      <sz val="10"/>
      <color theme="1"/>
      <name val="Times"/>
      <family val="1"/>
    </font>
    <font>
      <i/>
      <sz val="8"/>
      <color theme="1"/>
      <name val="Times"/>
      <family val="1"/>
    </font>
    <font>
      <b/>
      <sz val="18"/>
      <color rgb="FF000000"/>
      <name val="Calibri"/>
      <family val="2"/>
      <scheme val="minor"/>
    </font>
    <font>
      <sz val="12"/>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6" tint="0.39997558519241921"/>
        <bgColor indexed="64"/>
      </patternFill>
    </fill>
    <fill>
      <patternFill patternType="solid">
        <fgColor rgb="FFC00000"/>
        <bgColor indexed="64"/>
      </patternFill>
    </fill>
    <fill>
      <patternFill patternType="solid">
        <fgColor theme="4"/>
        <bgColor indexed="64"/>
      </patternFill>
    </fill>
    <fill>
      <patternFill patternType="solid">
        <fgColor rgb="FFFFFF00"/>
        <bgColor indexed="64"/>
      </patternFill>
    </fill>
    <fill>
      <patternFill patternType="solid">
        <fgColor theme="6"/>
        <bgColor indexed="64"/>
      </patternFill>
    </fill>
  </fills>
  <borders count="25">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dotted">
        <color auto="1"/>
      </left>
      <right/>
      <top/>
      <bottom style="thin">
        <color indexed="64"/>
      </bottom>
      <diagonal/>
    </border>
    <border>
      <left/>
      <right style="dotted">
        <color indexed="64"/>
      </right>
      <top/>
      <bottom style="thin">
        <color indexed="64"/>
      </bottom>
      <diagonal/>
    </border>
    <border>
      <left style="dashed">
        <color theme="1" tint="0.499984740745262"/>
      </left>
      <right style="dashed">
        <color theme="1" tint="0.499984740745262"/>
      </right>
      <top style="thin">
        <color indexed="64"/>
      </top>
      <bottom/>
      <diagonal/>
    </border>
    <border>
      <left style="dashed">
        <color theme="1" tint="0.499984740745262"/>
      </left>
      <right style="dashed">
        <color theme="1" tint="0.499984740745262"/>
      </right>
      <top/>
      <bottom style="thin">
        <color indexed="64"/>
      </bottom>
      <diagonal/>
    </border>
    <border>
      <left style="dotted">
        <color auto="1"/>
      </left>
      <right style="hair">
        <color indexed="64"/>
      </right>
      <top/>
      <bottom/>
      <diagonal/>
    </border>
    <border>
      <left style="hair">
        <color indexed="64"/>
      </left>
      <right style="dotted">
        <color auto="1"/>
      </right>
      <top/>
      <bottom/>
      <diagonal/>
    </border>
    <border>
      <left style="dotted">
        <color auto="1"/>
      </left>
      <right/>
      <top/>
      <bottom/>
      <diagonal/>
    </border>
    <border>
      <left/>
      <right style="dotted">
        <color indexed="64"/>
      </right>
      <top/>
      <bottom/>
      <diagonal/>
    </border>
    <border>
      <left style="dotted">
        <color auto="1"/>
      </left>
      <right style="hair">
        <color indexed="64"/>
      </right>
      <top/>
      <bottom style="thin">
        <color indexed="64"/>
      </bottom>
      <diagonal/>
    </border>
    <border>
      <left style="hair">
        <color indexed="64"/>
      </left>
      <right style="dotted">
        <color indexed="64"/>
      </right>
      <top/>
      <bottom style="thin">
        <color indexed="64"/>
      </bottom>
      <diagonal/>
    </border>
    <border>
      <left style="hair">
        <color indexed="64"/>
      </left>
      <right style="dashed">
        <color theme="1" tint="0.499984740745262"/>
      </right>
      <top style="thin">
        <color indexed="64"/>
      </top>
      <bottom/>
      <diagonal/>
    </border>
    <border>
      <left style="hair">
        <color indexed="64"/>
      </left>
      <right style="dashed">
        <color theme="1" tint="0.499984740745262"/>
      </right>
      <top/>
      <bottom/>
      <diagonal/>
    </border>
    <border>
      <left style="dashed">
        <color theme="1" tint="0.499984740745262"/>
      </left>
      <right style="dashed">
        <color theme="1" tint="0.499984740745262"/>
      </right>
      <top/>
      <bottom/>
      <diagonal/>
    </border>
    <border>
      <left style="hair">
        <color indexed="64"/>
      </left>
      <right/>
      <top/>
      <bottom/>
      <diagonal/>
    </border>
    <border>
      <left style="hair">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6" fillId="0" borderId="0"/>
    <xf numFmtId="9" fontId="12" fillId="0" borderId="0" applyFont="0" applyFill="0" applyBorder="0" applyAlignment="0" applyProtection="0"/>
  </cellStyleXfs>
  <cellXfs count="106">
    <xf numFmtId="0" fontId="0" fillId="0" borderId="0" xfId="0"/>
    <xf numFmtId="0" fontId="1" fillId="0" borderId="0" xfId="0" applyFont="1"/>
    <xf numFmtId="0" fontId="1" fillId="0" borderId="0" xfId="0" applyFont="1" applyAlignment="1">
      <alignment horizontal="right"/>
    </xf>
    <xf numFmtId="164" fontId="0" fillId="0" borderId="0" xfId="0" applyNumberFormat="1"/>
    <xf numFmtId="0" fontId="4" fillId="0" borderId="0" xfId="0" applyFont="1" applyAlignment="1">
      <alignment horizontal="right"/>
    </xf>
    <xf numFmtId="0" fontId="0" fillId="0" borderId="2" xfId="0" applyBorder="1"/>
    <xf numFmtId="164" fontId="0" fillId="0" borderId="2" xfId="0" applyNumberFormat="1" applyBorder="1"/>
    <xf numFmtId="164" fontId="0" fillId="0" borderId="3" xfId="0" applyNumberFormat="1" applyBorder="1"/>
    <xf numFmtId="0" fontId="0" fillId="0" borderId="3" xfId="0" applyBorder="1"/>
    <xf numFmtId="0" fontId="0" fillId="0" borderId="5" xfId="0" applyBorder="1"/>
    <xf numFmtId="164" fontId="0" fillId="0" borderId="5" xfId="0" applyNumberFormat="1" applyBorder="1"/>
    <xf numFmtId="164" fontId="0" fillId="0" borderId="0" xfId="0" applyNumberFormat="1" applyBorder="1"/>
    <xf numFmtId="0" fontId="0" fillId="0" borderId="0" xfId="0" applyBorder="1"/>
    <xf numFmtId="0" fontId="0" fillId="0" borderId="7" xfId="0" applyBorder="1"/>
    <xf numFmtId="164" fontId="0" fillId="0" borderId="7" xfId="0" applyNumberFormat="1" applyBorder="1"/>
    <xf numFmtId="164" fontId="0" fillId="0" borderId="8" xfId="0" applyNumberFormat="1" applyBorder="1"/>
    <xf numFmtId="0" fontId="0" fillId="0" borderId="8" xfId="0" applyBorder="1"/>
    <xf numFmtId="0" fontId="3" fillId="3" borderId="4" xfId="0" applyFont="1" applyFill="1" applyBorder="1"/>
    <xf numFmtId="0" fontId="0" fillId="4" borderId="2" xfId="0" applyFill="1" applyBorder="1"/>
    <xf numFmtId="2" fontId="0" fillId="0" borderId="2" xfId="0" applyNumberFormat="1" applyBorder="1"/>
    <xf numFmtId="2" fontId="0" fillId="0" borderId="3" xfId="0" applyNumberFormat="1" applyBorder="1"/>
    <xf numFmtId="0" fontId="0" fillId="4" borderId="7" xfId="0" applyFill="1" applyBorder="1"/>
    <xf numFmtId="0" fontId="3" fillId="5" borderId="2" xfId="0" applyFont="1" applyFill="1" applyBorder="1"/>
    <xf numFmtId="0" fontId="3" fillId="6" borderId="7" xfId="0" applyFont="1" applyFill="1" applyBorder="1"/>
    <xf numFmtId="0" fontId="0" fillId="3" borderId="0" xfId="0" applyFill="1"/>
    <xf numFmtId="0" fontId="0" fillId="0" borderId="0" xfId="0" quotePrefix="1"/>
    <xf numFmtId="2" fontId="6" fillId="0" borderId="0" xfId="1" applyNumberFormat="1" applyFont="1" applyFill="1" applyAlignment="1">
      <alignment horizontal="right"/>
    </xf>
    <xf numFmtId="2" fontId="6" fillId="0" borderId="0" xfId="1" applyNumberFormat="1" applyFont="1" applyFill="1"/>
    <xf numFmtId="0" fontId="1" fillId="2" borderId="0" xfId="0" applyFont="1" applyFill="1"/>
    <xf numFmtId="0" fontId="0" fillId="2" borderId="0" xfId="0" applyFill="1"/>
    <xf numFmtId="0" fontId="9" fillId="0" borderId="0" xfId="0" applyFont="1"/>
    <xf numFmtId="0" fontId="1" fillId="0" borderId="0" xfId="0" applyFont="1" applyAlignment="1">
      <alignment horizontal="center"/>
    </xf>
    <xf numFmtId="0" fontId="10" fillId="0" borderId="0" xfId="0" applyFont="1"/>
    <xf numFmtId="2" fontId="0" fillId="0" borderId="0" xfId="0" applyNumberFormat="1"/>
    <xf numFmtId="1" fontId="0" fillId="0" borderId="0" xfId="0" applyNumberFormat="1"/>
    <xf numFmtId="165" fontId="0" fillId="0" borderId="0" xfId="0" applyNumberFormat="1"/>
    <xf numFmtId="0" fontId="4" fillId="2" borderId="0" xfId="0" applyFont="1" applyFill="1"/>
    <xf numFmtId="0" fontId="1" fillId="2" borderId="0" xfId="0" applyFont="1" applyFill="1" applyAlignment="1">
      <alignment horizontal="center"/>
    </xf>
    <xf numFmtId="2" fontId="0" fillId="2" borderId="0" xfId="0" applyNumberFormat="1" applyFill="1" applyAlignment="1">
      <alignment horizontal="center"/>
    </xf>
    <xf numFmtId="3" fontId="0" fillId="2" borderId="0" xfId="0" applyNumberFormat="1" applyFill="1" applyAlignment="1">
      <alignment horizontal="center"/>
    </xf>
    <xf numFmtId="4" fontId="0" fillId="2" borderId="0" xfId="0" applyNumberFormat="1" applyFill="1" applyAlignment="1">
      <alignment horizontal="center"/>
    </xf>
    <xf numFmtId="0" fontId="0" fillId="2" borderId="0" xfId="0" quotePrefix="1" applyFill="1" applyAlignment="1">
      <alignment horizontal="center"/>
    </xf>
    <xf numFmtId="0" fontId="11" fillId="2" borderId="0" xfId="0" applyFont="1" applyFill="1"/>
    <xf numFmtId="164" fontId="0" fillId="2" borderId="0" xfId="0" applyNumberFormat="1" applyFill="1"/>
    <xf numFmtId="3" fontId="0" fillId="2" borderId="0" xfId="0" applyNumberFormat="1" applyFill="1"/>
    <xf numFmtId="166" fontId="0" fillId="2" borderId="0" xfId="0" applyNumberFormat="1" applyFill="1"/>
    <xf numFmtId="3" fontId="1" fillId="2" borderId="0" xfId="0" applyNumberFormat="1" applyFont="1" applyFill="1"/>
    <xf numFmtId="4" fontId="0" fillId="2" borderId="0" xfId="0" applyNumberFormat="1" applyFill="1"/>
    <xf numFmtId="4" fontId="0" fillId="0" borderId="0" xfId="0" applyNumberFormat="1"/>
    <xf numFmtId="4" fontId="8" fillId="0" borderId="0" xfId="0" applyNumberFormat="1" applyFont="1"/>
    <xf numFmtId="3" fontId="0" fillId="0" borderId="0" xfId="0" applyNumberFormat="1"/>
    <xf numFmtId="3" fontId="8" fillId="0" borderId="0" xfId="0" applyNumberFormat="1" applyFont="1"/>
    <xf numFmtId="0" fontId="13" fillId="2" borderId="0" xfId="0" applyFont="1" applyFill="1"/>
    <xf numFmtId="0" fontId="14" fillId="2" borderId="3" xfId="0" applyFont="1" applyFill="1" applyBorder="1" applyAlignment="1">
      <alignment horizontal="left" vertical="center"/>
    </xf>
    <xf numFmtId="2" fontId="13" fillId="2" borderId="11" xfId="0" applyNumberFormat="1" applyFont="1" applyFill="1" applyBorder="1" applyAlignment="1">
      <alignment horizontal="center"/>
    </xf>
    <xf numFmtId="0" fontId="14" fillId="2" borderId="0" xfId="0" applyFont="1" applyFill="1" applyBorder="1" applyAlignment="1">
      <alignment horizontal="left" vertical="center"/>
    </xf>
    <xf numFmtId="165" fontId="15" fillId="2" borderId="21" xfId="0" quotePrefix="1" applyNumberFormat="1" applyFont="1" applyFill="1" applyBorder="1" applyAlignment="1">
      <alignment horizontal="center" vertical="top"/>
    </xf>
    <xf numFmtId="165" fontId="16" fillId="2" borderId="21" xfId="0" quotePrefix="1" applyNumberFormat="1" applyFont="1" applyFill="1" applyBorder="1" applyAlignment="1">
      <alignment horizontal="center" vertical="top"/>
    </xf>
    <xf numFmtId="2" fontId="13" fillId="2" borderId="21" xfId="0" applyNumberFormat="1" applyFont="1" applyFill="1" applyBorder="1" applyAlignment="1">
      <alignment horizontal="center"/>
    </xf>
    <xf numFmtId="0" fontId="14" fillId="2" borderId="8" xfId="0" applyFont="1" applyFill="1" applyBorder="1" applyAlignment="1">
      <alignment horizontal="left" vertical="center"/>
    </xf>
    <xf numFmtId="165" fontId="15" fillId="2" borderId="12" xfId="0" quotePrefix="1" applyNumberFormat="1" applyFont="1" applyFill="1" applyBorder="1" applyAlignment="1">
      <alignment horizontal="center" vertical="top"/>
    </xf>
    <xf numFmtId="165" fontId="16" fillId="2" borderId="12" xfId="0" quotePrefix="1" applyNumberFormat="1" applyFont="1" applyFill="1" applyBorder="1" applyAlignment="1">
      <alignment horizontal="center" vertical="top"/>
    </xf>
    <xf numFmtId="0" fontId="13" fillId="2" borderId="0" xfId="0" applyFont="1" applyFill="1" applyBorder="1" applyAlignment="1">
      <alignment horizontal="left" vertical="center"/>
    </xf>
    <xf numFmtId="165" fontId="15" fillId="2" borderId="0" xfId="0" quotePrefix="1" applyNumberFormat="1" applyFont="1" applyFill="1" applyBorder="1" applyAlignment="1">
      <alignment horizontal="center" vertical="top"/>
    </xf>
    <xf numFmtId="0" fontId="13" fillId="2" borderId="0" xfId="0" applyFont="1" applyFill="1" applyBorder="1"/>
    <xf numFmtId="0" fontId="0" fillId="0" borderId="0" xfId="0" applyFill="1"/>
    <xf numFmtId="0" fontId="0" fillId="7" borderId="0" xfId="0" applyFill="1"/>
    <xf numFmtId="2" fontId="0" fillId="7" borderId="0" xfId="0" applyNumberFormat="1" applyFill="1"/>
    <xf numFmtId="9" fontId="0" fillId="0" borderId="0" xfId="2" applyFont="1"/>
    <xf numFmtId="167" fontId="0" fillId="0" borderId="0" xfId="2" applyNumberFormat="1" applyFont="1"/>
    <xf numFmtId="0" fontId="8" fillId="0" borderId="0" xfId="0" applyFont="1"/>
    <xf numFmtId="0" fontId="0" fillId="8" borderId="0" xfId="0" applyFill="1"/>
    <xf numFmtId="0" fontId="18" fillId="8" borderId="0" xfId="0" applyFont="1" applyFill="1"/>
    <xf numFmtId="0" fontId="17" fillId="8" borderId="0" xfId="0" applyFont="1" applyFill="1" applyAlignment="1">
      <alignment horizontal="center" vertical="center" readingOrder="1"/>
    </xf>
    <xf numFmtId="0" fontId="1" fillId="8" borderId="0" xfId="0" applyFont="1" applyFill="1"/>
    <xf numFmtId="0" fontId="15" fillId="8" borderId="0" xfId="0" applyFont="1" applyFill="1"/>
    <xf numFmtId="0" fontId="13" fillId="8" borderId="0" xfId="0" applyFont="1" applyFill="1"/>
    <xf numFmtId="0" fontId="11" fillId="8" borderId="0" xfId="0" applyFont="1" applyFill="1"/>
    <xf numFmtId="2" fontId="13" fillId="8" borderId="0" xfId="0" applyNumberFormat="1" applyFont="1" applyFill="1"/>
    <xf numFmtId="0" fontId="0" fillId="8" borderId="24" xfId="0" applyFill="1" applyBorder="1" applyAlignment="1">
      <alignment vertical="center"/>
    </xf>
    <xf numFmtId="2" fontId="0" fillId="8" borderId="0" xfId="0" applyNumberFormat="1" applyFill="1" applyAlignment="1">
      <alignment horizont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2" borderId="4"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0" xfId="0" applyFont="1" applyFill="1" applyBorder="1" applyAlignment="1">
      <alignment horizontal="center" vertical="center"/>
    </xf>
    <xf numFmtId="0" fontId="13" fillId="2" borderId="3" xfId="0" applyFont="1" applyFill="1" applyBorder="1" applyAlignment="1">
      <alignment horizontal="left" vertical="center"/>
    </xf>
    <xf numFmtId="0" fontId="13" fillId="2" borderId="0" xfId="0" applyFont="1" applyFill="1" applyBorder="1" applyAlignment="1">
      <alignment horizontal="left" vertical="center"/>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8" xfId="0" applyFont="1" applyFill="1" applyBorder="1" applyAlignment="1">
      <alignment horizontal="left"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 fillId="2" borderId="8" xfId="0" applyFont="1" applyFill="1" applyBorder="1" applyAlignment="1">
      <alignment horizontal="center"/>
    </xf>
    <xf numFmtId="0" fontId="1" fillId="2" borderId="6" xfId="0" applyFont="1" applyFill="1" applyBorder="1" applyAlignment="1">
      <alignment horizontal="center"/>
    </xf>
  </cellXfs>
  <cellStyles count="3">
    <cellStyle name="Normal" xfId="0" builtinId="0"/>
    <cellStyle name="Normal 2"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dLbls>
            <c:delete val="1"/>
          </c:dLbls>
          <c:cat>
            <c:numRef>
              <c:f>'Chart 8.1'!$K$43:$O$43</c:f>
              <c:numCache>
                <c:formatCode>General</c:formatCode>
                <c:ptCount val="5"/>
                <c:pt idx="0">
                  <c:v>2013</c:v>
                </c:pt>
                <c:pt idx="1">
                  <c:v>2014</c:v>
                </c:pt>
                <c:pt idx="2">
                  <c:v>2015</c:v>
                </c:pt>
                <c:pt idx="3">
                  <c:v>2016</c:v>
                </c:pt>
                <c:pt idx="4">
                  <c:v>2033</c:v>
                </c:pt>
              </c:numCache>
            </c:numRef>
          </c:cat>
          <c:val>
            <c:numRef>
              <c:f>'Chart 8.1'!$K$44:$O$44</c:f>
              <c:numCache>
                <c:formatCode>General</c:formatCode>
                <c:ptCount val="5"/>
                <c:pt idx="0">
                  <c:v>91.076219693472481</c:v>
                </c:pt>
                <c:pt idx="1">
                  <c:v>94.908771997624271</c:v>
                </c:pt>
                <c:pt idx="2">
                  <c:v>99.199934101963038</c:v>
                </c:pt>
                <c:pt idx="3">
                  <c:v>104.00458404392603</c:v>
                </c:pt>
                <c:pt idx="4">
                  <c:v>110.73416666129306</c:v>
                </c:pt>
              </c:numCache>
            </c:numRef>
          </c:val>
          <c:smooth val="0"/>
        </c:ser>
        <c:dLbls>
          <c:showLegendKey val="0"/>
          <c:showVal val="1"/>
          <c:showCatName val="0"/>
          <c:showSerName val="0"/>
          <c:showPercent val="0"/>
          <c:showBubbleSize val="0"/>
        </c:dLbls>
        <c:marker val="1"/>
        <c:smooth val="0"/>
        <c:axId val="295463552"/>
        <c:axId val="296281216"/>
      </c:lineChart>
      <c:catAx>
        <c:axId val="295463552"/>
        <c:scaling>
          <c:orientation val="minMax"/>
        </c:scaling>
        <c:delete val="0"/>
        <c:axPos val="b"/>
        <c:numFmt formatCode="General" sourceLinked="1"/>
        <c:majorTickMark val="out"/>
        <c:minorTickMark val="none"/>
        <c:tickLblPos val="nextTo"/>
        <c:txPr>
          <a:bodyPr/>
          <a:lstStyle/>
          <a:p>
            <a:pPr>
              <a:defRPr sz="1100"/>
            </a:pPr>
            <a:endParaRPr lang="en-US"/>
          </a:p>
        </c:txPr>
        <c:crossAx val="296281216"/>
        <c:crosses val="autoZero"/>
        <c:auto val="1"/>
        <c:lblAlgn val="ctr"/>
        <c:lblOffset val="100"/>
        <c:noMultiLvlLbl val="0"/>
      </c:catAx>
      <c:valAx>
        <c:axId val="296281216"/>
        <c:scaling>
          <c:orientation val="minMax"/>
          <c:min val="80"/>
        </c:scaling>
        <c:delete val="0"/>
        <c:axPos val="l"/>
        <c:title>
          <c:tx>
            <c:rich>
              <a:bodyPr rot="-5400000" vert="horz"/>
              <a:lstStyle/>
              <a:p>
                <a:pPr>
                  <a:defRPr sz="1100" b="0"/>
                </a:pPr>
                <a:r>
                  <a:rPr lang="en-US" sz="1100" b="0"/>
                  <a:t>Debt-to-GDP ratio (percent)</a:t>
                </a:r>
              </a:p>
            </c:rich>
          </c:tx>
          <c:layout>
            <c:manualLayout>
              <c:xMode val="edge"/>
              <c:yMode val="edge"/>
              <c:x val="0"/>
              <c:y val="0.22596025054390326"/>
            </c:manualLayout>
          </c:layout>
          <c:overlay val="0"/>
        </c:title>
        <c:numFmt formatCode="General" sourceLinked="1"/>
        <c:majorTickMark val="out"/>
        <c:minorTickMark val="none"/>
        <c:tickLblPos val="nextTo"/>
        <c:txPr>
          <a:bodyPr/>
          <a:lstStyle/>
          <a:p>
            <a:pPr>
              <a:defRPr sz="1100"/>
            </a:pPr>
            <a:endParaRPr lang="en-US"/>
          </a:p>
        </c:txPr>
        <c:crossAx val="2954635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Barbados</a:t>
            </a:r>
          </a:p>
        </c:rich>
      </c:tx>
      <c:layout>
        <c:manualLayout>
          <c:xMode val="edge"/>
          <c:yMode val="edge"/>
          <c:x val="0.37460425360499"/>
          <c:y val="8.0930715978750276E-3"/>
        </c:manualLayout>
      </c:layout>
      <c:overlay val="1"/>
    </c:title>
    <c:autoTitleDeleted val="0"/>
    <c:plotArea>
      <c:layout>
        <c:manualLayout>
          <c:layoutTarget val="inner"/>
          <c:xMode val="edge"/>
          <c:yMode val="edge"/>
          <c:x val="0.10714905241161402"/>
          <c:y val="6.5159422358607819E-2"/>
          <c:w val="0.85227490448586019"/>
          <c:h val="0.85516624942518649"/>
        </c:manualLayout>
      </c:layout>
      <c:areaChart>
        <c:grouping val="standard"/>
        <c:varyColors val="0"/>
        <c:ser>
          <c:idx val="2"/>
          <c:order val="2"/>
          <c:spPr>
            <a:gradFill>
              <a:gsLst>
                <a:gs pos="0">
                  <a:schemeClr val="accent3"/>
                </a:gs>
                <a:gs pos="75000">
                  <a:schemeClr val="accent3">
                    <a:lumMod val="40000"/>
                    <a:lumOff val="60000"/>
                  </a:schemeClr>
                </a:gs>
                <a:gs pos="100000">
                  <a:schemeClr val="accent3">
                    <a:lumMod val="20000"/>
                    <a:lumOff val="80000"/>
                  </a:schemeClr>
                </a:gs>
              </a:gsLst>
              <a:lin ang="5400000" scaled="0"/>
            </a:gradFill>
          </c:spPr>
          <c:cat>
            <c:numRef>
              <c:f>'Chart 8.9'!$A$4:$A$16</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'Chart 8.9'!$T$20:$T$32</c:f>
              <c:numCache>
                <c:formatCode>0.0</c:formatCode>
                <c:ptCount val="13"/>
                <c:pt idx="0">
                  <c:v>10.702999999999999</c:v>
                </c:pt>
                <c:pt idx="1">
                  <c:v>6.6639999999999997</c:v>
                </c:pt>
                <c:pt idx="2">
                  <c:v>5.9057860577972345</c:v>
                </c:pt>
                <c:pt idx="3">
                  <c:v>8.7657456055778287</c:v>
                </c:pt>
                <c:pt idx="4">
                  <c:v>6.2462307254970426</c:v>
                </c:pt>
                <c:pt idx="5">
                  <c:v>10.757999999999999</c:v>
                </c:pt>
                <c:pt idx="6">
                  <c:v>8.9616401346001027</c:v>
                </c:pt>
                <c:pt idx="7">
                  <c:v>7.4616283486953989</c:v>
                </c:pt>
                <c:pt idx="8">
                  <c:v>8.6554776520552927</c:v>
                </c:pt>
                <c:pt idx="9">
                  <c:v>9.9021284344222451</c:v>
                </c:pt>
                <c:pt idx="10">
                  <c:v>10.226060925560265</c:v>
                </c:pt>
                <c:pt idx="11">
                  <c:v>11.206128354094474</c:v>
                </c:pt>
                <c:pt idx="12">
                  <c:v>11.910765234454075</c:v>
                </c:pt>
              </c:numCache>
            </c:numRef>
          </c:val>
        </c:ser>
        <c:ser>
          <c:idx val="3"/>
          <c:order val="3"/>
          <c:spPr>
            <a:solidFill>
              <a:schemeClr val="bg1"/>
            </a:solidFill>
          </c:spPr>
          <c:cat>
            <c:numRef>
              <c:f>'Chart 8.9'!$A$4:$A$16</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'Chart 8.9'!$S$20:$S$32</c:f>
              <c:numCache>
                <c:formatCode>0.0</c:formatCode>
                <c:ptCount val="13"/>
                <c:pt idx="0">
                  <c:v>10.702999999999999</c:v>
                </c:pt>
                <c:pt idx="1">
                  <c:v>6.6639999999999997</c:v>
                </c:pt>
                <c:pt idx="2">
                  <c:v>5.3469999999999995</c:v>
                </c:pt>
                <c:pt idx="3">
                  <c:v>0.88199999999999967</c:v>
                </c:pt>
                <c:pt idx="4">
                  <c:v>5.2350000000000003</c:v>
                </c:pt>
                <c:pt idx="5">
                  <c:v>5.758</c:v>
                </c:pt>
                <c:pt idx="6">
                  <c:v>5.0090000000000003</c:v>
                </c:pt>
                <c:pt idx="7">
                  <c:v>4.25</c:v>
                </c:pt>
                <c:pt idx="8">
                  <c:v>3.95</c:v>
                </c:pt>
                <c:pt idx="9">
                  <c:v>4.68</c:v>
                </c:pt>
                <c:pt idx="10">
                  <c:v>4.8</c:v>
                </c:pt>
                <c:pt idx="11">
                  <c:v>5.5</c:v>
                </c:pt>
                <c:pt idx="12">
                  <c:v>6</c:v>
                </c:pt>
              </c:numCache>
            </c:numRef>
          </c:val>
        </c:ser>
        <c:dLbls>
          <c:showLegendKey val="0"/>
          <c:showVal val="0"/>
          <c:showCatName val="0"/>
          <c:showSerName val="0"/>
          <c:showPercent val="0"/>
          <c:showBubbleSize val="0"/>
        </c:dLbls>
        <c:axId val="296728832"/>
        <c:axId val="296727296"/>
      </c:areaChart>
      <c:lineChart>
        <c:grouping val="standard"/>
        <c:varyColors val="0"/>
        <c:ser>
          <c:idx val="0"/>
          <c:order val="0"/>
          <c:tx>
            <c:strRef>
              <c:f>'Chart 8.9'!$E$3</c:f>
              <c:strCache>
                <c:ptCount val="1"/>
                <c:pt idx="0">
                  <c:v>Base Line</c:v>
                </c:pt>
              </c:strCache>
            </c:strRef>
          </c:tx>
          <c:spPr>
            <a:ln>
              <a:solidFill>
                <a:schemeClr val="accent3"/>
              </a:solidFill>
            </a:ln>
          </c:spPr>
          <c:marker>
            <c:symbol val="none"/>
          </c:marker>
          <c:cat>
            <c:numRef>
              <c:f>'Chart 8.9'!$A$4:$A$16</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'Chart 8.9'!$H$20:$H$32</c:f>
              <c:numCache>
                <c:formatCode>0.0</c:formatCode>
                <c:ptCount val="13"/>
                <c:pt idx="0">
                  <c:v>5.7030000000000003</c:v>
                </c:pt>
                <c:pt idx="1">
                  <c:v>1.6639999999999999</c:v>
                </c:pt>
                <c:pt idx="2">
                  <c:v>0.34699999999999998</c:v>
                </c:pt>
                <c:pt idx="3">
                  <c:v>-4.1180000000000003</c:v>
                </c:pt>
                <c:pt idx="4">
                  <c:v>0.23499999999999999</c:v>
                </c:pt>
                <c:pt idx="5">
                  <c:v>0.75800000000000001</c:v>
                </c:pt>
                <c:pt idx="6">
                  <c:v>8.9999999999999993E-3</c:v>
                </c:pt>
                <c:pt idx="7">
                  <c:v>-0.75</c:v>
                </c:pt>
                <c:pt idx="8">
                  <c:v>-1.05</c:v>
                </c:pt>
                <c:pt idx="9">
                  <c:v>-0.32</c:v>
                </c:pt>
                <c:pt idx="10">
                  <c:v>-0.2</c:v>
                </c:pt>
                <c:pt idx="11">
                  <c:v>0.5</c:v>
                </c:pt>
                <c:pt idx="12">
                  <c:v>1</c:v>
                </c:pt>
              </c:numCache>
            </c:numRef>
          </c:val>
          <c:smooth val="0"/>
        </c:ser>
        <c:ser>
          <c:idx val="1"/>
          <c:order val="1"/>
          <c:tx>
            <c:strRef>
              <c:f>'Chart 8.9'!$F$3</c:f>
              <c:strCache>
                <c:ptCount val="1"/>
                <c:pt idx="0">
                  <c:v>BR growth</c:v>
                </c:pt>
              </c:strCache>
            </c:strRef>
          </c:tx>
          <c:spPr>
            <a:ln>
              <a:solidFill>
                <a:schemeClr val="accent3"/>
              </a:solidFill>
              <a:prstDash val="dash"/>
            </a:ln>
          </c:spPr>
          <c:marker>
            <c:symbol val="none"/>
          </c:marker>
          <c:cat>
            <c:numRef>
              <c:f>'Chart 8.9'!$A$4:$A$16</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'Chart 8.9'!$R$20:$R$32</c:f>
              <c:numCache>
                <c:formatCode>0.0</c:formatCode>
                <c:ptCount val="13"/>
                <c:pt idx="0">
                  <c:v>5.7030000000000003</c:v>
                </c:pt>
                <c:pt idx="1">
                  <c:v>1.6639999999999999</c:v>
                </c:pt>
                <c:pt idx="2">
                  <c:v>0.90578605779723498</c:v>
                </c:pt>
                <c:pt idx="3">
                  <c:v>3.7657456055778287</c:v>
                </c:pt>
                <c:pt idx="4">
                  <c:v>1.2462307254970431</c:v>
                </c:pt>
                <c:pt idx="5">
                  <c:v>5.758</c:v>
                </c:pt>
                <c:pt idx="6">
                  <c:v>3.9616401346001022</c:v>
                </c:pt>
                <c:pt idx="7">
                  <c:v>2.4616283486953989</c:v>
                </c:pt>
                <c:pt idx="8">
                  <c:v>3.6554776520552936</c:v>
                </c:pt>
                <c:pt idx="9">
                  <c:v>4.9021284344222451</c:v>
                </c:pt>
                <c:pt idx="10">
                  <c:v>5.2260609255602644</c:v>
                </c:pt>
                <c:pt idx="11">
                  <c:v>6.2061283540944743</c:v>
                </c:pt>
                <c:pt idx="12">
                  <c:v>6.9107652344540753</c:v>
                </c:pt>
              </c:numCache>
            </c:numRef>
          </c:val>
          <c:smooth val="0"/>
        </c:ser>
        <c:dLbls>
          <c:showLegendKey val="0"/>
          <c:showVal val="0"/>
          <c:showCatName val="0"/>
          <c:showSerName val="0"/>
          <c:showPercent val="0"/>
          <c:showBubbleSize val="0"/>
        </c:dLbls>
        <c:marker val="1"/>
        <c:smooth val="0"/>
        <c:axId val="296711296"/>
        <c:axId val="296712832"/>
      </c:lineChart>
      <c:catAx>
        <c:axId val="296711296"/>
        <c:scaling>
          <c:orientation val="minMax"/>
        </c:scaling>
        <c:delete val="0"/>
        <c:axPos val="b"/>
        <c:numFmt formatCode="General" sourceLinked="1"/>
        <c:majorTickMark val="out"/>
        <c:minorTickMark val="none"/>
        <c:tickLblPos val="low"/>
        <c:txPr>
          <a:bodyPr rot="-5400000" vert="horz"/>
          <a:lstStyle/>
          <a:p>
            <a:pPr>
              <a:defRPr sz="800">
                <a:solidFill>
                  <a:schemeClr val="bg1"/>
                </a:solidFill>
              </a:defRPr>
            </a:pPr>
            <a:endParaRPr lang="en-US"/>
          </a:p>
        </c:txPr>
        <c:crossAx val="296712832"/>
        <c:crosses val="autoZero"/>
        <c:auto val="1"/>
        <c:lblAlgn val="ctr"/>
        <c:lblOffset val="100"/>
        <c:noMultiLvlLbl val="0"/>
      </c:catAx>
      <c:valAx>
        <c:axId val="296712832"/>
        <c:scaling>
          <c:orientation val="minMax"/>
          <c:max val="10"/>
        </c:scaling>
        <c:delete val="0"/>
        <c:axPos val="l"/>
        <c:title>
          <c:tx>
            <c:rich>
              <a:bodyPr rot="-5400000" vert="horz"/>
              <a:lstStyle/>
              <a:p>
                <a:pPr>
                  <a:defRPr sz="600"/>
                </a:pPr>
                <a:r>
                  <a:rPr lang="en-US" sz="1100" b="0" i="0" baseline="0">
                    <a:effectLst/>
                  </a:rPr>
                  <a:t>Growth rate (percent)</a:t>
                </a:r>
                <a:endParaRPr lang="en-US" sz="600">
                  <a:effectLst/>
                </a:endParaRPr>
              </a:p>
            </c:rich>
          </c:tx>
          <c:layout/>
          <c:overlay val="0"/>
        </c:title>
        <c:numFmt formatCode="0" sourceLinked="0"/>
        <c:majorTickMark val="out"/>
        <c:minorTickMark val="none"/>
        <c:tickLblPos val="nextTo"/>
        <c:txPr>
          <a:bodyPr/>
          <a:lstStyle/>
          <a:p>
            <a:pPr>
              <a:defRPr sz="1100"/>
            </a:pPr>
            <a:endParaRPr lang="en-US"/>
          </a:p>
        </c:txPr>
        <c:crossAx val="296711296"/>
        <c:crosses val="autoZero"/>
        <c:crossBetween val="between"/>
      </c:valAx>
      <c:valAx>
        <c:axId val="296727296"/>
        <c:scaling>
          <c:orientation val="minMax"/>
          <c:max val="15"/>
        </c:scaling>
        <c:delete val="0"/>
        <c:axPos val="r"/>
        <c:numFmt formatCode="0.0" sourceLinked="1"/>
        <c:majorTickMark val="out"/>
        <c:minorTickMark val="none"/>
        <c:tickLblPos val="nextTo"/>
        <c:spPr>
          <a:ln>
            <a:solidFill>
              <a:schemeClr val="bg1"/>
            </a:solidFill>
          </a:ln>
        </c:spPr>
        <c:txPr>
          <a:bodyPr/>
          <a:lstStyle/>
          <a:p>
            <a:pPr>
              <a:defRPr sz="400">
                <a:solidFill>
                  <a:schemeClr val="bg1"/>
                </a:solidFill>
              </a:defRPr>
            </a:pPr>
            <a:endParaRPr lang="en-US"/>
          </a:p>
        </c:txPr>
        <c:crossAx val="296728832"/>
        <c:crosses val="max"/>
        <c:crossBetween val="between"/>
      </c:valAx>
      <c:catAx>
        <c:axId val="296728832"/>
        <c:scaling>
          <c:orientation val="minMax"/>
        </c:scaling>
        <c:delete val="1"/>
        <c:axPos val="b"/>
        <c:numFmt formatCode="General" sourceLinked="1"/>
        <c:majorTickMark val="out"/>
        <c:minorTickMark val="none"/>
        <c:tickLblPos val="nextTo"/>
        <c:crossAx val="296727296"/>
        <c:crosses val="autoZero"/>
        <c:auto val="1"/>
        <c:lblAlgn val="ctr"/>
        <c:lblOffset val="100"/>
        <c:noMultiLvlLbl val="0"/>
      </c:catAx>
    </c:plotArea>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Trinidad &amp; Tobago</a:t>
            </a:r>
          </a:p>
        </c:rich>
      </c:tx>
      <c:layout/>
      <c:overlay val="1"/>
    </c:title>
    <c:autoTitleDeleted val="0"/>
    <c:plotArea>
      <c:layout>
        <c:manualLayout>
          <c:layoutTarget val="inner"/>
          <c:xMode val="edge"/>
          <c:yMode val="edge"/>
          <c:x val="0.10840411135658402"/>
          <c:y val="7.6864262472468636E-2"/>
          <c:w val="0.85227490448586019"/>
          <c:h val="0.69108992055136387"/>
        </c:manualLayout>
      </c:layout>
      <c:areaChart>
        <c:grouping val="standard"/>
        <c:varyColors val="0"/>
        <c:ser>
          <c:idx val="2"/>
          <c:order val="2"/>
          <c:tx>
            <c:v>Increase in GDP growth with Brazil as trading partner</c:v>
          </c:tx>
          <c:spPr>
            <a:gradFill>
              <a:gsLst>
                <a:gs pos="4000">
                  <a:schemeClr val="accent3"/>
                </a:gs>
                <a:gs pos="72000">
                  <a:schemeClr val="accent3">
                    <a:lumMod val="60000"/>
                    <a:lumOff val="40000"/>
                  </a:schemeClr>
                </a:gs>
                <a:gs pos="93000">
                  <a:schemeClr val="accent3">
                    <a:lumMod val="20000"/>
                    <a:lumOff val="80000"/>
                  </a:schemeClr>
                </a:gs>
              </a:gsLst>
              <a:lin ang="5400000" scaled="0"/>
            </a:gradFill>
          </c:spPr>
          <c:cat>
            <c:numRef>
              <c:f>'Chart 8.9'!$A$4:$A$16</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'Chart 8.9'!$T$36:$T$48</c:f>
              <c:numCache>
                <c:formatCode>0.0</c:formatCode>
                <c:ptCount val="13"/>
                <c:pt idx="0">
                  <c:v>18.207999999999998</c:v>
                </c:pt>
                <c:pt idx="1">
                  <c:v>9.7539999999999996</c:v>
                </c:pt>
                <c:pt idx="2">
                  <c:v>9.3546827296855213</c:v>
                </c:pt>
                <c:pt idx="3">
                  <c:v>2.3515538691415596</c:v>
                </c:pt>
                <c:pt idx="4">
                  <c:v>9.1949106070789401</c:v>
                </c:pt>
                <c:pt idx="5">
                  <c:v>3.9666042719556915</c:v>
                </c:pt>
                <c:pt idx="6">
                  <c:v>8.2765352091626632</c:v>
                </c:pt>
                <c:pt idx="7">
                  <c:v>8.3651119864370536</c:v>
                </c:pt>
                <c:pt idx="8">
                  <c:v>9.3064182447906294</c:v>
                </c:pt>
                <c:pt idx="9">
                  <c:v>10.073089219308878</c:v>
                </c:pt>
                <c:pt idx="10">
                  <c:v>9.6431223473164014</c:v>
                </c:pt>
                <c:pt idx="11">
                  <c:v>9.3441669601360484</c:v>
                </c:pt>
                <c:pt idx="12">
                  <c:v>9.5427462140151036</c:v>
                </c:pt>
              </c:numCache>
            </c:numRef>
          </c:val>
        </c:ser>
        <c:ser>
          <c:idx val="3"/>
          <c:order val="3"/>
          <c:spPr>
            <a:solidFill>
              <a:schemeClr val="bg1"/>
            </a:solidFill>
          </c:spPr>
          <c:cat>
            <c:numRef>
              <c:f>'Chart 8.9'!$A$4:$A$16</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'Chart 8.9'!$S$36:$S$48</c:f>
              <c:numCache>
                <c:formatCode>0.0</c:formatCode>
                <c:ptCount val="13"/>
                <c:pt idx="0">
                  <c:v>18.207999999999998</c:v>
                </c:pt>
                <c:pt idx="1">
                  <c:v>9.7539999999999996</c:v>
                </c:pt>
                <c:pt idx="2">
                  <c:v>8.39</c:v>
                </c:pt>
                <c:pt idx="3">
                  <c:v>0.60899999999999999</c:v>
                </c:pt>
                <c:pt idx="4">
                  <c:v>5.2110000000000003</c:v>
                </c:pt>
                <c:pt idx="5">
                  <c:v>2.419</c:v>
                </c:pt>
                <c:pt idx="6">
                  <c:v>5.1840000000000002</c:v>
                </c:pt>
                <c:pt idx="7">
                  <c:v>6.617</c:v>
                </c:pt>
                <c:pt idx="8">
                  <c:v>7.2810000000000006</c:v>
                </c:pt>
                <c:pt idx="9">
                  <c:v>7.3970000000000002</c:v>
                </c:pt>
                <c:pt idx="10">
                  <c:v>7.0250000000000004</c:v>
                </c:pt>
                <c:pt idx="11">
                  <c:v>6.67</c:v>
                </c:pt>
                <c:pt idx="12">
                  <c:v>6.6859999999999999</c:v>
                </c:pt>
              </c:numCache>
            </c:numRef>
          </c:val>
        </c:ser>
        <c:dLbls>
          <c:showLegendKey val="0"/>
          <c:showVal val="0"/>
          <c:showCatName val="0"/>
          <c:showSerName val="0"/>
          <c:showPercent val="0"/>
          <c:showBubbleSize val="0"/>
        </c:dLbls>
        <c:axId val="298683008"/>
        <c:axId val="298681472"/>
      </c:areaChart>
      <c:lineChart>
        <c:grouping val="standard"/>
        <c:varyColors val="0"/>
        <c:ser>
          <c:idx val="0"/>
          <c:order val="0"/>
          <c:tx>
            <c:strRef>
              <c:f>'Chart 8.9'!$E$3</c:f>
              <c:strCache>
                <c:ptCount val="1"/>
                <c:pt idx="0">
                  <c:v>Base Line</c:v>
                </c:pt>
              </c:strCache>
            </c:strRef>
          </c:tx>
          <c:spPr>
            <a:ln>
              <a:solidFill>
                <a:schemeClr val="accent3"/>
              </a:solidFill>
            </a:ln>
          </c:spPr>
          <c:marker>
            <c:symbol val="none"/>
          </c:marker>
          <c:cat>
            <c:numRef>
              <c:f>'Chart 8.9'!$A$4:$A$16</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'Chart 8.9'!$H$36:$H$48</c:f>
              <c:numCache>
                <c:formatCode>0.0</c:formatCode>
                <c:ptCount val="13"/>
                <c:pt idx="0">
                  <c:v>13.208</c:v>
                </c:pt>
                <c:pt idx="1">
                  <c:v>4.7539999999999996</c:v>
                </c:pt>
                <c:pt idx="2">
                  <c:v>3.39</c:v>
                </c:pt>
                <c:pt idx="3">
                  <c:v>-4.391</c:v>
                </c:pt>
                <c:pt idx="4">
                  <c:v>0.21099999999999999</c:v>
                </c:pt>
                <c:pt idx="5">
                  <c:v>-2.581</c:v>
                </c:pt>
                <c:pt idx="6">
                  <c:v>0.184</c:v>
                </c:pt>
                <c:pt idx="7">
                  <c:v>1.617</c:v>
                </c:pt>
                <c:pt idx="8">
                  <c:v>2.2810000000000001</c:v>
                </c:pt>
                <c:pt idx="9">
                  <c:v>2.3969999999999998</c:v>
                </c:pt>
                <c:pt idx="10">
                  <c:v>2.0249999999999999</c:v>
                </c:pt>
                <c:pt idx="11">
                  <c:v>1.67</c:v>
                </c:pt>
                <c:pt idx="12">
                  <c:v>1.6859999999999999</c:v>
                </c:pt>
              </c:numCache>
            </c:numRef>
          </c:val>
          <c:smooth val="0"/>
        </c:ser>
        <c:ser>
          <c:idx val="1"/>
          <c:order val="1"/>
          <c:tx>
            <c:v>Brazil as trading partner</c:v>
          </c:tx>
          <c:spPr>
            <a:ln>
              <a:solidFill>
                <a:schemeClr val="accent3"/>
              </a:solidFill>
              <a:prstDash val="sysDash"/>
            </a:ln>
          </c:spPr>
          <c:marker>
            <c:symbol val="none"/>
          </c:marker>
          <c:cat>
            <c:numRef>
              <c:f>'Chart 8.9'!$A$4:$A$16</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'Chart 8.9'!$R$36:$R$48</c:f>
              <c:numCache>
                <c:formatCode>0.0</c:formatCode>
                <c:ptCount val="13"/>
                <c:pt idx="0">
                  <c:v>13.208</c:v>
                </c:pt>
                <c:pt idx="1">
                  <c:v>4.7539999999999996</c:v>
                </c:pt>
                <c:pt idx="2">
                  <c:v>4.3546827296855213</c:v>
                </c:pt>
                <c:pt idx="3">
                  <c:v>-2.6484461308584404</c:v>
                </c:pt>
                <c:pt idx="4">
                  <c:v>4.1949106070789401</c:v>
                </c:pt>
                <c:pt idx="5">
                  <c:v>-1.0333957280443085</c:v>
                </c:pt>
                <c:pt idx="6">
                  <c:v>3.2765352091626623</c:v>
                </c:pt>
                <c:pt idx="7">
                  <c:v>3.3651119864370527</c:v>
                </c:pt>
                <c:pt idx="8">
                  <c:v>4.3064182447906294</c:v>
                </c:pt>
                <c:pt idx="9">
                  <c:v>5.0730892193088781</c:v>
                </c:pt>
                <c:pt idx="10">
                  <c:v>4.6431223473164014</c:v>
                </c:pt>
                <c:pt idx="11">
                  <c:v>4.3441669601360484</c:v>
                </c:pt>
                <c:pt idx="12">
                  <c:v>4.5427462140151036</c:v>
                </c:pt>
              </c:numCache>
            </c:numRef>
          </c:val>
          <c:smooth val="0"/>
        </c:ser>
        <c:dLbls>
          <c:showLegendKey val="0"/>
          <c:showVal val="0"/>
          <c:showCatName val="0"/>
          <c:showSerName val="0"/>
          <c:showPercent val="0"/>
          <c:showBubbleSize val="0"/>
        </c:dLbls>
        <c:marker val="1"/>
        <c:smooth val="0"/>
        <c:axId val="298657280"/>
        <c:axId val="298658816"/>
      </c:lineChart>
      <c:catAx>
        <c:axId val="298657280"/>
        <c:scaling>
          <c:orientation val="minMax"/>
        </c:scaling>
        <c:delete val="0"/>
        <c:axPos val="b"/>
        <c:numFmt formatCode="General" sourceLinked="1"/>
        <c:majorTickMark val="out"/>
        <c:minorTickMark val="none"/>
        <c:tickLblPos val="low"/>
        <c:txPr>
          <a:bodyPr rot="-5400000" vert="horz"/>
          <a:lstStyle/>
          <a:p>
            <a:pPr>
              <a:defRPr sz="1100"/>
            </a:pPr>
            <a:endParaRPr lang="en-US"/>
          </a:p>
        </c:txPr>
        <c:crossAx val="298658816"/>
        <c:crosses val="autoZero"/>
        <c:auto val="1"/>
        <c:lblAlgn val="ctr"/>
        <c:lblOffset val="100"/>
        <c:noMultiLvlLbl val="0"/>
      </c:catAx>
      <c:valAx>
        <c:axId val="298658816"/>
        <c:scaling>
          <c:orientation val="minMax"/>
          <c:max val="10"/>
        </c:scaling>
        <c:delete val="0"/>
        <c:axPos val="l"/>
        <c:title>
          <c:tx>
            <c:rich>
              <a:bodyPr rot="-5400000" vert="horz"/>
              <a:lstStyle/>
              <a:p>
                <a:pPr>
                  <a:defRPr sz="600"/>
                </a:pPr>
                <a:r>
                  <a:rPr lang="en-US" sz="1100" b="0" i="0" baseline="0">
                    <a:effectLst/>
                  </a:rPr>
                  <a:t>Growth rate (percent)</a:t>
                </a:r>
                <a:endParaRPr lang="en-US" sz="600">
                  <a:effectLst/>
                </a:endParaRPr>
              </a:p>
            </c:rich>
          </c:tx>
          <c:layout/>
          <c:overlay val="0"/>
        </c:title>
        <c:numFmt formatCode="0" sourceLinked="0"/>
        <c:majorTickMark val="out"/>
        <c:minorTickMark val="none"/>
        <c:tickLblPos val="nextTo"/>
        <c:txPr>
          <a:bodyPr/>
          <a:lstStyle/>
          <a:p>
            <a:pPr>
              <a:defRPr sz="1100"/>
            </a:pPr>
            <a:endParaRPr lang="en-US"/>
          </a:p>
        </c:txPr>
        <c:crossAx val="298657280"/>
        <c:crosses val="autoZero"/>
        <c:crossBetween val="between"/>
      </c:valAx>
      <c:valAx>
        <c:axId val="298681472"/>
        <c:scaling>
          <c:orientation val="minMax"/>
          <c:max val="15"/>
          <c:min val="-1"/>
        </c:scaling>
        <c:delete val="0"/>
        <c:axPos val="r"/>
        <c:numFmt formatCode="0.0" sourceLinked="1"/>
        <c:majorTickMark val="out"/>
        <c:minorTickMark val="none"/>
        <c:tickLblPos val="nextTo"/>
        <c:spPr>
          <a:ln>
            <a:solidFill>
              <a:schemeClr val="bg1"/>
            </a:solidFill>
          </a:ln>
        </c:spPr>
        <c:txPr>
          <a:bodyPr/>
          <a:lstStyle/>
          <a:p>
            <a:pPr>
              <a:defRPr sz="400">
                <a:solidFill>
                  <a:schemeClr val="bg1"/>
                </a:solidFill>
              </a:defRPr>
            </a:pPr>
            <a:endParaRPr lang="en-US"/>
          </a:p>
        </c:txPr>
        <c:crossAx val="298683008"/>
        <c:crosses val="max"/>
        <c:crossBetween val="between"/>
      </c:valAx>
      <c:catAx>
        <c:axId val="298683008"/>
        <c:scaling>
          <c:orientation val="minMax"/>
        </c:scaling>
        <c:delete val="1"/>
        <c:axPos val="b"/>
        <c:numFmt formatCode="General" sourceLinked="1"/>
        <c:majorTickMark val="out"/>
        <c:minorTickMark val="none"/>
        <c:tickLblPos val="nextTo"/>
        <c:crossAx val="298681472"/>
        <c:crosses val="autoZero"/>
        <c:auto val="1"/>
        <c:lblAlgn val="ctr"/>
        <c:lblOffset val="100"/>
        <c:noMultiLvlLbl val="0"/>
      </c:catAx>
    </c:plotArea>
    <c:legend>
      <c:legendPos val="b"/>
      <c:legendEntry>
        <c:idx val="1"/>
        <c:delete val="1"/>
      </c:legendEntry>
      <c:legendEntry>
        <c:idx val="3"/>
        <c:delete val="1"/>
      </c:legendEntry>
      <c:layout>
        <c:manualLayout>
          <c:xMode val="edge"/>
          <c:yMode val="edge"/>
          <c:x val="2.4618541387362546E-2"/>
          <c:y val="0.87940487320659766"/>
          <c:w val="0.96035499159727333"/>
          <c:h val="0.1081194978608471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Suriname</a:t>
            </a:r>
          </a:p>
        </c:rich>
      </c:tx>
      <c:layout/>
      <c:overlay val="1"/>
    </c:title>
    <c:autoTitleDeleted val="0"/>
    <c:plotArea>
      <c:layout>
        <c:manualLayout>
          <c:layoutTarget val="inner"/>
          <c:xMode val="edge"/>
          <c:yMode val="edge"/>
          <c:x val="0.10840411135658402"/>
          <c:y val="4.4926820352150426E-2"/>
          <c:w val="0.85227490448586019"/>
          <c:h val="0.88335690048420124"/>
        </c:manualLayout>
      </c:layout>
      <c:areaChart>
        <c:grouping val="standard"/>
        <c:varyColors val="0"/>
        <c:ser>
          <c:idx val="2"/>
          <c:order val="2"/>
          <c:spPr>
            <a:gradFill>
              <a:gsLst>
                <a:gs pos="4000">
                  <a:schemeClr val="accent3"/>
                </a:gs>
                <a:gs pos="31000">
                  <a:schemeClr val="accent3">
                    <a:lumMod val="60000"/>
                    <a:lumOff val="40000"/>
                  </a:schemeClr>
                </a:gs>
                <a:gs pos="93000">
                  <a:schemeClr val="accent3">
                    <a:lumMod val="20000"/>
                    <a:lumOff val="80000"/>
                  </a:schemeClr>
                </a:gs>
              </a:gsLst>
              <a:lin ang="5400000" scaled="0"/>
            </a:gradFill>
          </c:spPr>
          <c:cat>
            <c:numRef>
              <c:f>'Chart 8.9'!$A$4:$A$16</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'Chart 8.9'!$T$52:$T$64</c:f>
              <c:numCache>
                <c:formatCode>0.0</c:formatCode>
                <c:ptCount val="13"/>
                <c:pt idx="0">
                  <c:v>10.766999999999999</c:v>
                </c:pt>
                <c:pt idx="1">
                  <c:v>10.099</c:v>
                </c:pt>
                <c:pt idx="2">
                  <c:v>13.873559709639125</c:v>
                </c:pt>
                <c:pt idx="3">
                  <c:v>10.341330165787557</c:v>
                </c:pt>
                <c:pt idx="4">
                  <c:v>11.467301245425428</c:v>
                </c:pt>
                <c:pt idx="5">
                  <c:v>12.109977319179821</c:v>
                </c:pt>
                <c:pt idx="6">
                  <c:v>12.520674651117009</c:v>
                </c:pt>
                <c:pt idx="7">
                  <c:v>12.447475447588188</c:v>
                </c:pt>
                <c:pt idx="8">
                  <c:v>12.528182481286393</c:v>
                </c:pt>
                <c:pt idx="9">
                  <c:v>13.130839144153381</c:v>
                </c:pt>
                <c:pt idx="10">
                  <c:v>13.483822507064406</c:v>
                </c:pt>
                <c:pt idx="11">
                  <c:v>13.883073171746332</c:v>
                </c:pt>
                <c:pt idx="12">
                  <c:v>14.325792387883125</c:v>
                </c:pt>
              </c:numCache>
            </c:numRef>
          </c:val>
        </c:ser>
        <c:ser>
          <c:idx val="3"/>
          <c:order val="3"/>
          <c:spPr>
            <a:solidFill>
              <a:schemeClr val="bg1"/>
            </a:solidFill>
          </c:spPr>
          <c:cat>
            <c:numRef>
              <c:f>'Chart 8.9'!$A$4:$A$16</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'Chart 8.9'!$S$52:$S$64</c:f>
              <c:numCache>
                <c:formatCode>0.0</c:formatCode>
                <c:ptCount val="13"/>
                <c:pt idx="0">
                  <c:v>10.766999999999999</c:v>
                </c:pt>
                <c:pt idx="1">
                  <c:v>10.099</c:v>
                </c:pt>
                <c:pt idx="2">
                  <c:v>9.1490000000000009</c:v>
                </c:pt>
                <c:pt idx="3">
                  <c:v>8.0139999999999993</c:v>
                </c:pt>
                <c:pt idx="4">
                  <c:v>9.120000000000001</c:v>
                </c:pt>
                <c:pt idx="5">
                  <c:v>9.7050000000000001</c:v>
                </c:pt>
                <c:pt idx="6">
                  <c:v>9.7669999999999995</c:v>
                </c:pt>
                <c:pt idx="7">
                  <c:v>9.6790000000000003</c:v>
                </c:pt>
                <c:pt idx="8">
                  <c:v>9.0300000000000011</c:v>
                </c:pt>
                <c:pt idx="9">
                  <c:v>9.343</c:v>
                </c:pt>
                <c:pt idx="10">
                  <c:v>9.5350000000000001</c:v>
                </c:pt>
                <c:pt idx="11">
                  <c:v>9.64</c:v>
                </c:pt>
                <c:pt idx="12">
                  <c:v>9.673</c:v>
                </c:pt>
              </c:numCache>
            </c:numRef>
          </c:val>
        </c:ser>
        <c:dLbls>
          <c:showLegendKey val="0"/>
          <c:showVal val="0"/>
          <c:showCatName val="0"/>
          <c:showSerName val="0"/>
          <c:showPercent val="0"/>
          <c:showBubbleSize val="0"/>
        </c:dLbls>
        <c:axId val="303370624"/>
        <c:axId val="298707584"/>
      </c:areaChart>
      <c:lineChart>
        <c:grouping val="standard"/>
        <c:varyColors val="0"/>
        <c:ser>
          <c:idx val="0"/>
          <c:order val="0"/>
          <c:tx>
            <c:strRef>
              <c:f>'Chart 8.9'!$E$3</c:f>
              <c:strCache>
                <c:ptCount val="1"/>
                <c:pt idx="0">
                  <c:v>Base Line</c:v>
                </c:pt>
              </c:strCache>
            </c:strRef>
          </c:tx>
          <c:spPr>
            <a:ln>
              <a:solidFill>
                <a:schemeClr val="accent3"/>
              </a:solidFill>
            </a:ln>
          </c:spPr>
          <c:marker>
            <c:symbol val="none"/>
          </c:marker>
          <c:cat>
            <c:numRef>
              <c:f>'Chart 8.9'!$A$4:$A$16</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'Chart 8.9'!$H$52:$H$64</c:f>
              <c:numCache>
                <c:formatCode>0.0</c:formatCode>
                <c:ptCount val="13"/>
                <c:pt idx="0">
                  <c:v>5.7670000000000003</c:v>
                </c:pt>
                <c:pt idx="1">
                  <c:v>5.0990000000000002</c:v>
                </c:pt>
                <c:pt idx="2">
                  <c:v>4.149</c:v>
                </c:pt>
                <c:pt idx="3">
                  <c:v>3.0139999999999998</c:v>
                </c:pt>
                <c:pt idx="4">
                  <c:v>4.12</c:v>
                </c:pt>
                <c:pt idx="5">
                  <c:v>4.7050000000000001</c:v>
                </c:pt>
                <c:pt idx="6">
                  <c:v>4.7670000000000003</c:v>
                </c:pt>
                <c:pt idx="7">
                  <c:v>4.6790000000000003</c:v>
                </c:pt>
                <c:pt idx="8">
                  <c:v>4.03</c:v>
                </c:pt>
                <c:pt idx="9">
                  <c:v>4.343</c:v>
                </c:pt>
                <c:pt idx="10">
                  <c:v>4.5350000000000001</c:v>
                </c:pt>
                <c:pt idx="11">
                  <c:v>4.6399999999999997</c:v>
                </c:pt>
                <c:pt idx="12">
                  <c:v>4.673</c:v>
                </c:pt>
              </c:numCache>
            </c:numRef>
          </c:val>
          <c:smooth val="0"/>
        </c:ser>
        <c:ser>
          <c:idx val="1"/>
          <c:order val="1"/>
          <c:tx>
            <c:strRef>
              <c:f>'Chart 8.9'!$F$3</c:f>
              <c:strCache>
                <c:ptCount val="1"/>
                <c:pt idx="0">
                  <c:v>BR growth</c:v>
                </c:pt>
              </c:strCache>
            </c:strRef>
          </c:tx>
          <c:spPr>
            <a:ln>
              <a:solidFill>
                <a:schemeClr val="accent3"/>
              </a:solidFill>
              <a:prstDash val="sysDash"/>
            </a:ln>
          </c:spPr>
          <c:marker>
            <c:symbol val="none"/>
          </c:marker>
          <c:cat>
            <c:numRef>
              <c:f>'Chart 8.9'!$A$4:$A$16</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'Chart 8.9'!$R$52:$R$64</c:f>
              <c:numCache>
                <c:formatCode>0.0</c:formatCode>
                <c:ptCount val="13"/>
                <c:pt idx="0">
                  <c:v>5.7670000000000003</c:v>
                </c:pt>
                <c:pt idx="1">
                  <c:v>5.0990000000000002</c:v>
                </c:pt>
                <c:pt idx="2">
                  <c:v>8.8735597096391245</c:v>
                </c:pt>
                <c:pt idx="3">
                  <c:v>5.3413301657875571</c:v>
                </c:pt>
                <c:pt idx="4">
                  <c:v>6.4673012454254275</c:v>
                </c:pt>
                <c:pt idx="5">
                  <c:v>7.109977319179821</c:v>
                </c:pt>
                <c:pt idx="6">
                  <c:v>7.5206746511170097</c:v>
                </c:pt>
                <c:pt idx="7">
                  <c:v>7.4474754475881877</c:v>
                </c:pt>
                <c:pt idx="8">
                  <c:v>7.5281824812863922</c:v>
                </c:pt>
                <c:pt idx="9">
                  <c:v>8.1308391441533807</c:v>
                </c:pt>
                <c:pt idx="10">
                  <c:v>8.4838225070644064</c:v>
                </c:pt>
                <c:pt idx="11">
                  <c:v>8.8830731717463323</c:v>
                </c:pt>
                <c:pt idx="12">
                  <c:v>9.3257923878831246</c:v>
                </c:pt>
              </c:numCache>
            </c:numRef>
          </c:val>
          <c:smooth val="0"/>
        </c:ser>
        <c:dLbls>
          <c:showLegendKey val="0"/>
          <c:showVal val="0"/>
          <c:showCatName val="0"/>
          <c:showSerName val="0"/>
          <c:showPercent val="0"/>
          <c:showBubbleSize val="0"/>
        </c:dLbls>
        <c:marker val="1"/>
        <c:smooth val="0"/>
        <c:axId val="298699776"/>
        <c:axId val="298705664"/>
      </c:lineChart>
      <c:catAx>
        <c:axId val="298699776"/>
        <c:scaling>
          <c:orientation val="minMax"/>
        </c:scaling>
        <c:delete val="0"/>
        <c:axPos val="b"/>
        <c:numFmt formatCode="General" sourceLinked="1"/>
        <c:majorTickMark val="out"/>
        <c:minorTickMark val="none"/>
        <c:tickLblPos val="low"/>
        <c:txPr>
          <a:bodyPr rot="-5400000" vert="horz"/>
          <a:lstStyle/>
          <a:p>
            <a:pPr>
              <a:defRPr sz="700">
                <a:solidFill>
                  <a:schemeClr val="bg1"/>
                </a:solidFill>
              </a:defRPr>
            </a:pPr>
            <a:endParaRPr lang="en-US"/>
          </a:p>
        </c:txPr>
        <c:crossAx val="298705664"/>
        <c:crosses val="autoZero"/>
        <c:auto val="1"/>
        <c:lblAlgn val="ctr"/>
        <c:lblOffset val="100"/>
        <c:noMultiLvlLbl val="0"/>
      </c:catAx>
      <c:valAx>
        <c:axId val="298705664"/>
        <c:scaling>
          <c:orientation val="minMax"/>
          <c:max val="10"/>
          <c:min val="-6"/>
        </c:scaling>
        <c:delete val="0"/>
        <c:axPos val="l"/>
        <c:title>
          <c:tx>
            <c:rich>
              <a:bodyPr rot="-5400000" vert="horz"/>
              <a:lstStyle/>
              <a:p>
                <a:pPr>
                  <a:defRPr sz="1100" b="0"/>
                </a:pPr>
                <a:r>
                  <a:rPr lang="en-US" sz="1100" b="0"/>
                  <a:t>Growth rate (percent)</a:t>
                </a:r>
              </a:p>
            </c:rich>
          </c:tx>
          <c:layout/>
          <c:overlay val="0"/>
        </c:title>
        <c:numFmt formatCode="0" sourceLinked="0"/>
        <c:majorTickMark val="out"/>
        <c:minorTickMark val="none"/>
        <c:tickLblPos val="nextTo"/>
        <c:txPr>
          <a:bodyPr/>
          <a:lstStyle/>
          <a:p>
            <a:pPr>
              <a:defRPr sz="1100"/>
            </a:pPr>
            <a:endParaRPr lang="en-US"/>
          </a:p>
        </c:txPr>
        <c:crossAx val="298699776"/>
        <c:crosses val="autoZero"/>
        <c:crossBetween val="between"/>
      </c:valAx>
      <c:valAx>
        <c:axId val="298707584"/>
        <c:scaling>
          <c:orientation val="minMax"/>
          <c:max val="15"/>
          <c:min val="-1"/>
        </c:scaling>
        <c:delete val="0"/>
        <c:axPos val="r"/>
        <c:numFmt formatCode="0.0" sourceLinked="1"/>
        <c:majorTickMark val="out"/>
        <c:minorTickMark val="none"/>
        <c:tickLblPos val="nextTo"/>
        <c:spPr>
          <a:ln>
            <a:solidFill>
              <a:schemeClr val="bg1"/>
            </a:solidFill>
          </a:ln>
        </c:spPr>
        <c:txPr>
          <a:bodyPr/>
          <a:lstStyle/>
          <a:p>
            <a:pPr>
              <a:defRPr sz="400">
                <a:solidFill>
                  <a:schemeClr val="bg1"/>
                </a:solidFill>
              </a:defRPr>
            </a:pPr>
            <a:endParaRPr lang="en-US"/>
          </a:p>
        </c:txPr>
        <c:crossAx val="303370624"/>
        <c:crosses val="max"/>
        <c:crossBetween val="between"/>
      </c:valAx>
      <c:catAx>
        <c:axId val="303370624"/>
        <c:scaling>
          <c:orientation val="minMax"/>
        </c:scaling>
        <c:delete val="1"/>
        <c:axPos val="b"/>
        <c:numFmt formatCode="General" sourceLinked="1"/>
        <c:majorTickMark val="out"/>
        <c:minorTickMark val="none"/>
        <c:tickLblPos val="nextTo"/>
        <c:crossAx val="298707584"/>
        <c:crosses val="autoZero"/>
        <c:auto val="1"/>
        <c:lblAlgn val="ctr"/>
        <c:lblOffset val="100"/>
        <c:noMultiLvlLbl val="0"/>
      </c:catAx>
    </c:plotArea>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Jamaica</a:t>
            </a:r>
          </a:p>
        </c:rich>
      </c:tx>
      <c:layout/>
      <c:overlay val="1"/>
    </c:title>
    <c:autoTitleDeleted val="0"/>
    <c:plotArea>
      <c:layout>
        <c:manualLayout>
          <c:layoutTarget val="inner"/>
          <c:xMode val="edge"/>
          <c:yMode val="edge"/>
          <c:x val="0.12439132158839858"/>
          <c:y val="4.4294840503427635E-2"/>
          <c:w val="0.83628769425404559"/>
          <c:h val="0.7223170688569589"/>
        </c:manualLayout>
      </c:layout>
      <c:areaChart>
        <c:grouping val="standard"/>
        <c:varyColors val="0"/>
        <c:ser>
          <c:idx val="2"/>
          <c:order val="2"/>
          <c:tx>
            <c:v>Increase in GDP growth with Brazil as trading partner</c:v>
          </c:tx>
          <c:spPr>
            <a:gradFill>
              <a:gsLst>
                <a:gs pos="4000">
                  <a:schemeClr val="accent3"/>
                </a:gs>
                <a:gs pos="47000">
                  <a:schemeClr val="accent3">
                    <a:lumMod val="60000"/>
                    <a:lumOff val="40000"/>
                  </a:schemeClr>
                </a:gs>
                <a:gs pos="93000">
                  <a:schemeClr val="accent3">
                    <a:lumMod val="20000"/>
                    <a:lumOff val="80000"/>
                  </a:schemeClr>
                </a:gs>
              </a:gsLst>
              <a:lin ang="5400000" scaled="0"/>
            </a:gradFill>
          </c:spPr>
          <c:cat>
            <c:numRef>
              <c:f>'Chart 8.9'!$A$4:$A$16</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'Chart 8.9'!$T$68:$T$80</c:f>
              <c:numCache>
                <c:formatCode>0.0</c:formatCode>
                <c:ptCount val="13"/>
                <c:pt idx="0">
                  <c:v>7.8730000000000002</c:v>
                </c:pt>
                <c:pt idx="1">
                  <c:v>6.4340000000000002</c:v>
                </c:pt>
                <c:pt idx="2">
                  <c:v>4.0721561891765745</c:v>
                </c:pt>
                <c:pt idx="3">
                  <c:v>5.8820643678211262</c:v>
                </c:pt>
                <c:pt idx="4">
                  <c:v>8.843519895896808</c:v>
                </c:pt>
                <c:pt idx="5">
                  <c:v>6.403480915868669</c:v>
                </c:pt>
                <c:pt idx="6">
                  <c:v>7.3421814657948126</c:v>
                </c:pt>
                <c:pt idx="7">
                  <c:v>6.6366195013344917</c:v>
                </c:pt>
                <c:pt idx="8">
                  <c:v>7.0517734258440328</c:v>
                </c:pt>
                <c:pt idx="9">
                  <c:v>8.3945682766003067</c:v>
                </c:pt>
                <c:pt idx="10">
                  <c:v>8.7723912079359874</c:v>
                </c:pt>
                <c:pt idx="11">
                  <c:v>9.0013176439746907</c:v>
                </c:pt>
                <c:pt idx="12">
                  <c:v>9.3502090555428996</c:v>
                </c:pt>
              </c:numCache>
            </c:numRef>
          </c:val>
        </c:ser>
        <c:ser>
          <c:idx val="3"/>
          <c:order val="3"/>
          <c:spPr>
            <a:solidFill>
              <a:schemeClr val="bg1"/>
            </a:solidFill>
          </c:spPr>
          <c:cat>
            <c:numRef>
              <c:f>'Chart 8.9'!$A$4:$A$16</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'Chart 8.9'!$S$68:$S$80</c:f>
              <c:numCache>
                <c:formatCode>0.0</c:formatCode>
                <c:ptCount val="13"/>
                <c:pt idx="0">
                  <c:v>7.8730000000000002</c:v>
                </c:pt>
                <c:pt idx="1">
                  <c:v>6.4340000000000002</c:v>
                </c:pt>
                <c:pt idx="2">
                  <c:v>4.1920000000000002</c:v>
                </c:pt>
                <c:pt idx="3">
                  <c:v>1.6110000000000002</c:v>
                </c:pt>
                <c:pt idx="4">
                  <c:v>3.5529999999999999</c:v>
                </c:pt>
                <c:pt idx="5">
                  <c:v>6.4050000000000002</c:v>
                </c:pt>
                <c:pt idx="6">
                  <c:v>4.5199999999999996</c:v>
                </c:pt>
                <c:pt idx="7">
                  <c:v>5.4169999999999998</c:v>
                </c:pt>
                <c:pt idx="8">
                  <c:v>6.25</c:v>
                </c:pt>
                <c:pt idx="9">
                  <c:v>6.7</c:v>
                </c:pt>
                <c:pt idx="10">
                  <c:v>7.1</c:v>
                </c:pt>
                <c:pt idx="11">
                  <c:v>7.4249999999999998</c:v>
                </c:pt>
                <c:pt idx="12">
                  <c:v>7.65</c:v>
                </c:pt>
              </c:numCache>
            </c:numRef>
          </c:val>
        </c:ser>
        <c:dLbls>
          <c:showLegendKey val="0"/>
          <c:showVal val="0"/>
          <c:showCatName val="0"/>
          <c:showSerName val="0"/>
          <c:showPercent val="0"/>
          <c:showBubbleSize val="0"/>
        </c:dLbls>
        <c:axId val="312222848"/>
        <c:axId val="312221056"/>
      </c:areaChart>
      <c:lineChart>
        <c:grouping val="standard"/>
        <c:varyColors val="0"/>
        <c:ser>
          <c:idx val="0"/>
          <c:order val="0"/>
          <c:tx>
            <c:strRef>
              <c:f>'Chart 8.9'!$E$3</c:f>
              <c:strCache>
                <c:ptCount val="1"/>
                <c:pt idx="0">
                  <c:v>Base Line</c:v>
                </c:pt>
              </c:strCache>
            </c:strRef>
          </c:tx>
          <c:spPr>
            <a:ln>
              <a:solidFill>
                <a:schemeClr val="accent3"/>
              </a:solidFill>
            </a:ln>
          </c:spPr>
          <c:marker>
            <c:symbol val="none"/>
          </c:marker>
          <c:cat>
            <c:numRef>
              <c:f>'Chart 8.9'!$A$4:$A$16</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'Chart 8.9'!$H$68:$H$80</c:f>
              <c:numCache>
                <c:formatCode>0.0</c:formatCode>
                <c:ptCount val="13"/>
                <c:pt idx="0">
                  <c:v>2.8730000000000002</c:v>
                </c:pt>
                <c:pt idx="1">
                  <c:v>1.4339999999999999</c:v>
                </c:pt>
                <c:pt idx="2">
                  <c:v>-0.80800000000000005</c:v>
                </c:pt>
                <c:pt idx="3">
                  <c:v>-3.3889999999999998</c:v>
                </c:pt>
                <c:pt idx="4">
                  <c:v>-1.4470000000000001</c:v>
                </c:pt>
                <c:pt idx="5">
                  <c:v>1.405</c:v>
                </c:pt>
                <c:pt idx="6">
                  <c:v>-0.48</c:v>
                </c:pt>
                <c:pt idx="7">
                  <c:v>0.41699999999999998</c:v>
                </c:pt>
                <c:pt idx="8">
                  <c:v>1.25</c:v>
                </c:pt>
                <c:pt idx="9">
                  <c:v>1.7</c:v>
                </c:pt>
                <c:pt idx="10">
                  <c:v>2.1</c:v>
                </c:pt>
                <c:pt idx="11">
                  <c:v>2.4249999999999998</c:v>
                </c:pt>
                <c:pt idx="12">
                  <c:v>2.65</c:v>
                </c:pt>
              </c:numCache>
            </c:numRef>
          </c:val>
          <c:smooth val="0"/>
        </c:ser>
        <c:ser>
          <c:idx val="1"/>
          <c:order val="1"/>
          <c:tx>
            <c:v>Brazil as trading partner</c:v>
          </c:tx>
          <c:spPr>
            <a:ln>
              <a:solidFill>
                <a:schemeClr val="accent3"/>
              </a:solidFill>
              <a:prstDash val="sysDash"/>
            </a:ln>
          </c:spPr>
          <c:marker>
            <c:symbol val="none"/>
          </c:marker>
          <c:cat>
            <c:numRef>
              <c:f>'Chart 8.9'!$A$4:$A$16</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'Chart 8.9'!$R$68:$R$80</c:f>
              <c:numCache>
                <c:formatCode>0.0</c:formatCode>
                <c:ptCount val="13"/>
                <c:pt idx="0">
                  <c:v>2.8730000000000002</c:v>
                </c:pt>
                <c:pt idx="1">
                  <c:v>1.4339999999999999</c:v>
                </c:pt>
                <c:pt idx="2">
                  <c:v>-0.92784381082342571</c:v>
                </c:pt>
                <c:pt idx="3">
                  <c:v>0.88206436782112574</c:v>
                </c:pt>
                <c:pt idx="4">
                  <c:v>3.8435198958968071</c:v>
                </c:pt>
                <c:pt idx="5">
                  <c:v>1.4034809158686687</c:v>
                </c:pt>
                <c:pt idx="6">
                  <c:v>2.342181465794813</c:v>
                </c:pt>
                <c:pt idx="7">
                  <c:v>1.636619501334492</c:v>
                </c:pt>
                <c:pt idx="8">
                  <c:v>2.0517734258440328</c:v>
                </c:pt>
                <c:pt idx="9">
                  <c:v>3.3945682766003076</c:v>
                </c:pt>
                <c:pt idx="10">
                  <c:v>3.7723912079359878</c:v>
                </c:pt>
                <c:pt idx="11">
                  <c:v>4.0013176439746898</c:v>
                </c:pt>
                <c:pt idx="12">
                  <c:v>4.3502090555428996</c:v>
                </c:pt>
              </c:numCache>
            </c:numRef>
          </c:val>
          <c:smooth val="0"/>
        </c:ser>
        <c:dLbls>
          <c:showLegendKey val="0"/>
          <c:showVal val="0"/>
          <c:showCatName val="0"/>
          <c:showSerName val="0"/>
          <c:showPercent val="0"/>
          <c:showBubbleSize val="0"/>
        </c:dLbls>
        <c:marker val="1"/>
        <c:smooth val="0"/>
        <c:axId val="312217600"/>
        <c:axId val="312219136"/>
      </c:lineChart>
      <c:catAx>
        <c:axId val="312217600"/>
        <c:scaling>
          <c:orientation val="minMax"/>
        </c:scaling>
        <c:delete val="0"/>
        <c:axPos val="b"/>
        <c:numFmt formatCode="General" sourceLinked="1"/>
        <c:majorTickMark val="out"/>
        <c:minorTickMark val="none"/>
        <c:tickLblPos val="low"/>
        <c:txPr>
          <a:bodyPr rot="-5400000" vert="horz"/>
          <a:lstStyle/>
          <a:p>
            <a:pPr>
              <a:defRPr sz="1100"/>
            </a:pPr>
            <a:endParaRPr lang="en-US"/>
          </a:p>
        </c:txPr>
        <c:crossAx val="312219136"/>
        <c:crosses val="autoZero"/>
        <c:auto val="1"/>
        <c:lblAlgn val="ctr"/>
        <c:lblOffset val="100"/>
        <c:noMultiLvlLbl val="0"/>
      </c:catAx>
      <c:valAx>
        <c:axId val="312219136"/>
        <c:scaling>
          <c:orientation val="minMax"/>
          <c:max val="10"/>
          <c:min val="-6"/>
        </c:scaling>
        <c:delete val="0"/>
        <c:axPos val="l"/>
        <c:title>
          <c:tx>
            <c:rich>
              <a:bodyPr rot="-5400000" vert="horz"/>
              <a:lstStyle/>
              <a:p>
                <a:pPr>
                  <a:defRPr sz="1100" b="0"/>
                </a:pPr>
                <a:r>
                  <a:rPr lang="en-US" sz="1100" b="0"/>
                  <a:t>Growth rate (percent)</a:t>
                </a:r>
              </a:p>
            </c:rich>
          </c:tx>
          <c:layout/>
          <c:overlay val="0"/>
        </c:title>
        <c:numFmt formatCode="0" sourceLinked="0"/>
        <c:majorTickMark val="out"/>
        <c:minorTickMark val="none"/>
        <c:tickLblPos val="nextTo"/>
        <c:txPr>
          <a:bodyPr/>
          <a:lstStyle/>
          <a:p>
            <a:pPr>
              <a:defRPr sz="1100"/>
            </a:pPr>
            <a:endParaRPr lang="en-US"/>
          </a:p>
        </c:txPr>
        <c:crossAx val="312217600"/>
        <c:crosses val="autoZero"/>
        <c:crossBetween val="between"/>
      </c:valAx>
      <c:valAx>
        <c:axId val="312221056"/>
        <c:scaling>
          <c:orientation val="minMax"/>
          <c:max val="15"/>
          <c:min val="-1"/>
        </c:scaling>
        <c:delete val="0"/>
        <c:axPos val="r"/>
        <c:numFmt formatCode="0.0" sourceLinked="1"/>
        <c:majorTickMark val="out"/>
        <c:minorTickMark val="none"/>
        <c:tickLblPos val="nextTo"/>
        <c:spPr>
          <a:ln>
            <a:solidFill>
              <a:schemeClr val="bg1"/>
            </a:solidFill>
          </a:ln>
        </c:spPr>
        <c:txPr>
          <a:bodyPr/>
          <a:lstStyle/>
          <a:p>
            <a:pPr>
              <a:defRPr sz="400">
                <a:solidFill>
                  <a:schemeClr val="bg1"/>
                </a:solidFill>
              </a:defRPr>
            </a:pPr>
            <a:endParaRPr lang="en-US"/>
          </a:p>
        </c:txPr>
        <c:crossAx val="312222848"/>
        <c:crosses val="max"/>
        <c:crossBetween val="between"/>
      </c:valAx>
      <c:catAx>
        <c:axId val="312222848"/>
        <c:scaling>
          <c:orientation val="minMax"/>
        </c:scaling>
        <c:delete val="1"/>
        <c:axPos val="b"/>
        <c:numFmt formatCode="General" sourceLinked="1"/>
        <c:majorTickMark val="out"/>
        <c:minorTickMark val="none"/>
        <c:tickLblPos val="nextTo"/>
        <c:crossAx val="312221056"/>
        <c:crosses val="autoZero"/>
        <c:auto val="1"/>
        <c:lblAlgn val="ctr"/>
        <c:lblOffset val="100"/>
        <c:noMultiLvlLbl val="0"/>
      </c:catAx>
    </c:plotArea>
    <c:legend>
      <c:legendPos val="b"/>
      <c:legendEntry>
        <c:idx val="1"/>
        <c:delete val="1"/>
      </c:legendEntry>
      <c:legendEntry>
        <c:idx val="3"/>
        <c:delete val="1"/>
      </c:legendEntry>
      <c:layout>
        <c:manualLayout>
          <c:xMode val="edge"/>
          <c:yMode val="edge"/>
          <c:x val="3.7408309572814193E-2"/>
          <c:y val="0.87151397544501252"/>
          <c:w val="0.94436778136545885"/>
          <c:h val="0.1095286785834235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79344973182701"/>
          <c:y val="5.1610113847937462E-2"/>
          <c:w val="0.85020655026817316"/>
          <c:h val="0.77406517497448213"/>
        </c:manualLayout>
      </c:layout>
      <c:barChart>
        <c:barDir val="col"/>
        <c:grouping val="clustered"/>
        <c:varyColors val="0"/>
        <c:ser>
          <c:idx val="2"/>
          <c:order val="0"/>
          <c:tx>
            <c:strRef>
              <c:f>'Chart 8.2'!$C$50</c:f>
              <c:strCache>
                <c:ptCount val="1"/>
                <c:pt idx="0">
                  <c:v>5 years</c:v>
                </c:pt>
              </c:strCache>
            </c:strRef>
          </c:tx>
          <c:spPr>
            <a:pattFill prst="wdUpDiag">
              <a:fgClr>
                <a:schemeClr val="bg1">
                  <a:lumMod val="50000"/>
                </a:schemeClr>
              </a:fgClr>
              <a:bgClr>
                <a:schemeClr val="bg1"/>
              </a:bgClr>
            </a:pattFill>
            <a:ln>
              <a:solidFill>
                <a:schemeClr val="tx1"/>
              </a:solidFill>
            </a:ln>
          </c:spPr>
          <c:invertIfNegative val="0"/>
          <c:cat>
            <c:numRef>
              <c:f>'Chart 8.2'!$D$46:$H$46</c:f>
              <c:numCache>
                <c:formatCode>0.0</c:formatCode>
                <c:ptCount val="5"/>
                <c:pt idx="0">
                  <c:v>85.360333333333344</c:v>
                </c:pt>
                <c:pt idx="1">
                  <c:v>80.360333333333344</c:v>
                </c:pt>
                <c:pt idx="2">
                  <c:v>70.360333333333344</c:v>
                </c:pt>
                <c:pt idx="3">
                  <c:v>60.360333333333344</c:v>
                </c:pt>
                <c:pt idx="4">
                  <c:v>50.360333333333344</c:v>
                </c:pt>
              </c:numCache>
            </c:numRef>
          </c:cat>
          <c:val>
            <c:numRef>
              <c:f>'Chart 8.2'!$D$50:$H$50</c:f>
              <c:numCache>
                <c:formatCode>0.0</c:formatCode>
                <c:ptCount val="5"/>
                <c:pt idx="0">
                  <c:v>3.0211942568763264</c:v>
                </c:pt>
                <c:pt idx="1">
                  <c:v>3.9765021536135259</c:v>
                </c:pt>
                <c:pt idx="2">
                  <c:v>5.8871179470879254</c:v>
                </c:pt>
                <c:pt idx="3">
                  <c:v>7.7977337405623244</c:v>
                </c:pt>
                <c:pt idx="4">
                  <c:v>9.7083495340367243</c:v>
                </c:pt>
              </c:numCache>
            </c:numRef>
          </c:val>
        </c:ser>
        <c:ser>
          <c:idx val="3"/>
          <c:order val="1"/>
          <c:tx>
            <c:strRef>
              <c:f>'Chart 8.2'!$C$51</c:f>
              <c:strCache>
                <c:ptCount val="1"/>
                <c:pt idx="0">
                  <c:v>10 years</c:v>
                </c:pt>
              </c:strCache>
            </c:strRef>
          </c:tx>
          <c:spPr>
            <a:solidFill>
              <a:schemeClr val="bg1">
                <a:lumMod val="50000"/>
              </a:schemeClr>
            </a:solidFill>
            <a:ln>
              <a:solidFill>
                <a:schemeClr val="tx1"/>
              </a:solidFill>
            </a:ln>
          </c:spPr>
          <c:invertIfNegative val="0"/>
          <c:cat>
            <c:numRef>
              <c:f>'Chart 8.2'!$D$46:$H$46</c:f>
              <c:numCache>
                <c:formatCode>0.0</c:formatCode>
                <c:ptCount val="5"/>
                <c:pt idx="0">
                  <c:v>85.360333333333344</c:v>
                </c:pt>
                <c:pt idx="1">
                  <c:v>80.360333333333344</c:v>
                </c:pt>
                <c:pt idx="2">
                  <c:v>70.360333333333344</c:v>
                </c:pt>
                <c:pt idx="3">
                  <c:v>60.360333333333344</c:v>
                </c:pt>
                <c:pt idx="4">
                  <c:v>50.360333333333344</c:v>
                </c:pt>
              </c:numCache>
            </c:numRef>
          </c:cat>
          <c:val>
            <c:numRef>
              <c:f>'Chart 8.2'!$D$51:$H$51</c:f>
              <c:numCache>
                <c:formatCode>0.0</c:formatCode>
                <c:ptCount val="5"/>
                <c:pt idx="0">
                  <c:v>2.5165752072246388</c:v>
                </c:pt>
                <c:pt idx="1">
                  <c:v>2.9672640543101503</c:v>
                </c:pt>
                <c:pt idx="2">
                  <c:v>3.8686417484811733</c:v>
                </c:pt>
                <c:pt idx="3">
                  <c:v>4.7700194426521962</c:v>
                </c:pt>
                <c:pt idx="4">
                  <c:v>5.6713971368232192</c:v>
                </c:pt>
              </c:numCache>
            </c:numRef>
          </c:val>
        </c:ser>
        <c:dLbls>
          <c:showLegendKey val="0"/>
          <c:showVal val="0"/>
          <c:showCatName val="0"/>
          <c:showSerName val="0"/>
          <c:showPercent val="0"/>
          <c:showBubbleSize val="0"/>
        </c:dLbls>
        <c:gapWidth val="150"/>
        <c:axId val="313092352"/>
        <c:axId val="313213696"/>
      </c:barChart>
      <c:catAx>
        <c:axId val="313092352"/>
        <c:scaling>
          <c:orientation val="minMax"/>
        </c:scaling>
        <c:delete val="0"/>
        <c:axPos val="b"/>
        <c:title>
          <c:tx>
            <c:rich>
              <a:bodyPr/>
              <a:lstStyle/>
              <a:p>
                <a:pPr>
                  <a:defRPr sz="1100" b="0"/>
                </a:pPr>
                <a:r>
                  <a:rPr lang="en-US" sz="1100" b="0"/>
                  <a:t>Debt</a:t>
                </a:r>
                <a:r>
                  <a:rPr lang="en-US" sz="1100" b="0" baseline="0"/>
                  <a:t> targets (percent of GDP)</a:t>
                </a:r>
                <a:endParaRPr lang="en-US" sz="1100" b="0"/>
              </a:p>
            </c:rich>
          </c:tx>
          <c:layout>
            <c:manualLayout>
              <c:xMode val="edge"/>
              <c:yMode val="edge"/>
              <c:x val="0.37587153055143468"/>
              <c:y val="0.92435239235124977"/>
            </c:manualLayout>
          </c:layout>
          <c:overlay val="0"/>
        </c:title>
        <c:numFmt formatCode="0.0" sourceLinked="1"/>
        <c:majorTickMark val="out"/>
        <c:minorTickMark val="none"/>
        <c:tickLblPos val="nextTo"/>
        <c:txPr>
          <a:bodyPr/>
          <a:lstStyle/>
          <a:p>
            <a:pPr>
              <a:defRPr sz="1100"/>
            </a:pPr>
            <a:endParaRPr lang="en-US"/>
          </a:p>
        </c:txPr>
        <c:crossAx val="313213696"/>
        <c:crosses val="autoZero"/>
        <c:auto val="1"/>
        <c:lblAlgn val="ctr"/>
        <c:lblOffset val="100"/>
        <c:noMultiLvlLbl val="0"/>
      </c:catAx>
      <c:valAx>
        <c:axId val="313213696"/>
        <c:scaling>
          <c:orientation val="minMax"/>
        </c:scaling>
        <c:delete val="0"/>
        <c:axPos val="l"/>
        <c:title>
          <c:tx>
            <c:rich>
              <a:bodyPr rot="-5400000" vert="horz"/>
              <a:lstStyle/>
              <a:p>
                <a:pPr>
                  <a:defRPr sz="1100" b="0"/>
                </a:pPr>
                <a:r>
                  <a:rPr lang="en-US" sz="1100" b="0"/>
                  <a:t>Required Primary Balance (annual)</a:t>
                </a:r>
              </a:p>
            </c:rich>
          </c:tx>
          <c:layout/>
          <c:overlay val="0"/>
        </c:title>
        <c:numFmt formatCode="0" sourceLinked="0"/>
        <c:majorTickMark val="out"/>
        <c:minorTickMark val="none"/>
        <c:tickLblPos val="nextTo"/>
        <c:txPr>
          <a:bodyPr/>
          <a:lstStyle/>
          <a:p>
            <a:pPr>
              <a:defRPr sz="1100"/>
            </a:pPr>
            <a:endParaRPr lang="en-US"/>
          </a:p>
        </c:txPr>
        <c:crossAx val="313092352"/>
        <c:crosses val="autoZero"/>
        <c:crossBetween val="between"/>
      </c:valAx>
    </c:plotArea>
    <c:legend>
      <c:legendPos val="r"/>
      <c:layout>
        <c:manualLayout>
          <c:xMode val="edge"/>
          <c:yMode val="edge"/>
          <c:x val="0.17851978647596586"/>
          <c:y val="0.14122919298445855"/>
          <c:w val="0.25787312817781838"/>
          <c:h val="0.14245522860927612"/>
        </c:manualLayout>
      </c:layout>
      <c:overlay val="0"/>
      <c:txPr>
        <a:bodyPr/>
        <a:lstStyle/>
        <a:p>
          <a:pPr>
            <a:defRPr sz="11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428474550729"/>
          <c:y val="4.2477352511535754E-2"/>
          <c:w val="0.8088821911615115"/>
          <c:h val="0.78054823927846162"/>
        </c:manualLayout>
      </c:layout>
      <c:barChart>
        <c:barDir val="col"/>
        <c:grouping val="clustered"/>
        <c:varyColors val="0"/>
        <c:ser>
          <c:idx val="2"/>
          <c:order val="0"/>
          <c:tx>
            <c:strRef>
              <c:f>'Chart 8.3'!$C$40</c:f>
              <c:strCache>
                <c:ptCount val="1"/>
                <c:pt idx="0">
                  <c:v>5 years</c:v>
                </c:pt>
              </c:strCache>
            </c:strRef>
          </c:tx>
          <c:spPr>
            <a:pattFill prst="wdUpDiag">
              <a:fgClr>
                <a:schemeClr val="bg1">
                  <a:lumMod val="50000"/>
                </a:schemeClr>
              </a:fgClr>
              <a:bgClr>
                <a:schemeClr val="bg1"/>
              </a:bgClr>
            </a:pattFill>
            <a:ln>
              <a:solidFill>
                <a:schemeClr val="tx1"/>
              </a:solidFill>
            </a:ln>
          </c:spPr>
          <c:invertIfNegative val="0"/>
          <c:cat>
            <c:numRef>
              <c:f>'Chart 8.3'!$D$37:$G$37</c:f>
              <c:numCache>
                <c:formatCode>0.0</c:formatCode>
                <c:ptCount val="4"/>
                <c:pt idx="0">
                  <c:v>5</c:v>
                </c:pt>
                <c:pt idx="1">
                  <c:v>10</c:v>
                </c:pt>
                <c:pt idx="2">
                  <c:v>20</c:v>
                </c:pt>
                <c:pt idx="3">
                  <c:v>30</c:v>
                </c:pt>
              </c:numCache>
            </c:numRef>
          </c:cat>
          <c:val>
            <c:numRef>
              <c:f>'Chart 8.3'!$D$40:$G$40</c:f>
              <c:numCache>
                <c:formatCode>0.0</c:formatCode>
                <c:ptCount val="4"/>
                <c:pt idx="0">
                  <c:v>6.7969579136592362</c:v>
                </c:pt>
                <c:pt idx="1">
                  <c:v>5.7273362309979516</c:v>
                </c:pt>
                <c:pt idx="2">
                  <c:v>3.5880928656753825</c:v>
                </c:pt>
                <c:pt idx="3">
                  <c:v>1.4488495003528137</c:v>
                </c:pt>
              </c:numCache>
            </c:numRef>
          </c:val>
        </c:ser>
        <c:ser>
          <c:idx val="3"/>
          <c:order val="1"/>
          <c:tx>
            <c:strRef>
              <c:f>'Chart 8.3'!$C$41</c:f>
              <c:strCache>
                <c:ptCount val="1"/>
                <c:pt idx="0">
                  <c:v>10 years</c:v>
                </c:pt>
              </c:strCache>
            </c:strRef>
          </c:tx>
          <c:spPr>
            <a:solidFill>
              <a:schemeClr val="bg1">
                <a:lumMod val="50000"/>
              </a:schemeClr>
            </a:solidFill>
            <a:ln>
              <a:solidFill>
                <a:schemeClr val="tx1"/>
              </a:solidFill>
            </a:ln>
          </c:spPr>
          <c:invertIfNegative val="0"/>
          <c:cat>
            <c:numRef>
              <c:f>'Chart 8.3'!$D$37:$G$37</c:f>
              <c:numCache>
                <c:formatCode>0.0</c:formatCode>
                <c:ptCount val="4"/>
                <c:pt idx="0">
                  <c:v>5</c:v>
                </c:pt>
                <c:pt idx="1">
                  <c:v>10</c:v>
                </c:pt>
                <c:pt idx="2">
                  <c:v>20</c:v>
                </c:pt>
                <c:pt idx="3">
                  <c:v>30</c:v>
                </c:pt>
              </c:numCache>
            </c:numRef>
          </c:cat>
          <c:val>
            <c:numRef>
              <c:f>'Chart 8.3'!$D$41:$G$41</c:f>
              <c:numCache>
                <c:formatCode>0.0</c:formatCode>
                <c:ptCount val="4"/>
                <c:pt idx="0">
                  <c:v>4.2374964525558969</c:v>
                </c:pt>
                <c:pt idx="1">
                  <c:v>3.6724938195463008</c:v>
                </c:pt>
                <c:pt idx="2">
                  <c:v>2.5424885535271069</c:v>
                </c:pt>
                <c:pt idx="3">
                  <c:v>1.4124832875079141</c:v>
                </c:pt>
              </c:numCache>
            </c:numRef>
          </c:val>
        </c:ser>
        <c:dLbls>
          <c:showLegendKey val="0"/>
          <c:showVal val="0"/>
          <c:showCatName val="0"/>
          <c:showSerName val="0"/>
          <c:showPercent val="0"/>
          <c:showBubbleSize val="0"/>
        </c:dLbls>
        <c:gapWidth val="150"/>
        <c:axId val="319680896"/>
        <c:axId val="319682816"/>
      </c:barChart>
      <c:catAx>
        <c:axId val="319680896"/>
        <c:scaling>
          <c:orientation val="minMax"/>
        </c:scaling>
        <c:delete val="0"/>
        <c:axPos val="b"/>
        <c:title>
          <c:tx>
            <c:rich>
              <a:bodyPr/>
              <a:lstStyle/>
              <a:p>
                <a:pPr>
                  <a:defRPr sz="1100" b="0"/>
                </a:pPr>
                <a:r>
                  <a:rPr lang="en-US" sz="1100" b="0"/>
                  <a:t>Haircut </a:t>
                </a:r>
                <a:r>
                  <a:rPr lang="en-US" sz="1100" b="0" baseline="0"/>
                  <a:t> (percentage </a:t>
                </a:r>
                <a:r>
                  <a:rPr lang="en-US" sz="1100" b="0"/>
                  <a:t>points)</a:t>
                </a:r>
              </a:p>
            </c:rich>
          </c:tx>
          <c:layout/>
          <c:overlay val="0"/>
        </c:title>
        <c:numFmt formatCode="0.0" sourceLinked="1"/>
        <c:majorTickMark val="out"/>
        <c:minorTickMark val="none"/>
        <c:tickLblPos val="nextTo"/>
        <c:txPr>
          <a:bodyPr/>
          <a:lstStyle/>
          <a:p>
            <a:pPr>
              <a:defRPr sz="1100"/>
            </a:pPr>
            <a:endParaRPr lang="en-US"/>
          </a:p>
        </c:txPr>
        <c:crossAx val="319682816"/>
        <c:crosses val="autoZero"/>
        <c:auto val="1"/>
        <c:lblAlgn val="ctr"/>
        <c:lblOffset val="100"/>
        <c:noMultiLvlLbl val="0"/>
      </c:catAx>
      <c:valAx>
        <c:axId val="319682816"/>
        <c:scaling>
          <c:orientation val="minMax"/>
        </c:scaling>
        <c:delete val="0"/>
        <c:axPos val="l"/>
        <c:title>
          <c:tx>
            <c:rich>
              <a:bodyPr rot="-5400000" vert="horz"/>
              <a:lstStyle/>
              <a:p>
                <a:pPr>
                  <a:defRPr sz="1100" b="0"/>
                </a:pPr>
                <a:r>
                  <a:rPr lang="en-US" sz="1100" b="0"/>
                  <a:t>Required Primary Balance (annual)</a:t>
                </a:r>
              </a:p>
            </c:rich>
          </c:tx>
          <c:layout>
            <c:manualLayout>
              <c:xMode val="edge"/>
              <c:yMode val="edge"/>
              <c:x val="1.4577352472089314E-2"/>
              <c:y val="0.12471685932333031"/>
            </c:manualLayout>
          </c:layout>
          <c:overlay val="0"/>
        </c:title>
        <c:numFmt formatCode="0" sourceLinked="0"/>
        <c:majorTickMark val="out"/>
        <c:minorTickMark val="none"/>
        <c:tickLblPos val="nextTo"/>
        <c:txPr>
          <a:bodyPr/>
          <a:lstStyle/>
          <a:p>
            <a:pPr>
              <a:defRPr sz="1100"/>
            </a:pPr>
            <a:endParaRPr lang="en-US"/>
          </a:p>
        </c:txPr>
        <c:crossAx val="319680896"/>
        <c:crosses val="autoZero"/>
        <c:crossBetween val="between"/>
      </c:valAx>
    </c:plotArea>
    <c:legend>
      <c:legendPos val="r"/>
      <c:layout>
        <c:manualLayout>
          <c:xMode val="edge"/>
          <c:yMode val="edge"/>
          <c:x val="0.74459455725928991"/>
          <c:y val="0.25864966712989418"/>
          <c:w val="0.22350751610594133"/>
          <c:h val="0.15749716143846157"/>
        </c:manualLayout>
      </c:layout>
      <c:overlay val="0"/>
      <c:txPr>
        <a:bodyPr/>
        <a:lstStyle/>
        <a:p>
          <a:pPr>
            <a:defRPr sz="11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54977419036428"/>
          <c:y val="4.3926883026861999E-2"/>
          <c:w val="0.79821100397819789"/>
          <c:h val="0.7730594951595442"/>
        </c:manualLayout>
      </c:layout>
      <c:scatterChart>
        <c:scatterStyle val="smoothMarker"/>
        <c:varyColors val="0"/>
        <c:ser>
          <c:idx val="1"/>
          <c:order val="0"/>
          <c:tx>
            <c:strRef>
              <c:f>'Chart 8.4'!$C$41</c:f>
              <c:strCache>
                <c:ptCount val="1"/>
                <c:pt idx="0">
                  <c:v>5 years</c:v>
                </c:pt>
              </c:strCache>
            </c:strRef>
          </c:tx>
          <c:spPr>
            <a:ln w="19050">
              <a:solidFill>
                <a:schemeClr val="tx1"/>
              </a:solidFill>
              <a:prstDash val="sysDash"/>
            </a:ln>
          </c:spPr>
          <c:marker>
            <c:symbol val="none"/>
          </c:marker>
          <c:xVal>
            <c:numRef>
              <c:f>'Chart 8.4'!$D$38:$AF$38</c:f>
              <c:numCache>
                <c:formatCode>0.0</c:formatCode>
                <c:ptCount val="29"/>
                <c:pt idx="0">
                  <c:v>0.74526666666666663</c:v>
                </c:pt>
                <c:pt idx="1">
                  <c:v>1.2452666666666667</c:v>
                </c:pt>
                <c:pt idx="2">
                  <c:v>1.7452666666666667</c:v>
                </c:pt>
                <c:pt idx="3">
                  <c:v>2.2452666666666667</c:v>
                </c:pt>
                <c:pt idx="4">
                  <c:v>2.7452666666666667</c:v>
                </c:pt>
                <c:pt idx="5">
                  <c:v>3.2452666666666667</c:v>
                </c:pt>
                <c:pt idx="6">
                  <c:v>3.7452666666666667</c:v>
                </c:pt>
                <c:pt idx="7">
                  <c:v>4.2452666666666667</c:v>
                </c:pt>
                <c:pt idx="8">
                  <c:v>4.7452666666666667</c:v>
                </c:pt>
                <c:pt idx="9">
                  <c:v>5.2452666666666667</c:v>
                </c:pt>
                <c:pt idx="10">
                  <c:v>5.7452666666666667</c:v>
                </c:pt>
                <c:pt idx="11">
                  <c:v>6.2452666666666667</c:v>
                </c:pt>
                <c:pt idx="12">
                  <c:v>6.7452666666666667</c:v>
                </c:pt>
                <c:pt idx="13">
                  <c:v>7.2452666666666667</c:v>
                </c:pt>
                <c:pt idx="14">
                  <c:v>7.7452666666666667</c:v>
                </c:pt>
                <c:pt idx="15">
                  <c:v>8.2452666666666659</c:v>
                </c:pt>
                <c:pt idx="16">
                  <c:v>8.7452666666666659</c:v>
                </c:pt>
                <c:pt idx="17">
                  <c:v>9.2452666666666659</c:v>
                </c:pt>
                <c:pt idx="18">
                  <c:v>9.7452666666666659</c:v>
                </c:pt>
                <c:pt idx="19">
                  <c:v>10.245266666666666</c:v>
                </c:pt>
                <c:pt idx="20">
                  <c:v>10.745266666666666</c:v>
                </c:pt>
                <c:pt idx="21">
                  <c:v>11.245266666666666</c:v>
                </c:pt>
                <c:pt idx="22">
                  <c:v>11.745266666666666</c:v>
                </c:pt>
                <c:pt idx="23">
                  <c:v>12.245266666666666</c:v>
                </c:pt>
                <c:pt idx="24">
                  <c:v>12.745266666666666</c:v>
                </c:pt>
                <c:pt idx="25">
                  <c:v>13.245266666666666</c:v>
                </c:pt>
                <c:pt idx="26">
                  <c:v>13.745266666666666</c:v>
                </c:pt>
                <c:pt idx="27">
                  <c:v>14.245266666666666</c:v>
                </c:pt>
                <c:pt idx="28">
                  <c:v>14.745266666666666</c:v>
                </c:pt>
              </c:numCache>
            </c:numRef>
          </c:xVal>
          <c:yVal>
            <c:numRef>
              <c:f>'Chart 8.4'!$D$41:$AF$41</c:f>
              <c:numCache>
                <c:formatCode>0.0</c:formatCode>
                <c:ptCount val="29"/>
                <c:pt idx="0">
                  <c:v>7.8665795963205207</c:v>
                </c:pt>
                <c:pt idx="1">
                  <c:v>7.4690207704658205</c:v>
                </c:pt>
                <c:pt idx="2">
                  <c:v>7.0759635551585713</c:v>
                </c:pt>
                <c:pt idx="3">
                  <c:v>6.6873377732255133</c:v>
                </c:pt>
                <c:pt idx="4">
                  <c:v>6.3030745931127301</c:v>
                </c:pt>
                <c:pt idx="5">
                  <c:v>5.9231064979392576</c:v>
                </c:pt>
                <c:pt idx="6">
                  <c:v>5.5473672554110784</c:v>
                </c:pt>
                <c:pt idx="7">
                  <c:v>5.1757918885680594</c:v>
                </c:pt>
                <c:pt idx="8">
                  <c:v>4.8083166473342267</c:v>
                </c:pt>
                <c:pt idx="9">
                  <c:v>4.4448789808458571</c:v>
                </c:pt>
                <c:pt idx="10">
                  <c:v>4.0854175105314594</c:v>
                </c:pt>
                <c:pt idx="11">
                  <c:v>3.7298720039185937</c:v>
                </c:pt>
                <c:pt idx="12">
                  <c:v>3.3781833491443889</c:v>
                </c:pt>
                <c:pt idx="13">
                  <c:v>3.0302935301463445</c:v>
                </c:pt>
                <c:pt idx="14">
                  <c:v>2.6861456025120241</c:v>
                </c:pt>
                <c:pt idx="15">
                  <c:v>2.3456836699659998</c:v>
                </c:pt>
                <c:pt idx="16">
                  <c:v>2.0088528614742711</c:v>
                </c:pt>
                <c:pt idx="17">
                  <c:v>1.6755993089460792</c:v>
                </c:pt>
                <c:pt idx="18">
                  <c:v>1.3458701255148078</c:v>
                </c:pt>
                <c:pt idx="19">
                  <c:v>1.0196133843793727</c:v>
                </c:pt>
                <c:pt idx="20">
                  <c:v>0.69677809818910574</c:v>
                </c:pt>
                <c:pt idx="21">
                  <c:v>0.37731419895492879</c:v>
                </c:pt>
                <c:pt idx="22">
                  <c:v>6.117251847101475E-2</c:v>
                </c:pt>
                <c:pt idx="23">
                  <c:v>-0.25169523076909311</c:v>
                </c:pt>
                <c:pt idx="24">
                  <c:v>-0.56133647417641486</c:v>
                </c:pt>
                <c:pt idx="25">
                  <c:v>-0.86779779320553296</c:v>
                </c:pt>
                <c:pt idx="26">
                  <c:v>-1.1711249430422195</c:v>
                </c:pt>
                <c:pt idx="27">
                  <c:v>-1.4713628698533627</c:v>
                </c:pt>
                <c:pt idx="28">
                  <c:v>-1.7685557276120616</c:v>
                </c:pt>
              </c:numCache>
            </c:numRef>
          </c:yVal>
          <c:smooth val="1"/>
        </c:ser>
        <c:ser>
          <c:idx val="2"/>
          <c:order val="1"/>
          <c:tx>
            <c:strRef>
              <c:f>'Chart 8.4'!$C$42</c:f>
              <c:strCache>
                <c:ptCount val="1"/>
                <c:pt idx="0">
                  <c:v>10 years</c:v>
                </c:pt>
              </c:strCache>
            </c:strRef>
          </c:tx>
          <c:spPr>
            <a:ln w="19050">
              <a:solidFill>
                <a:schemeClr val="bg1">
                  <a:lumMod val="50000"/>
                </a:schemeClr>
              </a:solidFill>
            </a:ln>
          </c:spPr>
          <c:marker>
            <c:symbol val="none"/>
          </c:marker>
          <c:xVal>
            <c:numRef>
              <c:f>'Chart 8.4'!$D$38:$AF$38</c:f>
              <c:numCache>
                <c:formatCode>0.0</c:formatCode>
                <c:ptCount val="29"/>
                <c:pt idx="0">
                  <c:v>0.74526666666666663</c:v>
                </c:pt>
                <c:pt idx="1">
                  <c:v>1.2452666666666667</c:v>
                </c:pt>
                <c:pt idx="2">
                  <c:v>1.7452666666666667</c:v>
                </c:pt>
                <c:pt idx="3">
                  <c:v>2.2452666666666667</c:v>
                </c:pt>
                <c:pt idx="4">
                  <c:v>2.7452666666666667</c:v>
                </c:pt>
                <c:pt idx="5">
                  <c:v>3.2452666666666667</c:v>
                </c:pt>
                <c:pt idx="6">
                  <c:v>3.7452666666666667</c:v>
                </c:pt>
                <c:pt idx="7">
                  <c:v>4.2452666666666667</c:v>
                </c:pt>
                <c:pt idx="8">
                  <c:v>4.7452666666666667</c:v>
                </c:pt>
                <c:pt idx="9">
                  <c:v>5.2452666666666667</c:v>
                </c:pt>
                <c:pt idx="10">
                  <c:v>5.7452666666666667</c:v>
                </c:pt>
                <c:pt idx="11">
                  <c:v>6.2452666666666667</c:v>
                </c:pt>
                <c:pt idx="12">
                  <c:v>6.7452666666666667</c:v>
                </c:pt>
                <c:pt idx="13">
                  <c:v>7.2452666666666667</c:v>
                </c:pt>
                <c:pt idx="14">
                  <c:v>7.7452666666666667</c:v>
                </c:pt>
                <c:pt idx="15">
                  <c:v>8.2452666666666659</c:v>
                </c:pt>
                <c:pt idx="16">
                  <c:v>8.7452666666666659</c:v>
                </c:pt>
                <c:pt idx="17">
                  <c:v>9.2452666666666659</c:v>
                </c:pt>
                <c:pt idx="18">
                  <c:v>9.7452666666666659</c:v>
                </c:pt>
                <c:pt idx="19">
                  <c:v>10.245266666666666</c:v>
                </c:pt>
                <c:pt idx="20">
                  <c:v>10.745266666666666</c:v>
                </c:pt>
                <c:pt idx="21">
                  <c:v>11.245266666666666</c:v>
                </c:pt>
                <c:pt idx="22">
                  <c:v>11.745266666666666</c:v>
                </c:pt>
                <c:pt idx="23">
                  <c:v>12.245266666666666</c:v>
                </c:pt>
                <c:pt idx="24">
                  <c:v>12.745266666666666</c:v>
                </c:pt>
                <c:pt idx="25">
                  <c:v>13.245266666666666</c:v>
                </c:pt>
                <c:pt idx="26">
                  <c:v>13.745266666666666</c:v>
                </c:pt>
                <c:pt idx="27">
                  <c:v>14.245266666666666</c:v>
                </c:pt>
                <c:pt idx="28">
                  <c:v>14.745266666666666</c:v>
                </c:pt>
              </c:numCache>
            </c:numRef>
          </c:xVal>
          <c:yVal>
            <c:numRef>
              <c:f>'Chart 8.4'!$D$42:$AF$42</c:f>
              <c:numCache>
                <c:formatCode>0.0</c:formatCode>
                <c:ptCount val="29"/>
                <c:pt idx="0">
                  <c:v>4.8024990855654934</c:v>
                </c:pt>
                <c:pt idx="1">
                  <c:v>4.4100033195906008</c:v>
                </c:pt>
                <c:pt idx="2">
                  <c:v>4.0225878572599338</c:v>
                </c:pt>
                <c:pt idx="3">
                  <c:v>3.6401710146938719</c:v>
                </c:pt>
                <c:pt idx="4">
                  <c:v>3.2626722000940211</c:v>
                </c:pt>
                <c:pt idx="5">
                  <c:v>2.8900119048908648</c:v>
                </c:pt>
                <c:pt idx="6">
                  <c:v>2.5221116955333618</c:v>
                </c:pt>
                <c:pt idx="7">
                  <c:v>2.1588942058431053</c:v>
                </c:pt>
                <c:pt idx="8">
                  <c:v>1.8002831298579443</c:v>
                </c:pt>
                <c:pt idx="9">
                  <c:v>1.446203215095444</c:v>
                </c:pt>
                <c:pt idx="10">
                  <c:v>1.0965802561699398</c:v>
                </c:pt>
                <c:pt idx="11">
                  <c:v>0.75134108870054173</c:v>
                </c:pt>
                <c:pt idx="12">
                  <c:v>0.41041358345229167</c:v>
                </c:pt>
                <c:pt idx="13">
                  <c:v>7.3726640655728551E-2</c:v>
                </c:pt>
                <c:pt idx="14">
                  <c:v>-0.2587898155452979</c:v>
                </c:pt>
                <c:pt idx="15">
                  <c:v>-0.58720484256452465</c:v>
                </c:pt>
                <c:pt idx="16">
                  <c:v>-0.91158648480544202</c:v>
                </c:pt>
                <c:pt idx="17">
                  <c:v>-1.2320017790943427</c:v>
                </c:pt>
                <c:pt idx="18">
                  <c:v>-1.5485167601495635</c:v>
                </c:pt>
                <c:pt idx="19">
                  <c:v>-1.8611964661195786</c:v>
                </c:pt>
                <c:pt idx="20">
                  <c:v>-2.1701049442183735</c:v>
                </c:pt>
                <c:pt idx="21">
                  <c:v>-2.4753052564841833</c:v>
                </c:pt>
                <c:pt idx="22">
                  <c:v>-2.7768594856838633</c:v>
                </c:pt>
                <c:pt idx="23">
                  <c:v>-3.0748287413828028</c:v>
                </c:pt>
                <c:pt idx="24">
                  <c:v>-3.3692731661968436</c:v>
                </c:pt>
                <c:pt idx="25">
                  <c:v>-3.6602519422407154</c:v>
                </c:pt>
                <c:pt idx="26">
                  <c:v>-3.9478232977842325</c:v>
                </c:pt>
                <c:pt idx="27">
                  <c:v>-4.2320445141256648</c:v>
                </c:pt>
                <c:pt idx="28">
                  <c:v>-4.5129719326890561</c:v>
                </c:pt>
              </c:numCache>
            </c:numRef>
          </c:yVal>
          <c:smooth val="1"/>
        </c:ser>
        <c:dLbls>
          <c:showLegendKey val="0"/>
          <c:showVal val="0"/>
          <c:showCatName val="0"/>
          <c:showSerName val="0"/>
          <c:showPercent val="0"/>
          <c:showBubbleSize val="0"/>
        </c:dLbls>
        <c:axId val="324944640"/>
        <c:axId val="324960640"/>
      </c:scatterChart>
      <c:valAx>
        <c:axId val="324944640"/>
        <c:scaling>
          <c:orientation val="minMax"/>
          <c:max val="15"/>
        </c:scaling>
        <c:delete val="0"/>
        <c:axPos val="b"/>
        <c:title>
          <c:tx>
            <c:rich>
              <a:bodyPr/>
              <a:lstStyle/>
              <a:p>
                <a:pPr>
                  <a:defRPr sz="1100"/>
                </a:pPr>
                <a:r>
                  <a:rPr lang="en-US" sz="1100" b="0"/>
                  <a:t>Annual GDP growth (percentage)</a:t>
                </a:r>
              </a:p>
            </c:rich>
          </c:tx>
          <c:layout>
            <c:manualLayout>
              <c:xMode val="edge"/>
              <c:yMode val="edge"/>
              <c:x val="0.30585055548843876"/>
              <c:y val="0.92401567014805641"/>
            </c:manualLayout>
          </c:layout>
          <c:overlay val="0"/>
        </c:title>
        <c:numFmt formatCode="0.0" sourceLinked="1"/>
        <c:majorTickMark val="out"/>
        <c:minorTickMark val="none"/>
        <c:tickLblPos val="low"/>
        <c:txPr>
          <a:bodyPr/>
          <a:lstStyle/>
          <a:p>
            <a:pPr>
              <a:defRPr sz="1100"/>
            </a:pPr>
            <a:endParaRPr lang="en-US"/>
          </a:p>
        </c:txPr>
        <c:crossAx val="324960640"/>
        <c:crosses val="autoZero"/>
        <c:crossBetween val="midCat"/>
      </c:valAx>
      <c:valAx>
        <c:axId val="324960640"/>
        <c:scaling>
          <c:orientation val="minMax"/>
        </c:scaling>
        <c:delete val="0"/>
        <c:axPos val="l"/>
        <c:title>
          <c:tx>
            <c:rich>
              <a:bodyPr rot="-5400000" vert="horz"/>
              <a:lstStyle/>
              <a:p>
                <a:pPr>
                  <a:defRPr sz="1100" b="0"/>
                </a:pPr>
                <a:r>
                  <a:rPr lang="en-US" sz="1100" b="0"/>
                  <a:t>Required Primary Balance (annual)</a:t>
                </a:r>
              </a:p>
            </c:rich>
          </c:tx>
          <c:layout>
            <c:manualLayout>
              <c:xMode val="edge"/>
              <c:yMode val="edge"/>
              <c:x val="1.6663774086382074E-2"/>
              <c:y val="0.11191071442479186"/>
            </c:manualLayout>
          </c:layout>
          <c:overlay val="0"/>
        </c:title>
        <c:numFmt formatCode="0" sourceLinked="0"/>
        <c:majorTickMark val="out"/>
        <c:minorTickMark val="none"/>
        <c:tickLblPos val="nextTo"/>
        <c:txPr>
          <a:bodyPr/>
          <a:lstStyle/>
          <a:p>
            <a:pPr>
              <a:defRPr sz="1100"/>
            </a:pPr>
            <a:endParaRPr lang="en-US"/>
          </a:p>
        </c:txPr>
        <c:crossAx val="324944640"/>
        <c:crosses val="autoZero"/>
        <c:crossBetween val="midCat"/>
      </c:valAx>
    </c:plotArea>
    <c:legend>
      <c:legendPos val="r"/>
      <c:layout>
        <c:manualLayout>
          <c:xMode val="edge"/>
          <c:yMode val="edge"/>
          <c:x val="0.53880356684033037"/>
          <c:y val="0.19897941540690203"/>
          <c:w val="0.22834162721078322"/>
          <c:h val="0.14308932451692796"/>
        </c:manualLayout>
      </c:layout>
      <c:overlay val="0"/>
      <c:txPr>
        <a:bodyPr/>
        <a:lstStyle/>
        <a:p>
          <a:pPr>
            <a:defRPr sz="11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52396605764086"/>
          <c:y val="4.4588432470037631E-2"/>
          <c:w val="0.84601661442805087"/>
          <c:h val="0.76964171647218793"/>
        </c:manualLayout>
      </c:layout>
      <c:scatterChart>
        <c:scatterStyle val="smoothMarker"/>
        <c:varyColors val="0"/>
        <c:ser>
          <c:idx val="1"/>
          <c:order val="0"/>
          <c:tx>
            <c:strRef>
              <c:f>'Chart 8.5'!$C$40</c:f>
              <c:strCache>
                <c:ptCount val="1"/>
                <c:pt idx="0">
                  <c:v>5 years</c:v>
                </c:pt>
              </c:strCache>
            </c:strRef>
          </c:tx>
          <c:spPr>
            <a:ln w="19050">
              <a:solidFill>
                <a:schemeClr val="tx1"/>
              </a:solidFill>
              <a:prstDash val="sysDash"/>
            </a:ln>
          </c:spPr>
          <c:marker>
            <c:symbol val="none"/>
          </c:marker>
          <c:xVal>
            <c:numRef>
              <c:f>'Chart 8.5'!$D$37:$N$37</c:f>
              <c:numCache>
                <c:formatCode>General</c:formatCode>
                <c:ptCount val="11"/>
                <c:pt idx="0">
                  <c:v>4.7144495188923212</c:v>
                </c:pt>
                <c:pt idx="1">
                  <c:v>5.7144495188923212</c:v>
                </c:pt>
                <c:pt idx="2">
                  <c:v>6.7144495188923212</c:v>
                </c:pt>
                <c:pt idx="3">
                  <c:v>7.7144495188923212</c:v>
                </c:pt>
                <c:pt idx="4">
                  <c:v>8.7144495188923212</c:v>
                </c:pt>
                <c:pt idx="5">
                  <c:v>9.7144495188923212</c:v>
                </c:pt>
                <c:pt idx="6">
                  <c:v>10.714449518892321</c:v>
                </c:pt>
                <c:pt idx="7">
                  <c:v>11.714449518892321</c:v>
                </c:pt>
                <c:pt idx="8">
                  <c:v>12.714449518892321</c:v>
                </c:pt>
                <c:pt idx="9">
                  <c:v>13.714449518892321</c:v>
                </c:pt>
                <c:pt idx="10">
                  <c:v>14.714449518892321</c:v>
                </c:pt>
              </c:numCache>
            </c:numRef>
          </c:xVal>
          <c:yVal>
            <c:numRef>
              <c:f>'Chart 8.5'!$D$40:$N$40</c:f>
              <c:numCache>
                <c:formatCode>0.0</c:formatCode>
                <c:ptCount val="11"/>
                <c:pt idx="0">
                  <c:v>7.8665795963205207</c:v>
                </c:pt>
                <c:pt idx="1">
                  <c:v>7.1056049727110535</c:v>
                </c:pt>
                <c:pt idx="2">
                  <c:v>6.3610584146173244</c:v>
                </c:pt>
                <c:pt idx="3">
                  <c:v>5.6324531133897313</c:v>
                </c:pt>
                <c:pt idx="4">
                  <c:v>4.9193199371860183</c:v>
                </c:pt>
                <c:pt idx="5">
                  <c:v>4.2212066655774212</c:v>
                </c:pt>
                <c:pt idx="6">
                  <c:v>3.5376772639570646</c:v>
                </c:pt>
                <c:pt idx="7">
                  <c:v>2.8683111952613634</c:v>
                </c:pt>
                <c:pt idx="8">
                  <c:v>2.2127027666987225</c:v>
                </c:pt>
                <c:pt idx="9">
                  <c:v>1.5704605093462105</c:v>
                </c:pt>
                <c:pt idx="10">
                  <c:v>0.94120658862840512</c:v>
                </c:pt>
              </c:numCache>
            </c:numRef>
          </c:yVal>
          <c:smooth val="1"/>
        </c:ser>
        <c:ser>
          <c:idx val="2"/>
          <c:order val="1"/>
          <c:tx>
            <c:strRef>
              <c:f>'Chart 8.5'!$C$41</c:f>
              <c:strCache>
                <c:ptCount val="1"/>
                <c:pt idx="0">
                  <c:v>10 years</c:v>
                </c:pt>
              </c:strCache>
            </c:strRef>
          </c:tx>
          <c:spPr>
            <a:ln w="19050">
              <a:solidFill>
                <a:schemeClr val="bg1">
                  <a:lumMod val="50000"/>
                </a:schemeClr>
              </a:solidFill>
            </a:ln>
          </c:spPr>
          <c:marker>
            <c:symbol val="none"/>
          </c:marker>
          <c:xVal>
            <c:numRef>
              <c:f>'Chart 8.5'!$D$37:$N$37</c:f>
              <c:numCache>
                <c:formatCode>General</c:formatCode>
                <c:ptCount val="11"/>
                <c:pt idx="0">
                  <c:v>4.7144495188923212</c:v>
                </c:pt>
                <c:pt idx="1">
                  <c:v>5.7144495188923212</c:v>
                </c:pt>
                <c:pt idx="2">
                  <c:v>6.7144495188923212</c:v>
                </c:pt>
                <c:pt idx="3">
                  <c:v>7.7144495188923212</c:v>
                </c:pt>
                <c:pt idx="4">
                  <c:v>8.7144495188923212</c:v>
                </c:pt>
                <c:pt idx="5">
                  <c:v>9.7144495188923212</c:v>
                </c:pt>
                <c:pt idx="6">
                  <c:v>10.714449518892321</c:v>
                </c:pt>
                <c:pt idx="7">
                  <c:v>11.714449518892321</c:v>
                </c:pt>
                <c:pt idx="8">
                  <c:v>12.714449518892321</c:v>
                </c:pt>
                <c:pt idx="9">
                  <c:v>13.714449518892321</c:v>
                </c:pt>
                <c:pt idx="10">
                  <c:v>14.714449518892321</c:v>
                </c:pt>
              </c:numCache>
            </c:numRef>
          </c:xVal>
          <c:yVal>
            <c:numRef>
              <c:f>'Chart 8.5'!$D$41:$N$41</c:f>
              <c:numCache>
                <c:formatCode>0.0</c:formatCode>
                <c:ptCount val="11"/>
                <c:pt idx="0">
                  <c:v>4.8024990855654934</c:v>
                </c:pt>
                <c:pt idx="1">
                  <c:v>4.0517815600970692</c:v>
                </c:pt>
                <c:pt idx="2">
                  <c:v>3.3195951634544563</c:v>
                </c:pt>
                <c:pt idx="3">
                  <c:v>2.6053687005709318</c:v>
                </c:pt>
                <c:pt idx="4">
                  <c:v>1.9085457334457843</c:v>
                </c:pt>
                <c:pt idx="5">
                  <c:v>1.2285843825888956</c:v>
                </c:pt>
                <c:pt idx="6">
                  <c:v>0.56495715069665808</c:v>
                </c:pt>
                <c:pt idx="7">
                  <c:v>-8.2849237818879706E-2</c:v>
                </c:pt>
                <c:pt idx="8">
                  <c:v>-0.71533398708108986</c:v>
                </c:pt>
                <c:pt idx="9">
                  <c:v>-1.3329823746828711</c:v>
                </c:pt>
                <c:pt idx="10">
                  <c:v>-1.9362658954981642</c:v>
                </c:pt>
              </c:numCache>
            </c:numRef>
          </c:yVal>
          <c:smooth val="1"/>
        </c:ser>
        <c:dLbls>
          <c:showLegendKey val="0"/>
          <c:showVal val="0"/>
          <c:showCatName val="0"/>
          <c:showSerName val="0"/>
          <c:showPercent val="0"/>
          <c:showBubbleSize val="0"/>
        </c:dLbls>
        <c:axId val="325791104"/>
        <c:axId val="325838336"/>
      </c:scatterChart>
      <c:valAx>
        <c:axId val="325791104"/>
        <c:scaling>
          <c:orientation val="minMax"/>
          <c:max val="16"/>
          <c:min val="4"/>
        </c:scaling>
        <c:delete val="0"/>
        <c:axPos val="b"/>
        <c:title>
          <c:tx>
            <c:rich>
              <a:bodyPr/>
              <a:lstStyle/>
              <a:p>
                <a:pPr>
                  <a:defRPr sz="1100" b="0"/>
                </a:pPr>
                <a:r>
                  <a:rPr lang="en-US" sz="1100" b="0"/>
                  <a:t>Annual Inflation (GDP deflator)</a:t>
                </a:r>
                <a:r>
                  <a:rPr lang="en-US" sz="1100" b="0" baseline="0"/>
                  <a:t> - percent</a:t>
                </a:r>
                <a:endParaRPr lang="en-US" sz="1100" b="0"/>
              </a:p>
            </c:rich>
          </c:tx>
          <c:layout>
            <c:manualLayout>
              <c:xMode val="edge"/>
              <c:yMode val="edge"/>
              <c:x val="0.27670030323879419"/>
              <c:y val="0.9148391993169529"/>
            </c:manualLayout>
          </c:layout>
          <c:overlay val="0"/>
        </c:title>
        <c:numFmt formatCode="General" sourceLinked="1"/>
        <c:majorTickMark val="out"/>
        <c:minorTickMark val="none"/>
        <c:tickLblPos val="low"/>
        <c:txPr>
          <a:bodyPr/>
          <a:lstStyle/>
          <a:p>
            <a:pPr>
              <a:defRPr sz="1100"/>
            </a:pPr>
            <a:endParaRPr lang="en-US"/>
          </a:p>
        </c:txPr>
        <c:crossAx val="325838336"/>
        <c:crosses val="autoZero"/>
        <c:crossBetween val="midCat"/>
        <c:majorUnit val="4"/>
      </c:valAx>
      <c:valAx>
        <c:axId val="325838336"/>
        <c:scaling>
          <c:orientation val="minMax"/>
        </c:scaling>
        <c:delete val="0"/>
        <c:axPos val="l"/>
        <c:title>
          <c:tx>
            <c:rich>
              <a:bodyPr rot="-5400000" vert="horz"/>
              <a:lstStyle/>
              <a:p>
                <a:pPr>
                  <a:defRPr sz="600"/>
                </a:pPr>
                <a:r>
                  <a:rPr lang="en-US" sz="1100" b="0" i="0" baseline="0">
                    <a:effectLst/>
                  </a:rPr>
                  <a:t>Required Primary Balance (annual)</a:t>
                </a:r>
                <a:endParaRPr lang="en-US" sz="600">
                  <a:effectLst/>
                </a:endParaRPr>
              </a:p>
            </c:rich>
          </c:tx>
          <c:layout/>
          <c:overlay val="0"/>
        </c:title>
        <c:numFmt formatCode="0" sourceLinked="0"/>
        <c:majorTickMark val="out"/>
        <c:minorTickMark val="none"/>
        <c:tickLblPos val="nextTo"/>
        <c:txPr>
          <a:bodyPr/>
          <a:lstStyle/>
          <a:p>
            <a:pPr>
              <a:defRPr sz="1100"/>
            </a:pPr>
            <a:endParaRPr lang="en-US"/>
          </a:p>
        </c:txPr>
        <c:crossAx val="325791104"/>
        <c:crosses val="autoZero"/>
        <c:crossBetween val="midCat"/>
      </c:valAx>
    </c:plotArea>
    <c:legend>
      <c:legendPos val="r"/>
      <c:layout>
        <c:manualLayout>
          <c:xMode val="edge"/>
          <c:yMode val="edge"/>
          <c:x val="0.73273424559794098"/>
          <c:y val="0.26271922335009329"/>
          <c:w val="0.23166704890044085"/>
          <c:h val="0.14524428422350821"/>
        </c:manualLayout>
      </c:layout>
      <c:overlay val="0"/>
      <c:txPr>
        <a:bodyPr/>
        <a:lstStyle/>
        <a:p>
          <a:pPr>
            <a:defRPr sz="1100"/>
          </a:pPr>
          <a:endParaRPr lang="en-US"/>
        </a:p>
      </c:txPr>
    </c:legend>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9"/>
    </mc:Choice>
    <mc:Fallback>
      <c:style val="9"/>
    </mc:Fallback>
  </mc:AlternateContent>
  <c:chart>
    <c:autoTitleDeleted val="0"/>
    <c:plotArea>
      <c:layout/>
      <c:barChart>
        <c:barDir val="col"/>
        <c:grouping val="stacked"/>
        <c:varyColors val="0"/>
        <c:ser>
          <c:idx val="1"/>
          <c:order val="0"/>
          <c:tx>
            <c:strRef>
              <c:f>'Chart 8.6'!$L$4</c:f>
              <c:strCache>
                <c:ptCount val="1"/>
                <c:pt idx="0">
                  <c:v>Debt in domestic currency</c:v>
                </c:pt>
              </c:strCache>
            </c:strRef>
          </c:tx>
          <c:invertIfNegative val="0"/>
          <c:dLbls>
            <c:dLbl>
              <c:idx val="0"/>
              <c:layout>
                <c:manualLayout>
                  <c:x val="0"/>
                  <c:y val="-4.825094779819189E-2"/>
                </c:manualLayout>
              </c:layout>
              <c:dLblPos val="ctr"/>
              <c:showLegendKey val="0"/>
              <c:showVal val="1"/>
              <c:showCatName val="0"/>
              <c:showSerName val="0"/>
              <c:showPercent val="0"/>
              <c:showBubbleSize val="0"/>
            </c:dLbl>
            <c:dLbl>
              <c:idx val="5"/>
              <c:layout>
                <c:manualLayout>
                  <c:x val="0"/>
                  <c:y val="-3.3035505978419366E-2"/>
                </c:manualLayout>
              </c:layout>
              <c:dLblPos val="ctr"/>
              <c:showLegendKey val="0"/>
              <c:showVal val="1"/>
              <c:showCatName val="0"/>
              <c:showSerName val="0"/>
              <c:showPercent val="0"/>
              <c:showBubbleSize val="0"/>
            </c:dLbl>
            <c:txPr>
              <a:bodyPr/>
              <a:lstStyle/>
              <a:p>
                <a:pPr>
                  <a:defRPr sz="800" b="1">
                    <a:solidFill>
                      <a:schemeClr val="bg1"/>
                    </a:solidFill>
                  </a:defRPr>
                </a:pPr>
                <a:endParaRPr lang="en-US"/>
              </a:p>
            </c:txPr>
            <c:dLblPos val="inEnd"/>
            <c:showLegendKey val="0"/>
            <c:showVal val="1"/>
            <c:showCatName val="0"/>
            <c:showSerName val="0"/>
            <c:showPercent val="0"/>
            <c:showBubbleSize val="0"/>
            <c:showLeaderLines val="0"/>
          </c:dLbls>
          <c:cat>
            <c:strRef>
              <c:f>'Chart 8.6'!$M$2:$R$2</c:f>
              <c:strCache>
                <c:ptCount val="6"/>
                <c:pt idx="0">
                  <c:v>The Bahamas 1/</c:v>
                </c:pt>
                <c:pt idx="1">
                  <c:v>Barbados 2/</c:v>
                </c:pt>
                <c:pt idx="2">
                  <c:v>Guyana 1/</c:v>
                </c:pt>
                <c:pt idx="3">
                  <c:v>Jamaica 3/</c:v>
                </c:pt>
                <c:pt idx="4">
                  <c:v>Suriname 4/</c:v>
                </c:pt>
                <c:pt idx="5">
                  <c:v>T&amp;T 1/</c:v>
                </c:pt>
              </c:strCache>
            </c:strRef>
          </c:cat>
          <c:val>
            <c:numRef>
              <c:f>'Chart 8.6'!$M$4:$R$4</c:f>
              <c:numCache>
                <c:formatCode>0.0</c:formatCode>
                <c:ptCount val="6"/>
                <c:pt idx="0">
                  <c:v>43.1</c:v>
                </c:pt>
                <c:pt idx="1">
                  <c:v>46.023047070926701</c:v>
                </c:pt>
                <c:pt idx="2" formatCode="General">
                  <c:v>17.899999999999999</c:v>
                </c:pt>
                <c:pt idx="3" formatCode="General">
                  <c:v>60.900000000000006</c:v>
                </c:pt>
                <c:pt idx="4" formatCode="General">
                  <c:v>11.8</c:v>
                </c:pt>
                <c:pt idx="5" formatCode="General">
                  <c:v>32.599999999999994</c:v>
                </c:pt>
              </c:numCache>
            </c:numRef>
          </c:val>
        </c:ser>
        <c:ser>
          <c:idx val="0"/>
          <c:order val="1"/>
          <c:tx>
            <c:strRef>
              <c:f>'Chart 8.6'!$L$3</c:f>
              <c:strCache>
                <c:ptCount val="1"/>
                <c:pt idx="0">
                  <c:v>Debt in foreign currency</c:v>
                </c:pt>
              </c:strCache>
            </c:strRef>
          </c:tx>
          <c:invertIfNegative val="0"/>
          <c:dLbls>
            <c:dLbl>
              <c:idx val="0"/>
              <c:layout>
                <c:manualLayout>
                  <c:x val="0"/>
                  <c:y val="1.5532954214056577E-3"/>
                </c:manualLayout>
              </c:layout>
              <c:dLblPos val="ctr"/>
              <c:showLegendKey val="0"/>
              <c:showVal val="1"/>
              <c:showCatName val="0"/>
              <c:showSerName val="0"/>
              <c:showPercent val="0"/>
              <c:showBubbleSize val="0"/>
            </c:dLbl>
            <c:dLbl>
              <c:idx val="4"/>
              <c:layout>
                <c:manualLayout>
                  <c:x val="0"/>
                  <c:y val="6.1829250510352877E-3"/>
                </c:manualLayout>
              </c:layout>
              <c:dLblPos val="ctr"/>
              <c:showLegendKey val="0"/>
              <c:showVal val="1"/>
              <c:showCatName val="0"/>
              <c:showSerName val="0"/>
              <c:showPercent val="0"/>
              <c:showBubbleSize val="0"/>
            </c:dLbl>
            <c:dLbl>
              <c:idx val="5"/>
              <c:layout>
                <c:manualLayout>
                  <c:x val="0"/>
                  <c:y val="-8.0464156341670233E-4"/>
                </c:manualLayout>
              </c:layout>
              <c:dLblPos val="ctr"/>
              <c:showLegendKey val="0"/>
              <c:showVal val="1"/>
              <c:showCatName val="0"/>
              <c:showSerName val="0"/>
              <c:showPercent val="0"/>
              <c:showBubbleSize val="0"/>
            </c:dLbl>
            <c:numFmt formatCode="#,##0.0" sourceLinked="0"/>
            <c:txPr>
              <a:bodyPr/>
              <a:lstStyle/>
              <a:p>
                <a:pPr>
                  <a:defRPr sz="800" b="1">
                    <a:solidFill>
                      <a:schemeClr val="bg1"/>
                    </a:solidFill>
                  </a:defRPr>
                </a:pPr>
                <a:endParaRPr lang="en-US"/>
              </a:p>
            </c:txPr>
            <c:dLblPos val="inEnd"/>
            <c:showLegendKey val="0"/>
            <c:showVal val="1"/>
            <c:showCatName val="0"/>
            <c:showSerName val="0"/>
            <c:showPercent val="0"/>
            <c:showBubbleSize val="0"/>
            <c:showLeaderLines val="0"/>
          </c:dLbls>
          <c:cat>
            <c:strRef>
              <c:f>'Chart 8.6'!$M$2:$R$2</c:f>
              <c:strCache>
                <c:ptCount val="6"/>
                <c:pt idx="0">
                  <c:v>The Bahamas 1/</c:v>
                </c:pt>
                <c:pt idx="1">
                  <c:v>Barbados 2/</c:v>
                </c:pt>
                <c:pt idx="2">
                  <c:v>Guyana 1/</c:v>
                </c:pt>
                <c:pt idx="3">
                  <c:v>Jamaica 3/</c:v>
                </c:pt>
                <c:pt idx="4">
                  <c:v>Suriname 4/</c:v>
                </c:pt>
                <c:pt idx="5">
                  <c:v>T&amp;T 1/</c:v>
                </c:pt>
              </c:strCache>
            </c:strRef>
          </c:cat>
          <c:val>
            <c:numRef>
              <c:f>'Chart 8.6'!$M$3:$R$3</c:f>
              <c:numCache>
                <c:formatCode>0.0</c:formatCode>
                <c:ptCount val="6"/>
                <c:pt idx="0">
                  <c:v>10.1</c:v>
                </c:pt>
                <c:pt idx="1">
                  <c:v>27.39220495823967</c:v>
                </c:pt>
                <c:pt idx="2" formatCode="General">
                  <c:v>42.5</c:v>
                </c:pt>
                <c:pt idx="3" formatCode="General">
                  <c:v>64</c:v>
                </c:pt>
                <c:pt idx="4" formatCode="General">
                  <c:v>10.1</c:v>
                </c:pt>
                <c:pt idx="5" formatCode="General">
                  <c:v>6.7</c:v>
                </c:pt>
              </c:numCache>
            </c:numRef>
          </c:val>
        </c:ser>
        <c:dLbls>
          <c:dLblPos val="inEnd"/>
          <c:showLegendKey val="0"/>
          <c:showVal val="1"/>
          <c:showCatName val="0"/>
          <c:showSerName val="0"/>
          <c:showPercent val="0"/>
          <c:showBubbleSize val="0"/>
        </c:dLbls>
        <c:gapWidth val="150"/>
        <c:overlap val="100"/>
        <c:axId val="328684288"/>
        <c:axId val="328686208"/>
      </c:barChart>
      <c:catAx>
        <c:axId val="328684288"/>
        <c:scaling>
          <c:orientation val="minMax"/>
        </c:scaling>
        <c:delete val="0"/>
        <c:axPos val="b"/>
        <c:majorTickMark val="out"/>
        <c:minorTickMark val="none"/>
        <c:tickLblPos val="nextTo"/>
        <c:txPr>
          <a:bodyPr/>
          <a:lstStyle/>
          <a:p>
            <a:pPr>
              <a:defRPr sz="1100"/>
            </a:pPr>
            <a:endParaRPr lang="en-US"/>
          </a:p>
        </c:txPr>
        <c:crossAx val="328686208"/>
        <c:crosses val="autoZero"/>
        <c:auto val="1"/>
        <c:lblAlgn val="ctr"/>
        <c:lblOffset val="100"/>
        <c:noMultiLvlLbl val="0"/>
      </c:catAx>
      <c:valAx>
        <c:axId val="328686208"/>
        <c:scaling>
          <c:orientation val="minMax"/>
        </c:scaling>
        <c:delete val="0"/>
        <c:axPos val="l"/>
        <c:title>
          <c:tx>
            <c:rich>
              <a:bodyPr rot="-5400000" vert="horz"/>
              <a:lstStyle/>
              <a:p>
                <a:pPr>
                  <a:defRPr sz="1100" b="0"/>
                </a:pPr>
                <a:r>
                  <a:rPr lang="en-US" sz="1100" b="0"/>
                  <a:t>Percent of GDP</a:t>
                </a:r>
              </a:p>
            </c:rich>
          </c:tx>
          <c:layout>
            <c:manualLayout>
              <c:xMode val="edge"/>
              <c:yMode val="edge"/>
              <c:x val="6.0195635816403309E-3"/>
              <c:y val="0.27915712404653681"/>
            </c:manualLayout>
          </c:layout>
          <c:overlay val="0"/>
        </c:title>
        <c:numFmt formatCode="0" sourceLinked="0"/>
        <c:majorTickMark val="out"/>
        <c:minorTickMark val="none"/>
        <c:tickLblPos val="nextTo"/>
        <c:txPr>
          <a:bodyPr/>
          <a:lstStyle/>
          <a:p>
            <a:pPr>
              <a:defRPr sz="1100"/>
            </a:pPr>
            <a:endParaRPr lang="en-US"/>
          </a:p>
        </c:txPr>
        <c:crossAx val="328684288"/>
        <c:crosses val="autoZero"/>
        <c:crossBetween val="between"/>
      </c:valAx>
    </c:plotArea>
    <c:legend>
      <c:legendPos val="l"/>
      <c:layout>
        <c:manualLayout>
          <c:xMode val="edge"/>
          <c:yMode val="edge"/>
          <c:x val="0.21667916792567968"/>
          <c:y val="7.6915322144218229E-2"/>
          <c:w val="0.32224169495743055"/>
          <c:h val="0.23694312897334294"/>
        </c:manualLayout>
      </c:layout>
      <c:overlay val="1"/>
      <c:txPr>
        <a:bodyPr/>
        <a:lstStyle/>
        <a:p>
          <a:pPr>
            <a:defRPr sz="11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bg1"/>
                </a:solidFill>
              </a:defRPr>
            </a:pPr>
            <a:r>
              <a:rPr lang="en-US" sz="1000">
                <a:solidFill>
                  <a:schemeClr val="bg1"/>
                </a:solidFill>
              </a:rPr>
              <a:t>Economic</a:t>
            </a:r>
            <a:r>
              <a:rPr lang="en-US" sz="1000" baseline="0">
                <a:solidFill>
                  <a:schemeClr val="bg1"/>
                </a:solidFill>
              </a:rPr>
              <a:t> Growth</a:t>
            </a:r>
            <a:endParaRPr lang="en-US" sz="1000">
              <a:solidFill>
                <a:schemeClr val="bg1"/>
              </a:solidFill>
            </a:endParaRPr>
          </a:p>
        </c:rich>
      </c:tx>
      <c:layout/>
      <c:overlay val="0"/>
      <c:spPr>
        <a:solidFill>
          <a:sysClr val="window" lastClr="FFFFFF"/>
        </a:solidFill>
      </c:spPr>
    </c:title>
    <c:autoTitleDeleted val="0"/>
    <c:plotArea>
      <c:layout>
        <c:manualLayout>
          <c:layoutTarget val="inner"/>
          <c:xMode val="edge"/>
          <c:yMode val="edge"/>
          <c:x val="0.11457402284173937"/>
          <c:y val="0.12108536462454371"/>
          <c:w val="0.76121018656451722"/>
          <c:h val="0.71162577053138143"/>
        </c:manualLayout>
      </c:layout>
      <c:barChart>
        <c:barDir val="col"/>
        <c:grouping val="clustered"/>
        <c:varyColors val="0"/>
        <c:ser>
          <c:idx val="1"/>
          <c:order val="1"/>
          <c:tx>
            <c:v>Success (frequency) - right axis</c:v>
          </c:tx>
          <c:spPr>
            <a:pattFill prst="ltUpDiag">
              <a:fgClr>
                <a:srgbClr val="FF0000"/>
              </a:fgClr>
              <a:bgClr>
                <a:schemeClr val="bg1"/>
              </a:bgClr>
            </a:pattFill>
            <a:ln w="12700">
              <a:solidFill>
                <a:srgbClr val="FF0000"/>
              </a:solidFill>
              <a:prstDash val="solid"/>
            </a:ln>
            <a:effectLst>
              <a:glow>
                <a:schemeClr val="accent4">
                  <a:lumMod val="75000"/>
                  <a:alpha val="38000"/>
                </a:schemeClr>
              </a:glow>
              <a:outerShdw blurRad="50800" dist="50800" dir="2700000" algn="tl" rotWithShape="0">
                <a:prstClr val="black">
                  <a:alpha val="40000"/>
                </a:prstClr>
              </a:outerShdw>
            </a:effectLst>
          </c:spPr>
          <c:invertIfNegative val="0"/>
          <c:dPt>
            <c:idx val="9"/>
            <c:invertIfNegative val="0"/>
            <c:bubble3D val="0"/>
            <c:spPr>
              <a:solidFill>
                <a:schemeClr val="tx1"/>
              </a:solidFill>
              <a:ln w="12700">
                <a:solidFill>
                  <a:schemeClr val="tx1"/>
                </a:solidFill>
                <a:prstDash val="solid"/>
              </a:ln>
              <a:effectLst>
                <a:glow>
                  <a:schemeClr val="accent4">
                    <a:lumMod val="75000"/>
                    <a:alpha val="38000"/>
                  </a:schemeClr>
                </a:glow>
                <a:outerShdw blurRad="50800" dist="50800" dir="2700000" algn="tl" rotWithShape="0">
                  <a:prstClr val="black">
                    <a:alpha val="40000"/>
                  </a:prstClr>
                </a:outerShdw>
              </a:effectLst>
            </c:spPr>
          </c:dPt>
          <c:dLbls>
            <c:dLbl>
              <c:idx val="8"/>
              <c:layout>
                <c:manualLayout>
                  <c:x val="2.6666666666667646E-3"/>
                  <c:y val="0"/>
                </c:manualLayout>
              </c:layout>
              <c:dLblPos val="outEnd"/>
              <c:showLegendKey val="0"/>
              <c:showVal val="1"/>
              <c:showCatName val="0"/>
              <c:showSerName val="0"/>
              <c:showPercent val="0"/>
              <c:showBubbleSize val="0"/>
            </c:dLbl>
            <c:dLbl>
              <c:idx val="9"/>
              <c:spPr>
                <a:solidFill>
                  <a:sysClr val="window" lastClr="FFFFFF"/>
                </a:solidFill>
              </c:spPr>
              <c:txPr>
                <a:bodyPr/>
                <a:lstStyle/>
                <a:p>
                  <a:pPr>
                    <a:defRPr b="1">
                      <a:solidFill>
                        <a:sysClr val="windowText" lastClr="000000"/>
                      </a:solidFill>
                    </a:defRPr>
                  </a:pPr>
                  <a:endParaRPr lang="en-US"/>
                </a:p>
              </c:txPr>
              <c:dLblPos val="outEnd"/>
              <c:showLegendKey val="0"/>
              <c:showVal val="1"/>
              <c:showCatName val="0"/>
              <c:showSerName val="0"/>
              <c:showPercent val="0"/>
              <c:showBubbleSize val="0"/>
            </c:dLbl>
            <c:spPr>
              <a:solidFill>
                <a:sysClr val="window" lastClr="FFFFFF"/>
              </a:solidFill>
            </c:spPr>
            <c:txPr>
              <a:bodyPr/>
              <a:lstStyle/>
              <a:p>
                <a:pPr>
                  <a:defRPr>
                    <a:solidFill>
                      <a:srgbClr val="C00000"/>
                    </a:solidFill>
                  </a:defRPr>
                </a:pPr>
                <a:endParaRPr lang="en-US"/>
              </a:p>
            </c:txPr>
            <c:dLblPos val="outEnd"/>
            <c:showLegendKey val="0"/>
            <c:showVal val="1"/>
            <c:showCatName val="0"/>
            <c:showSerName val="0"/>
            <c:showPercent val="0"/>
            <c:showBubbleSize val="0"/>
            <c:showLeaderLines val="0"/>
          </c:dLbls>
          <c:cat>
            <c:numRef>
              <c:f>'Chart 8.7'!$DV$108:$EE$108</c:f>
              <c:numCache>
                <c:formatCode>General</c:formatCode>
                <c:ptCount val="10"/>
                <c:pt idx="0">
                  <c:v>-4</c:v>
                </c:pt>
                <c:pt idx="1">
                  <c:v>-3</c:v>
                </c:pt>
                <c:pt idx="2">
                  <c:v>-2</c:v>
                </c:pt>
                <c:pt idx="3">
                  <c:v>-1</c:v>
                </c:pt>
                <c:pt idx="4">
                  <c:v>0</c:v>
                </c:pt>
                <c:pt idx="5">
                  <c:v>1</c:v>
                </c:pt>
                <c:pt idx="6">
                  <c:v>2</c:v>
                </c:pt>
                <c:pt idx="7">
                  <c:v>3</c:v>
                </c:pt>
                <c:pt idx="8">
                  <c:v>4</c:v>
                </c:pt>
                <c:pt idx="9">
                  <c:v>5</c:v>
                </c:pt>
              </c:numCache>
            </c:numRef>
          </c:cat>
          <c:val>
            <c:numRef>
              <c:f>'Chart 8.7'!$EL$128:$EU$128</c:f>
              <c:numCache>
                <c:formatCode>General</c:formatCode>
                <c:ptCount val="10"/>
                <c:pt idx="5" formatCode="0%">
                  <c:v>0.47368421052631576</c:v>
                </c:pt>
                <c:pt idx="6" formatCode="0%">
                  <c:v>0.57894736842105265</c:v>
                </c:pt>
                <c:pt idx="7" formatCode="0%">
                  <c:v>0.68421052631578949</c:v>
                </c:pt>
                <c:pt idx="8" formatCode="0%">
                  <c:v>0.47368421052631576</c:v>
                </c:pt>
                <c:pt idx="9" formatCode="0%">
                  <c:v>0.26315789473684209</c:v>
                </c:pt>
              </c:numCache>
            </c:numRef>
          </c:val>
        </c:ser>
        <c:dLbls>
          <c:showLegendKey val="0"/>
          <c:showVal val="0"/>
          <c:showCatName val="0"/>
          <c:showSerName val="0"/>
          <c:showPercent val="0"/>
          <c:showBubbleSize val="0"/>
        </c:dLbls>
        <c:gapWidth val="37"/>
        <c:overlap val="68"/>
        <c:axId val="401212928"/>
        <c:axId val="400910976"/>
      </c:barChart>
      <c:scatterChart>
        <c:scatterStyle val="smoothMarker"/>
        <c:varyColors val="0"/>
        <c:ser>
          <c:idx val="0"/>
          <c:order val="0"/>
          <c:tx>
            <c:v>Average growth - left axis</c:v>
          </c:tx>
          <c:marker>
            <c:symbol val="none"/>
          </c:marker>
          <c:dLbls>
            <c:dLbl>
              <c:idx val="8"/>
              <c:layout>
                <c:manualLayout>
                  <c:x val="-4.1580052493438421E-2"/>
                  <c:y val="3.4983143183692014E-2"/>
                </c:manualLayout>
              </c:layout>
              <c:dLblPos val="r"/>
              <c:showLegendKey val="0"/>
              <c:showVal val="1"/>
              <c:showCatName val="0"/>
              <c:showSerName val="0"/>
              <c:showPercent val="0"/>
              <c:showBubbleSize val="0"/>
            </c:dLbl>
            <c:txPr>
              <a:bodyPr/>
              <a:lstStyle/>
              <a:p>
                <a:pPr>
                  <a:defRPr sz="800" b="1">
                    <a:solidFill>
                      <a:schemeClr val="accent1">
                        <a:lumMod val="75000"/>
                      </a:schemeClr>
                    </a:solidFill>
                  </a:defRPr>
                </a:pPr>
                <a:endParaRPr lang="en-US"/>
              </a:p>
            </c:txPr>
            <c:dLblPos val="t"/>
            <c:showLegendKey val="0"/>
            <c:showVal val="1"/>
            <c:showCatName val="0"/>
            <c:showSerName val="0"/>
            <c:showPercent val="0"/>
            <c:showBubbleSize val="0"/>
            <c:showLeaderLines val="0"/>
          </c:dLbls>
          <c:xVal>
            <c:numRef>
              <c:f>'Chart 8.7'!$DV$108:$EE$108</c:f>
              <c:numCache>
                <c:formatCode>General</c:formatCode>
                <c:ptCount val="10"/>
                <c:pt idx="0">
                  <c:v>-4</c:v>
                </c:pt>
                <c:pt idx="1">
                  <c:v>-3</c:v>
                </c:pt>
                <c:pt idx="2">
                  <c:v>-2</c:v>
                </c:pt>
                <c:pt idx="3">
                  <c:v>-1</c:v>
                </c:pt>
                <c:pt idx="4">
                  <c:v>0</c:v>
                </c:pt>
                <c:pt idx="5">
                  <c:v>1</c:v>
                </c:pt>
                <c:pt idx="6">
                  <c:v>2</c:v>
                </c:pt>
                <c:pt idx="7">
                  <c:v>3</c:v>
                </c:pt>
                <c:pt idx="8">
                  <c:v>4</c:v>
                </c:pt>
                <c:pt idx="9">
                  <c:v>5</c:v>
                </c:pt>
              </c:numCache>
            </c:numRef>
          </c:xVal>
          <c:yVal>
            <c:numRef>
              <c:f>'Chart 8.7'!$DV$131:$EE$131</c:f>
              <c:numCache>
                <c:formatCode>0.00</c:formatCode>
                <c:ptCount val="10"/>
                <c:pt idx="0">
                  <c:v>2.8644374999999997</c:v>
                </c:pt>
                <c:pt idx="1">
                  <c:v>4.8558750000000002</c:v>
                </c:pt>
                <c:pt idx="2">
                  <c:v>3.4600588235294119</c:v>
                </c:pt>
                <c:pt idx="3">
                  <c:v>2.120352941176471</c:v>
                </c:pt>
                <c:pt idx="4">
                  <c:v>2.8172941176470592</c:v>
                </c:pt>
                <c:pt idx="5">
                  <c:v>1.5936111111111113</c:v>
                </c:pt>
                <c:pt idx="6">
                  <c:v>0.89983333333333304</c:v>
                </c:pt>
                <c:pt idx="7">
                  <c:v>3.4128333333333334</c:v>
                </c:pt>
                <c:pt idx="8">
                  <c:v>3.4895000000000005</c:v>
                </c:pt>
              </c:numCache>
            </c:numRef>
          </c:yVal>
          <c:smooth val="1"/>
        </c:ser>
        <c:dLbls>
          <c:showLegendKey val="0"/>
          <c:showVal val="0"/>
          <c:showCatName val="0"/>
          <c:showSerName val="0"/>
          <c:showPercent val="0"/>
          <c:showBubbleSize val="0"/>
        </c:dLbls>
        <c:axId val="378263808"/>
        <c:axId val="400908672"/>
      </c:scatterChart>
      <c:valAx>
        <c:axId val="378263808"/>
        <c:scaling>
          <c:orientation val="minMax"/>
          <c:max val="5"/>
          <c:min val="-4"/>
        </c:scaling>
        <c:delete val="0"/>
        <c:axPos val="b"/>
        <c:title>
          <c:tx>
            <c:rich>
              <a:bodyPr/>
              <a:lstStyle/>
              <a:p>
                <a:pPr>
                  <a:defRPr sz="1100" b="0"/>
                </a:pPr>
                <a:r>
                  <a:rPr lang="en-US" sz="1100" b="0" i="0" baseline="0">
                    <a:effectLst/>
                  </a:rPr>
                  <a:t>Years (before and after a devaluation)</a:t>
                </a:r>
                <a:endParaRPr lang="en-US" sz="1100" b="0">
                  <a:effectLst/>
                </a:endParaRPr>
              </a:p>
            </c:rich>
          </c:tx>
          <c:layout>
            <c:manualLayout>
              <c:xMode val="edge"/>
              <c:yMode val="edge"/>
              <c:x val="0.25649343832020999"/>
              <c:y val="0.89945307116117312"/>
            </c:manualLayout>
          </c:layout>
          <c:overlay val="0"/>
        </c:title>
        <c:numFmt formatCode="General" sourceLinked="1"/>
        <c:majorTickMark val="out"/>
        <c:minorTickMark val="none"/>
        <c:tickLblPos val="low"/>
        <c:crossAx val="400908672"/>
        <c:crosses val="autoZero"/>
        <c:crossBetween val="midCat"/>
        <c:majorUnit val="1"/>
      </c:valAx>
      <c:valAx>
        <c:axId val="400908672"/>
        <c:scaling>
          <c:orientation val="minMax"/>
        </c:scaling>
        <c:delete val="0"/>
        <c:axPos val="l"/>
        <c:title>
          <c:tx>
            <c:rich>
              <a:bodyPr rot="-5400000" vert="horz"/>
              <a:lstStyle/>
              <a:p>
                <a:pPr>
                  <a:defRPr sz="1100" b="0"/>
                </a:pPr>
                <a:r>
                  <a:rPr lang="en-US" sz="1100" b="0"/>
                  <a:t>Economic</a:t>
                </a:r>
                <a:r>
                  <a:rPr lang="en-US" sz="1100" b="0" baseline="0"/>
                  <a:t> Growth (percent)</a:t>
                </a:r>
                <a:endParaRPr lang="en-US" sz="1100" b="0"/>
              </a:p>
            </c:rich>
          </c:tx>
          <c:layout>
            <c:manualLayout>
              <c:xMode val="edge"/>
              <c:yMode val="edge"/>
              <c:x val="0"/>
              <c:y val="0.22274163783026704"/>
            </c:manualLayout>
          </c:layout>
          <c:overlay val="0"/>
        </c:title>
        <c:numFmt formatCode="0.0" sourceLinked="0"/>
        <c:majorTickMark val="out"/>
        <c:minorTickMark val="none"/>
        <c:tickLblPos val="low"/>
        <c:crossAx val="378263808"/>
        <c:crosses val="autoZero"/>
        <c:crossBetween val="midCat"/>
      </c:valAx>
      <c:valAx>
        <c:axId val="400910976"/>
        <c:scaling>
          <c:orientation val="minMax"/>
        </c:scaling>
        <c:delete val="0"/>
        <c:axPos val="r"/>
        <c:title>
          <c:tx>
            <c:rich>
              <a:bodyPr rot="-5400000" vert="horz"/>
              <a:lstStyle/>
              <a:p>
                <a:pPr>
                  <a:defRPr sz="1100" b="0"/>
                </a:pPr>
                <a:r>
                  <a:rPr lang="en-US" sz="1100" b="0"/>
                  <a:t>Success Frequency</a:t>
                </a:r>
              </a:p>
            </c:rich>
          </c:tx>
          <c:layout>
            <c:manualLayout>
              <c:xMode val="edge"/>
              <c:yMode val="edge"/>
              <c:x val="0.96299549549549546"/>
              <c:y val="0.30748647768833054"/>
            </c:manualLayout>
          </c:layout>
          <c:overlay val="0"/>
        </c:title>
        <c:numFmt formatCode="0%" sourceLinked="0"/>
        <c:majorTickMark val="out"/>
        <c:minorTickMark val="none"/>
        <c:tickLblPos val="nextTo"/>
        <c:txPr>
          <a:bodyPr/>
          <a:lstStyle/>
          <a:p>
            <a:pPr>
              <a:defRPr sz="1100"/>
            </a:pPr>
            <a:endParaRPr lang="en-US"/>
          </a:p>
        </c:txPr>
        <c:crossAx val="401212928"/>
        <c:crosses val="max"/>
        <c:crossBetween val="between"/>
      </c:valAx>
      <c:catAx>
        <c:axId val="401212928"/>
        <c:scaling>
          <c:orientation val="minMax"/>
        </c:scaling>
        <c:delete val="1"/>
        <c:axPos val="b"/>
        <c:numFmt formatCode="General" sourceLinked="1"/>
        <c:majorTickMark val="out"/>
        <c:minorTickMark val="none"/>
        <c:tickLblPos val="nextTo"/>
        <c:crossAx val="400910976"/>
        <c:crosses val="autoZero"/>
        <c:auto val="1"/>
        <c:lblAlgn val="ctr"/>
        <c:lblOffset val="100"/>
        <c:noMultiLvlLbl val="0"/>
      </c:catAx>
    </c:plotArea>
    <c:legend>
      <c:legendPos val="l"/>
      <c:layout>
        <c:manualLayout>
          <c:xMode val="edge"/>
          <c:yMode val="edge"/>
          <c:x val="7.1999999999999995E-2"/>
          <c:y val="0.57445413613612595"/>
          <c:w val="0.30922792650918635"/>
          <c:h val="0.23148839388785949"/>
        </c:manualLayout>
      </c:layout>
      <c:overlay val="1"/>
      <c:txPr>
        <a:bodyPr/>
        <a:lstStyle/>
        <a:p>
          <a:pPr rtl="0">
            <a:defRPr sz="1100"/>
          </a:pPr>
          <a:endParaRPr lang="en-US"/>
        </a:p>
      </c:txPr>
    </c:legend>
    <c:plotVisOnly val="1"/>
    <c:dispBlanksAs val="gap"/>
    <c:showDLblsOverMax val="0"/>
  </c:chart>
  <c:spPr>
    <a:ln>
      <a:noFill/>
    </a:ln>
  </c:sp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sz="1800" b="1" i="0" baseline="0">
                <a:solidFill>
                  <a:schemeClr val="bg1"/>
                </a:solidFill>
                <a:effectLst/>
              </a:rPr>
              <a:t>Current Account Balance</a:t>
            </a:r>
            <a:endParaRPr lang="en-US">
              <a:solidFill>
                <a:schemeClr val="bg1"/>
              </a:solidFill>
              <a:effectLst/>
            </a:endParaRPr>
          </a:p>
        </c:rich>
      </c:tx>
      <c:layout/>
      <c:overlay val="0"/>
    </c:title>
    <c:autoTitleDeleted val="0"/>
    <c:plotArea>
      <c:layout>
        <c:manualLayout>
          <c:layoutTarget val="inner"/>
          <c:xMode val="edge"/>
          <c:yMode val="edge"/>
          <c:x val="0.13601826771653544"/>
          <c:y val="0.10624492248644007"/>
          <c:w val="0.70891023622047245"/>
          <c:h val="0.70442790905083696"/>
        </c:manualLayout>
      </c:layout>
      <c:barChart>
        <c:barDir val="col"/>
        <c:grouping val="clustered"/>
        <c:varyColors val="0"/>
        <c:ser>
          <c:idx val="1"/>
          <c:order val="1"/>
          <c:tx>
            <c:v>Success (frequency) - right axis</c:v>
          </c:tx>
          <c:spPr>
            <a:pattFill prst="ltUpDiag">
              <a:fgClr>
                <a:srgbClr val="FF0000"/>
              </a:fgClr>
              <a:bgClr>
                <a:schemeClr val="bg1"/>
              </a:bgClr>
            </a:pattFill>
            <a:ln w="12700">
              <a:solidFill>
                <a:srgbClr val="FF0000"/>
              </a:solidFill>
              <a:prstDash val="solid"/>
            </a:ln>
            <a:effectLst>
              <a:glow>
                <a:schemeClr val="accent4">
                  <a:lumMod val="75000"/>
                  <a:alpha val="38000"/>
                </a:schemeClr>
              </a:glow>
              <a:outerShdw blurRad="50800" dist="50800" dir="2700000" algn="tl" rotWithShape="0">
                <a:prstClr val="black">
                  <a:alpha val="40000"/>
                </a:prstClr>
              </a:outerShdw>
            </a:effectLst>
          </c:spPr>
          <c:invertIfNegative val="0"/>
          <c:dPt>
            <c:idx val="9"/>
            <c:invertIfNegative val="0"/>
            <c:bubble3D val="0"/>
            <c:spPr>
              <a:solidFill>
                <a:schemeClr val="tx1"/>
              </a:solidFill>
              <a:ln w="12700">
                <a:solidFill>
                  <a:schemeClr val="tx1"/>
                </a:solidFill>
                <a:prstDash val="solid"/>
              </a:ln>
              <a:effectLst>
                <a:glow>
                  <a:schemeClr val="accent4">
                    <a:lumMod val="75000"/>
                    <a:alpha val="38000"/>
                  </a:schemeClr>
                </a:glow>
                <a:outerShdw blurRad="50800" dist="50800" dir="2700000" algn="tl" rotWithShape="0">
                  <a:prstClr val="black">
                    <a:alpha val="40000"/>
                  </a:prstClr>
                </a:outerShdw>
              </a:effectLst>
            </c:spPr>
          </c:dPt>
          <c:dLbls>
            <c:dLbl>
              <c:idx val="8"/>
              <c:layout>
                <c:manualLayout>
                  <c:x val="2.6666666666667646E-3"/>
                  <c:y val="0"/>
                </c:manualLayout>
              </c:layout>
              <c:dLblPos val="outEnd"/>
              <c:showLegendKey val="0"/>
              <c:showVal val="1"/>
              <c:showCatName val="0"/>
              <c:showSerName val="0"/>
              <c:showPercent val="0"/>
              <c:showBubbleSize val="0"/>
            </c:dLbl>
            <c:dLbl>
              <c:idx val="9"/>
              <c:spPr>
                <a:solidFill>
                  <a:sysClr val="window" lastClr="FFFFFF"/>
                </a:solidFill>
              </c:spPr>
              <c:txPr>
                <a:bodyPr/>
                <a:lstStyle/>
                <a:p>
                  <a:pPr>
                    <a:defRPr b="1">
                      <a:solidFill>
                        <a:sysClr val="windowText" lastClr="000000"/>
                      </a:solidFill>
                    </a:defRPr>
                  </a:pPr>
                  <a:endParaRPr lang="en-US"/>
                </a:p>
              </c:txPr>
              <c:dLblPos val="outEnd"/>
              <c:showLegendKey val="0"/>
              <c:showVal val="1"/>
              <c:showCatName val="0"/>
              <c:showSerName val="0"/>
              <c:showPercent val="0"/>
              <c:showBubbleSize val="0"/>
            </c:dLbl>
            <c:spPr>
              <a:solidFill>
                <a:sysClr val="window" lastClr="FFFFFF"/>
              </a:solidFill>
            </c:spPr>
            <c:txPr>
              <a:bodyPr/>
              <a:lstStyle/>
              <a:p>
                <a:pPr>
                  <a:defRPr>
                    <a:solidFill>
                      <a:srgbClr val="C00000"/>
                    </a:solidFill>
                  </a:defRPr>
                </a:pPr>
                <a:endParaRPr lang="en-US"/>
              </a:p>
            </c:txPr>
            <c:dLblPos val="outEnd"/>
            <c:showLegendKey val="0"/>
            <c:showVal val="1"/>
            <c:showCatName val="0"/>
            <c:showSerName val="0"/>
            <c:showPercent val="0"/>
            <c:showBubbleSize val="0"/>
            <c:showLeaderLines val="0"/>
          </c:dLbls>
          <c:cat>
            <c:numRef>
              <c:f>'Chart 8.8.'!$DV$108:$EE$108</c:f>
              <c:numCache>
                <c:formatCode>General</c:formatCode>
                <c:ptCount val="10"/>
                <c:pt idx="0">
                  <c:v>-4</c:v>
                </c:pt>
                <c:pt idx="1">
                  <c:v>-3</c:v>
                </c:pt>
                <c:pt idx="2">
                  <c:v>-2</c:v>
                </c:pt>
                <c:pt idx="3">
                  <c:v>-1</c:v>
                </c:pt>
                <c:pt idx="4">
                  <c:v>0</c:v>
                </c:pt>
                <c:pt idx="5">
                  <c:v>1</c:v>
                </c:pt>
                <c:pt idx="6">
                  <c:v>2</c:v>
                </c:pt>
                <c:pt idx="7">
                  <c:v>3</c:v>
                </c:pt>
                <c:pt idx="8">
                  <c:v>4</c:v>
                </c:pt>
                <c:pt idx="9">
                  <c:v>5</c:v>
                </c:pt>
              </c:numCache>
            </c:numRef>
          </c:cat>
          <c:val>
            <c:numRef>
              <c:f>'Chart 8.8.'!$EL$128:$EU$128</c:f>
              <c:numCache>
                <c:formatCode>General</c:formatCode>
                <c:ptCount val="10"/>
                <c:pt idx="5" formatCode="0%">
                  <c:v>0.42105263157894735</c:v>
                </c:pt>
                <c:pt idx="6" formatCode="0%">
                  <c:v>0.57894736842105265</c:v>
                </c:pt>
                <c:pt idx="7" formatCode="0%">
                  <c:v>0.57894736842105265</c:v>
                </c:pt>
                <c:pt idx="8" formatCode="0%">
                  <c:v>0.52631578947368418</c:v>
                </c:pt>
                <c:pt idx="9" formatCode="0%">
                  <c:v>0.42105263157894735</c:v>
                </c:pt>
              </c:numCache>
            </c:numRef>
          </c:val>
        </c:ser>
        <c:dLbls>
          <c:showLegendKey val="0"/>
          <c:showVal val="0"/>
          <c:showCatName val="0"/>
          <c:showSerName val="0"/>
          <c:showPercent val="0"/>
          <c:showBubbleSize val="0"/>
        </c:dLbls>
        <c:gapWidth val="37"/>
        <c:overlap val="68"/>
        <c:axId val="296632704"/>
        <c:axId val="296630528"/>
      </c:barChart>
      <c:scatterChart>
        <c:scatterStyle val="smoothMarker"/>
        <c:varyColors val="0"/>
        <c:ser>
          <c:idx val="0"/>
          <c:order val="0"/>
          <c:tx>
            <c:v>Average - left axis</c:v>
          </c:tx>
          <c:marker>
            <c:symbol val="none"/>
          </c:marker>
          <c:dLbls>
            <c:txPr>
              <a:bodyPr/>
              <a:lstStyle/>
              <a:p>
                <a:pPr>
                  <a:defRPr sz="800" b="1">
                    <a:solidFill>
                      <a:schemeClr val="accent1">
                        <a:lumMod val="75000"/>
                      </a:schemeClr>
                    </a:solidFill>
                  </a:defRPr>
                </a:pPr>
                <a:endParaRPr lang="en-US"/>
              </a:p>
            </c:txPr>
            <c:dLblPos val="b"/>
            <c:showLegendKey val="0"/>
            <c:showVal val="1"/>
            <c:showCatName val="0"/>
            <c:showSerName val="0"/>
            <c:showPercent val="0"/>
            <c:showBubbleSize val="0"/>
            <c:showLeaderLines val="0"/>
          </c:dLbls>
          <c:xVal>
            <c:numRef>
              <c:f>'Chart 8.8.'!$DV$108:$EE$108</c:f>
              <c:numCache>
                <c:formatCode>General</c:formatCode>
                <c:ptCount val="10"/>
                <c:pt idx="0">
                  <c:v>-4</c:v>
                </c:pt>
                <c:pt idx="1">
                  <c:v>-3</c:v>
                </c:pt>
                <c:pt idx="2">
                  <c:v>-2</c:v>
                </c:pt>
                <c:pt idx="3">
                  <c:v>-1</c:v>
                </c:pt>
                <c:pt idx="4">
                  <c:v>0</c:v>
                </c:pt>
                <c:pt idx="5">
                  <c:v>1</c:v>
                </c:pt>
                <c:pt idx="6">
                  <c:v>2</c:v>
                </c:pt>
                <c:pt idx="7">
                  <c:v>3</c:v>
                </c:pt>
                <c:pt idx="8">
                  <c:v>4</c:v>
                </c:pt>
                <c:pt idx="9">
                  <c:v>5</c:v>
                </c:pt>
              </c:numCache>
            </c:numRef>
          </c:xVal>
          <c:yVal>
            <c:numRef>
              <c:f>'Chart 8.8.'!$DV$131:$EE$131</c:f>
              <c:numCache>
                <c:formatCode>0.00</c:formatCode>
                <c:ptCount val="10"/>
                <c:pt idx="0">
                  <c:v>-10.016687499999998</c:v>
                </c:pt>
                <c:pt idx="1">
                  <c:v>-8.7156250000000028</c:v>
                </c:pt>
                <c:pt idx="2">
                  <c:v>-9.2874117647058814</c:v>
                </c:pt>
                <c:pt idx="3">
                  <c:v>-10.21605882352941</c:v>
                </c:pt>
                <c:pt idx="4">
                  <c:v>-9.0871764705882327</c:v>
                </c:pt>
                <c:pt idx="5">
                  <c:v>-9.0304444444444449</c:v>
                </c:pt>
                <c:pt idx="6">
                  <c:v>-7.8190555555555541</c:v>
                </c:pt>
                <c:pt idx="7">
                  <c:v>-5.1264444444444424</c:v>
                </c:pt>
                <c:pt idx="8">
                  <c:v>-4.8165555555555555</c:v>
                </c:pt>
              </c:numCache>
            </c:numRef>
          </c:yVal>
          <c:smooth val="1"/>
        </c:ser>
        <c:dLbls>
          <c:showLegendKey val="0"/>
          <c:showVal val="0"/>
          <c:showCatName val="0"/>
          <c:showSerName val="0"/>
          <c:showPercent val="0"/>
          <c:showBubbleSize val="0"/>
        </c:dLbls>
        <c:axId val="296622336"/>
        <c:axId val="296628608"/>
      </c:scatterChart>
      <c:valAx>
        <c:axId val="296622336"/>
        <c:scaling>
          <c:orientation val="minMax"/>
          <c:max val="5"/>
          <c:min val="-4"/>
        </c:scaling>
        <c:delete val="0"/>
        <c:axPos val="b"/>
        <c:title>
          <c:tx>
            <c:rich>
              <a:bodyPr/>
              <a:lstStyle/>
              <a:p>
                <a:pPr>
                  <a:defRPr sz="1100" b="0"/>
                </a:pPr>
                <a:r>
                  <a:rPr lang="en-US" sz="1100" b="0"/>
                  <a:t>Years (before and after a</a:t>
                </a:r>
                <a:r>
                  <a:rPr lang="en-US" sz="1100" b="0" baseline="0"/>
                  <a:t> devaluation)</a:t>
                </a:r>
                <a:endParaRPr lang="en-US" sz="1100" b="0"/>
              </a:p>
            </c:rich>
          </c:tx>
          <c:layout>
            <c:manualLayout>
              <c:xMode val="edge"/>
              <c:yMode val="edge"/>
              <c:x val="0.25039328083989504"/>
              <c:y val="0.93398545047836257"/>
            </c:manualLayout>
          </c:layout>
          <c:overlay val="0"/>
        </c:title>
        <c:numFmt formatCode="General" sourceLinked="1"/>
        <c:majorTickMark val="out"/>
        <c:minorTickMark val="none"/>
        <c:tickLblPos val="low"/>
        <c:txPr>
          <a:bodyPr/>
          <a:lstStyle/>
          <a:p>
            <a:pPr>
              <a:defRPr sz="1100"/>
            </a:pPr>
            <a:endParaRPr lang="en-US"/>
          </a:p>
        </c:txPr>
        <c:crossAx val="296628608"/>
        <c:crosses val="autoZero"/>
        <c:crossBetween val="midCat"/>
        <c:majorUnit val="1"/>
      </c:valAx>
      <c:valAx>
        <c:axId val="296628608"/>
        <c:scaling>
          <c:orientation val="minMax"/>
        </c:scaling>
        <c:delete val="0"/>
        <c:axPos val="l"/>
        <c:title>
          <c:tx>
            <c:rich>
              <a:bodyPr rot="-5400000" vert="horz"/>
              <a:lstStyle/>
              <a:p>
                <a:pPr>
                  <a:defRPr sz="1100" b="0"/>
                </a:pPr>
                <a:r>
                  <a:rPr lang="en-US" sz="1100" b="0"/>
                  <a:t>Percent of GDP</a:t>
                </a:r>
              </a:p>
            </c:rich>
          </c:tx>
          <c:layout>
            <c:manualLayout>
              <c:xMode val="edge"/>
              <c:yMode val="edge"/>
              <c:x val="2.6666666666666666E-3"/>
              <c:y val="0.33739403499220683"/>
            </c:manualLayout>
          </c:layout>
          <c:overlay val="0"/>
        </c:title>
        <c:numFmt formatCode="0.0" sourceLinked="0"/>
        <c:majorTickMark val="out"/>
        <c:minorTickMark val="none"/>
        <c:tickLblPos val="low"/>
        <c:txPr>
          <a:bodyPr/>
          <a:lstStyle/>
          <a:p>
            <a:pPr>
              <a:defRPr sz="1100"/>
            </a:pPr>
            <a:endParaRPr lang="en-US"/>
          </a:p>
        </c:txPr>
        <c:crossAx val="296622336"/>
        <c:crosses val="autoZero"/>
        <c:crossBetween val="midCat"/>
      </c:valAx>
      <c:valAx>
        <c:axId val="296630528"/>
        <c:scaling>
          <c:orientation val="maxMin"/>
        </c:scaling>
        <c:delete val="0"/>
        <c:axPos val="r"/>
        <c:title>
          <c:tx>
            <c:rich>
              <a:bodyPr rot="-5400000" vert="horz"/>
              <a:lstStyle/>
              <a:p>
                <a:pPr>
                  <a:defRPr sz="1100" b="0"/>
                </a:pPr>
                <a:r>
                  <a:rPr lang="en-US" sz="1100" b="0"/>
                  <a:t>Success Frequency</a:t>
                </a:r>
                <a:r>
                  <a:rPr lang="en-US" sz="1100" b="0" baseline="0"/>
                  <a:t> (inverse order)</a:t>
                </a:r>
              </a:p>
            </c:rich>
          </c:tx>
          <c:layout>
            <c:manualLayout>
              <c:xMode val="edge"/>
              <c:yMode val="edge"/>
              <c:x val="0.94818666666666662"/>
              <c:y val="0.17983997882739158"/>
            </c:manualLayout>
          </c:layout>
          <c:overlay val="0"/>
        </c:title>
        <c:numFmt formatCode="0%" sourceLinked="0"/>
        <c:majorTickMark val="out"/>
        <c:minorTickMark val="none"/>
        <c:tickLblPos val="nextTo"/>
        <c:txPr>
          <a:bodyPr/>
          <a:lstStyle/>
          <a:p>
            <a:pPr>
              <a:defRPr sz="1100"/>
            </a:pPr>
            <a:endParaRPr lang="en-US"/>
          </a:p>
        </c:txPr>
        <c:crossAx val="296632704"/>
        <c:crosses val="max"/>
        <c:crossBetween val="between"/>
      </c:valAx>
      <c:catAx>
        <c:axId val="296632704"/>
        <c:scaling>
          <c:orientation val="minMax"/>
        </c:scaling>
        <c:delete val="1"/>
        <c:axPos val="t"/>
        <c:numFmt formatCode="General" sourceLinked="1"/>
        <c:majorTickMark val="out"/>
        <c:minorTickMark val="none"/>
        <c:tickLblPos val="nextTo"/>
        <c:crossAx val="296630528"/>
        <c:crosses val="autoZero"/>
        <c:auto val="1"/>
        <c:lblAlgn val="ctr"/>
        <c:lblOffset val="100"/>
        <c:noMultiLvlLbl val="0"/>
      </c:catAx>
    </c:plotArea>
    <c:legend>
      <c:legendPos val="l"/>
      <c:layout>
        <c:manualLayout>
          <c:xMode val="edge"/>
          <c:yMode val="edge"/>
          <c:x val="0.13333333333333333"/>
          <c:y val="0.24064113606996146"/>
          <c:w val="0.30922792650918635"/>
          <c:h val="0.23148839388785949"/>
        </c:manualLayout>
      </c:layout>
      <c:overlay val="1"/>
      <c:txPr>
        <a:bodyPr/>
        <a:lstStyle/>
        <a:p>
          <a:pPr rtl="0">
            <a:defRPr sz="1100"/>
          </a:pPr>
          <a:endParaRPr lang="en-US"/>
        </a:p>
      </c:txPr>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The Bahamas</a:t>
            </a:r>
          </a:p>
        </c:rich>
      </c:tx>
      <c:layout/>
      <c:overlay val="1"/>
    </c:title>
    <c:autoTitleDeleted val="0"/>
    <c:plotArea>
      <c:layout>
        <c:manualLayout>
          <c:layoutTarget val="inner"/>
          <c:xMode val="edge"/>
          <c:yMode val="edge"/>
          <c:x val="0.1071170779911504"/>
          <c:y val="6.5159422358607819E-2"/>
          <c:w val="0.85227490448586019"/>
          <c:h val="0.8541080966225173"/>
        </c:manualLayout>
      </c:layout>
      <c:areaChart>
        <c:grouping val="standard"/>
        <c:varyColors val="0"/>
        <c:ser>
          <c:idx val="2"/>
          <c:order val="2"/>
          <c:spPr>
            <a:gradFill>
              <a:gsLst>
                <a:gs pos="0">
                  <a:schemeClr val="accent3"/>
                </a:gs>
                <a:gs pos="65000">
                  <a:schemeClr val="accent3">
                    <a:lumMod val="40000"/>
                    <a:lumOff val="60000"/>
                  </a:schemeClr>
                </a:gs>
                <a:gs pos="100000">
                  <a:schemeClr val="accent3">
                    <a:lumMod val="20000"/>
                    <a:lumOff val="80000"/>
                  </a:schemeClr>
                </a:gs>
              </a:gsLst>
              <a:lin ang="5400000" scaled="0"/>
            </a:gradFill>
          </c:spPr>
          <c:cat>
            <c:numRef>
              <c:f>'Chart 8.9'!$A$4:$A$16</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'Chart 8.9'!$T$4:$T$16</c:f>
              <c:numCache>
                <c:formatCode>0.0</c:formatCode>
                <c:ptCount val="13"/>
                <c:pt idx="0">
                  <c:v>7.5169999999999995</c:v>
                </c:pt>
                <c:pt idx="1">
                  <c:v>6.4459999999999997</c:v>
                </c:pt>
                <c:pt idx="2">
                  <c:v>7.3321310215886211</c:v>
                </c:pt>
                <c:pt idx="3">
                  <c:v>5.4518554893400735</c:v>
                </c:pt>
                <c:pt idx="4">
                  <c:v>5.1765872719771551</c:v>
                </c:pt>
                <c:pt idx="5">
                  <c:v>7.9435208337929817</c:v>
                </c:pt>
                <c:pt idx="6">
                  <c:v>7.5130609482930941</c:v>
                </c:pt>
                <c:pt idx="7">
                  <c:v>6.7869524591637376</c:v>
                </c:pt>
                <c:pt idx="8">
                  <c:v>7.8715208984499494</c:v>
                </c:pt>
                <c:pt idx="9">
                  <c:v>8.1772035097963514</c:v>
                </c:pt>
                <c:pt idx="10">
                  <c:v>8.012405385646554</c:v>
                </c:pt>
                <c:pt idx="11">
                  <c:v>8.180958549005112</c:v>
                </c:pt>
                <c:pt idx="12">
                  <c:v>8.2372883222124074</c:v>
                </c:pt>
              </c:numCache>
            </c:numRef>
          </c:val>
        </c:ser>
        <c:ser>
          <c:idx val="3"/>
          <c:order val="3"/>
          <c:spPr>
            <a:solidFill>
              <a:schemeClr val="bg1"/>
            </a:solidFill>
          </c:spPr>
          <c:cat>
            <c:numRef>
              <c:f>'Chart 8.9'!$A$4:$A$16</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'Chart 8.9'!$S$4:$S$16</c:f>
              <c:numCache>
                <c:formatCode>0.0</c:formatCode>
                <c:ptCount val="13"/>
                <c:pt idx="0">
                  <c:v>7.5169999999999995</c:v>
                </c:pt>
                <c:pt idx="1">
                  <c:v>6.4459999999999997</c:v>
                </c:pt>
                <c:pt idx="2">
                  <c:v>2.6760000000000002</c:v>
                </c:pt>
                <c:pt idx="3">
                  <c:v>0.82500000000000018</c:v>
                </c:pt>
                <c:pt idx="4">
                  <c:v>5.9879999999999995</c:v>
                </c:pt>
                <c:pt idx="5">
                  <c:v>6.6589999999999998</c:v>
                </c:pt>
                <c:pt idx="6">
                  <c:v>6.8319999999999999</c:v>
                </c:pt>
                <c:pt idx="7">
                  <c:v>6.9</c:v>
                </c:pt>
                <c:pt idx="8">
                  <c:v>7.1</c:v>
                </c:pt>
                <c:pt idx="9">
                  <c:v>7.4</c:v>
                </c:pt>
                <c:pt idx="10">
                  <c:v>7.4</c:v>
                </c:pt>
                <c:pt idx="11">
                  <c:v>7.5</c:v>
                </c:pt>
                <c:pt idx="12">
                  <c:v>7.5</c:v>
                </c:pt>
              </c:numCache>
            </c:numRef>
          </c:val>
        </c:ser>
        <c:dLbls>
          <c:showLegendKey val="0"/>
          <c:showVal val="0"/>
          <c:showCatName val="0"/>
          <c:showSerName val="0"/>
          <c:showPercent val="0"/>
          <c:showBubbleSize val="0"/>
        </c:dLbls>
        <c:axId val="296687488"/>
        <c:axId val="296685952"/>
      </c:areaChart>
      <c:lineChart>
        <c:grouping val="standard"/>
        <c:varyColors val="0"/>
        <c:ser>
          <c:idx val="0"/>
          <c:order val="0"/>
          <c:tx>
            <c:strRef>
              <c:f>'Chart 8.9'!$E$3</c:f>
              <c:strCache>
                <c:ptCount val="1"/>
                <c:pt idx="0">
                  <c:v>Base Line</c:v>
                </c:pt>
              </c:strCache>
            </c:strRef>
          </c:tx>
          <c:spPr>
            <a:ln>
              <a:solidFill>
                <a:schemeClr val="accent3"/>
              </a:solidFill>
            </a:ln>
          </c:spPr>
          <c:marker>
            <c:symbol val="none"/>
          </c:marker>
          <c:cat>
            <c:numRef>
              <c:f>'Chart 8.9'!$A$4:$A$16</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'Chart 8.9'!$H$4:$H$16</c:f>
              <c:numCache>
                <c:formatCode>0.0</c:formatCode>
                <c:ptCount val="13"/>
                <c:pt idx="0">
                  <c:v>2.5169999999999999</c:v>
                </c:pt>
                <c:pt idx="1">
                  <c:v>1.446</c:v>
                </c:pt>
                <c:pt idx="2">
                  <c:v>-2.3239999999999998</c:v>
                </c:pt>
                <c:pt idx="3">
                  <c:v>-4.1749999999999998</c:v>
                </c:pt>
                <c:pt idx="4">
                  <c:v>0.98799999999999999</c:v>
                </c:pt>
                <c:pt idx="5">
                  <c:v>1.659</c:v>
                </c:pt>
                <c:pt idx="6">
                  <c:v>1.8320000000000001</c:v>
                </c:pt>
                <c:pt idx="7">
                  <c:v>1.9</c:v>
                </c:pt>
                <c:pt idx="8">
                  <c:v>2.1</c:v>
                </c:pt>
                <c:pt idx="9">
                  <c:v>2.4</c:v>
                </c:pt>
                <c:pt idx="10">
                  <c:v>2.4</c:v>
                </c:pt>
                <c:pt idx="11">
                  <c:v>2.5</c:v>
                </c:pt>
                <c:pt idx="12">
                  <c:v>2.5</c:v>
                </c:pt>
              </c:numCache>
            </c:numRef>
          </c:val>
          <c:smooth val="0"/>
        </c:ser>
        <c:ser>
          <c:idx val="1"/>
          <c:order val="1"/>
          <c:tx>
            <c:strRef>
              <c:f>'Chart 8.9'!$F$3</c:f>
              <c:strCache>
                <c:ptCount val="1"/>
                <c:pt idx="0">
                  <c:v>BR growth</c:v>
                </c:pt>
              </c:strCache>
            </c:strRef>
          </c:tx>
          <c:spPr>
            <a:ln>
              <a:solidFill>
                <a:schemeClr val="accent3"/>
              </a:solidFill>
              <a:prstDash val="dash"/>
            </a:ln>
          </c:spPr>
          <c:marker>
            <c:symbol val="none"/>
          </c:marker>
          <c:cat>
            <c:numRef>
              <c:f>'Chart 8.9'!$A$4:$A$16</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'Chart 8.9'!$R$4:$R$16</c:f>
              <c:numCache>
                <c:formatCode>0.0</c:formatCode>
                <c:ptCount val="13"/>
                <c:pt idx="0">
                  <c:v>2.5169999999999999</c:v>
                </c:pt>
                <c:pt idx="1">
                  <c:v>1.446</c:v>
                </c:pt>
                <c:pt idx="2">
                  <c:v>2.3321310215886211</c:v>
                </c:pt>
                <c:pt idx="3">
                  <c:v>0.45185548934007347</c:v>
                </c:pt>
                <c:pt idx="4">
                  <c:v>0.17658727197715551</c:v>
                </c:pt>
                <c:pt idx="5">
                  <c:v>2.9435208337929817</c:v>
                </c:pt>
                <c:pt idx="6">
                  <c:v>2.5130609482930941</c:v>
                </c:pt>
                <c:pt idx="7">
                  <c:v>1.7869524591637371</c:v>
                </c:pt>
                <c:pt idx="8">
                  <c:v>2.8715208984499498</c:v>
                </c:pt>
                <c:pt idx="9">
                  <c:v>3.1772035097963509</c:v>
                </c:pt>
                <c:pt idx="10">
                  <c:v>3.0124053856465536</c:v>
                </c:pt>
                <c:pt idx="11">
                  <c:v>3.180958549005112</c:v>
                </c:pt>
                <c:pt idx="12">
                  <c:v>3.2372883222124074</c:v>
                </c:pt>
              </c:numCache>
            </c:numRef>
          </c:val>
          <c:smooth val="0"/>
        </c:ser>
        <c:dLbls>
          <c:showLegendKey val="0"/>
          <c:showVal val="0"/>
          <c:showCatName val="0"/>
          <c:showSerName val="0"/>
          <c:showPercent val="0"/>
          <c:showBubbleSize val="0"/>
        </c:dLbls>
        <c:marker val="1"/>
        <c:smooth val="0"/>
        <c:axId val="296674048"/>
        <c:axId val="296675584"/>
      </c:lineChart>
      <c:catAx>
        <c:axId val="296674048"/>
        <c:scaling>
          <c:orientation val="minMax"/>
        </c:scaling>
        <c:delete val="0"/>
        <c:axPos val="b"/>
        <c:numFmt formatCode="General" sourceLinked="1"/>
        <c:majorTickMark val="out"/>
        <c:minorTickMark val="none"/>
        <c:tickLblPos val="low"/>
        <c:txPr>
          <a:bodyPr rot="-5400000" vert="horz"/>
          <a:lstStyle/>
          <a:p>
            <a:pPr>
              <a:defRPr sz="800">
                <a:solidFill>
                  <a:schemeClr val="bg1"/>
                </a:solidFill>
              </a:defRPr>
            </a:pPr>
            <a:endParaRPr lang="en-US"/>
          </a:p>
        </c:txPr>
        <c:crossAx val="296675584"/>
        <c:crosses val="autoZero"/>
        <c:auto val="1"/>
        <c:lblAlgn val="ctr"/>
        <c:lblOffset val="100"/>
        <c:noMultiLvlLbl val="0"/>
      </c:catAx>
      <c:valAx>
        <c:axId val="296675584"/>
        <c:scaling>
          <c:orientation val="minMax"/>
          <c:max val="10"/>
          <c:min val="-6"/>
        </c:scaling>
        <c:delete val="0"/>
        <c:axPos val="l"/>
        <c:title>
          <c:tx>
            <c:rich>
              <a:bodyPr rot="-5400000" vert="horz"/>
              <a:lstStyle/>
              <a:p>
                <a:pPr>
                  <a:defRPr sz="1100" b="0"/>
                </a:pPr>
                <a:r>
                  <a:rPr lang="en-US" sz="1100" b="0"/>
                  <a:t>Growth rate</a:t>
                </a:r>
                <a:r>
                  <a:rPr lang="en-US" sz="1100" b="0" baseline="0"/>
                  <a:t> (percent)</a:t>
                </a:r>
                <a:endParaRPr lang="en-US" sz="1100" b="0"/>
              </a:p>
            </c:rich>
          </c:tx>
          <c:layout/>
          <c:overlay val="0"/>
        </c:title>
        <c:numFmt formatCode="0" sourceLinked="0"/>
        <c:majorTickMark val="out"/>
        <c:minorTickMark val="none"/>
        <c:tickLblPos val="nextTo"/>
        <c:txPr>
          <a:bodyPr/>
          <a:lstStyle/>
          <a:p>
            <a:pPr>
              <a:defRPr sz="1200"/>
            </a:pPr>
            <a:endParaRPr lang="en-US"/>
          </a:p>
        </c:txPr>
        <c:crossAx val="296674048"/>
        <c:crosses val="autoZero"/>
        <c:crossBetween val="between"/>
      </c:valAx>
      <c:valAx>
        <c:axId val="296685952"/>
        <c:scaling>
          <c:orientation val="minMax"/>
          <c:max val="15"/>
          <c:min val="-1"/>
        </c:scaling>
        <c:delete val="0"/>
        <c:axPos val="r"/>
        <c:numFmt formatCode="0.0" sourceLinked="1"/>
        <c:majorTickMark val="out"/>
        <c:minorTickMark val="none"/>
        <c:tickLblPos val="nextTo"/>
        <c:spPr>
          <a:ln>
            <a:solidFill>
              <a:schemeClr val="bg1"/>
            </a:solidFill>
          </a:ln>
        </c:spPr>
        <c:txPr>
          <a:bodyPr/>
          <a:lstStyle/>
          <a:p>
            <a:pPr>
              <a:defRPr sz="400">
                <a:solidFill>
                  <a:schemeClr val="bg1"/>
                </a:solidFill>
              </a:defRPr>
            </a:pPr>
            <a:endParaRPr lang="en-US"/>
          </a:p>
        </c:txPr>
        <c:crossAx val="296687488"/>
        <c:crosses val="max"/>
        <c:crossBetween val="between"/>
      </c:valAx>
      <c:catAx>
        <c:axId val="296687488"/>
        <c:scaling>
          <c:orientation val="minMax"/>
        </c:scaling>
        <c:delete val="1"/>
        <c:axPos val="b"/>
        <c:numFmt formatCode="General" sourceLinked="1"/>
        <c:majorTickMark val="out"/>
        <c:minorTickMark val="none"/>
        <c:tickLblPos val="nextTo"/>
        <c:crossAx val="296685952"/>
        <c:crosses val="autoZero"/>
        <c:auto val="1"/>
        <c:lblAlgn val="ctr"/>
        <c:lblOffset val="100"/>
        <c:noMultiLvlLbl val="0"/>
      </c:cat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chart" Target="../charts/chart13.xml"/><Relationship Id="rId4"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xdr:col>
      <xdr:colOff>9526</xdr:colOff>
      <xdr:row>49</xdr:row>
      <xdr:rowOff>104774</xdr:rowOff>
    </xdr:from>
    <xdr:to>
      <xdr:col>4</xdr:col>
      <xdr:colOff>161926</xdr:colOff>
      <xdr:row>66</xdr:row>
      <xdr:rowOff>95249</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0.838</cdr:x>
      <cdr:y>0.84317</cdr:y>
    </cdr:from>
    <cdr:to>
      <cdr:x>0.994</cdr:x>
      <cdr:y>0.91223</cdr:y>
    </cdr:to>
    <cdr:sp macro="" textlink="">
      <cdr:nvSpPr>
        <cdr:cNvPr id="5" name="TextBox 4"/>
        <cdr:cNvSpPr txBox="1"/>
      </cdr:nvSpPr>
      <cdr:spPr>
        <a:xfrm xmlns:a="http://schemas.openxmlformats.org/drawingml/2006/main">
          <a:off x="3990975" y="2790831"/>
          <a:ext cx="742950" cy="22858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800"/>
            <a:t>Pre-Crisis</a:t>
          </a:r>
        </a:p>
      </cdr:txBody>
    </cdr:sp>
  </cdr:relSizeAnchor>
</c:userShapes>
</file>

<file path=xl/drawings/drawing11.xml><?xml version="1.0" encoding="utf-8"?>
<xdr:wsDr xmlns:xdr="http://schemas.openxmlformats.org/drawingml/2006/spreadsheetDrawing" xmlns:a="http://schemas.openxmlformats.org/drawingml/2006/main">
  <xdr:twoCellAnchor>
    <xdr:from>
      <xdr:col>21</xdr:col>
      <xdr:colOff>342900</xdr:colOff>
      <xdr:row>2</xdr:row>
      <xdr:rowOff>85726</xdr:rowOff>
    </xdr:from>
    <xdr:to>
      <xdr:col>28</xdr:col>
      <xdr:colOff>47625</xdr:colOff>
      <xdr:row>21</xdr:row>
      <xdr:rowOff>52388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285750</xdr:colOff>
      <xdr:row>20</xdr:row>
      <xdr:rowOff>133350</xdr:rowOff>
    </xdr:from>
    <xdr:to>
      <xdr:col>27</xdr:col>
      <xdr:colOff>600075</xdr:colOff>
      <xdr:row>39</xdr:row>
      <xdr:rowOff>147637</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371475</xdr:colOff>
      <xdr:row>39</xdr:row>
      <xdr:rowOff>171450</xdr:rowOff>
    </xdr:from>
    <xdr:to>
      <xdr:col>28</xdr:col>
      <xdr:colOff>76200</xdr:colOff>
      <xdr:row>61</xdr:row>
      <xdr:rowOff>52389</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438150</xdr:colOff>
      <xdr:row>63</xdr:row>
      <xdr:rowOff>180976</xdr:rowOff>
    </xdr:from>
    <xdr:to>
      <xdr:col>28</xdr:col>
      <xdr:colOff>142875</xdr:colOff>
      <xdr:row>82</xdr:row>
      <xdr:rowOff>128588</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438150</xdr:colOff>
      <xdr:row>82</xdr:row>
      <xdr:rowOff>152401</xdr:rowOff>
    </xdr:from>
    <xdr:to>
      <xdr:col>28</xdr:col>
      <xdr:colOff>142875</xdr:colOff>
      <xdr:row>103</xdr:row>
      <xdr:rowOff>171451</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133350</xdr:colOff>
      <xdr:row>55</xdr:row>
      <xdr:rowOff>42861</xdr:rowOff>
    </xdr:from>
    <xdr:to>
      <xdr:col>11</xdr:col>
      <xdr:colOff>38100</xdr:colOff>
      <xdr:row>72</xdr:row>
      <xdr:rowOff>28574</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45</xdr:row>
      <xdr:rowOff>185736</xdr:rowOff>
    </xdr:from>
    <xdr:to>
      <xdr:col>11</xdr:col>
      <xdr:colOff>333375</xdr:colOff>
      <xdr:row>63</xdr:row>
      <xdr:rowOff>76199</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238124</xdr:colOff>
      <xdr:row>47</xdr:row>
      <xdr:rowOff>95249</xdr:rowOff>
    </xdr:from>
    <xdr:to>
      <xdr:col>11</xdr:col>
      <xdr:colOff>180975</xdr:colOff>
      <xdr:row>64</xdr:row>
      <xdr:rowOff>66674</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285750</xdr:colOff>
      <xdr:row>46</xdr:row>
      <xdr:rowOff>85725</xdr:rowOff>
    </xdr:from>
    <xdr:to>
      <xdr:col>11</xdr:col>
      <xdr:colOff>171450</xdr:colOff>
      <xdr:row>63</xdr:row>
      <xdr:rowOff>9525</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352425</xdr:colOff>
      <xdr:row>9</xdr:row>
      <xdr:rowOff>23812</xdr:rowOff>
    </xdr:from>
    <xdr:to>
      <xdr:col>14</xdr:col>
      <xdr:colOff>504825</xdr:colOff>
      <xdr:row>26</xdr:row>
      <xdr:rowOff>19050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154</xdr:col>
      <xdr:colOff>114300</xdr:colOff>
      <xdr:row>98</xdr:row>
      <xdr:rowOff>76201</xdr:rowOff>
    </xdr:from>
    <xdr:to>
      <xdr:col>163</xdr:col>
      <xdr:colOff>266700</xdr:colOff>
      <xdr:row>116</xdr:row>
      <xdr:rowOff>100013</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0.832</cdr:x>
      <cdr:y>0.83741</cdr:y>
    </cdr:from>
    <cdr:to>
      <cdr:x>0.988</cdr:x>
      <cdr:y>0.90648</cdr:y>
    </cdr:to>
    <cdr:sp macro="" textlink="">
      <cdr:nvSpPr>
        <cdr:cNvPr id="5" name="TextBox 4"/>
        <cdr:cNvSpPr txBox="1"/>
      </cdr:nvSpPr>
      <cdr:spPr>
        <a:xfrm xmlns:a="http://schemas.openxmlformats.org/drawingml/2006/main">
          <a:off x="3962400" y="2771776"/>
          <a:ext cx="742950" cy="2286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800"/>
            <a:t>Pre-Crisis</a:t>
          </a:r>
        </a:p>
      </cdr:txBody>
    </cdr:sp>
  </cdr:relSizeAnchor>
</c:userShapes>
</file>

<file path=xl/drawings/drawing9.xml><?xml version="1.0" encoding="utf-8"?>
<xdr:wsDr xmlns:xdr="http://schemas.openxmlformats.org/drawingml/2006/spreadsheetDrawing" xmlns:a="http://schemas.openxmlformats.org/drawingml/2006/main">
  <xdr:twoCellAnchor>
    <xdr:from>
      <xdr:col>136</xdr:col>
      <xdr:colOff>561975</xdr:colOff>
      <xdr:row>107</xdr:row>
      <xdr:rowOff>28575</xdr:rowOff>
    </xdr:from>
    <xdr:to>
      <xdr:col>144</xdr:col>
      <xdr:colOff>447675</xdr:colOff>
      <xdr:row>124</xdr:row>
      <xdr:rowOff>100012</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lm\Documents\Inder%20Requests\Fiscal%20issues\Required%20Primary%20Surplus\Debt%20simulation_8_5_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arlm\Documents\Inder%20Requests\Devaluation\Data%20se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arlm\Documents\Inder%20Requests\Fiscal%20issues\Fiscal%20multiplier\Vegh_results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
      <sheetName val="Data"/>
      <sheetName val="Time"/>
      <sheetName val="draft"/>
    </sheetNames>
    <sheetDataSet>
      <sheetData sheetId="0"/>
      <sheetData sheetId="1">
        <row r="2">
          <cell r="I2">
            <v>-1.2649999999999999</v>
          </cell>
          <cell r="J2">
            <v>0.88300000000000001</v>
          </cell>
          <cell r="K2">
            <v>3.395</v>
          </cell>
          <cell r="L2">
            <v>2.5169999999999999</v>
          </cell>
          <cell r="M2">
            <v>1.446</v>
          </cell>
          <cell r="N2">
            <v>-2.3239999999999998</v>
          </cell>
          <cell r="O2">
            <v>-4.8600000000000003</v>
          </cell>
          <cell r="P2">
            <v>0.17899999999999999</v>
          </cell>
          <cell r="Q2">
            <v>1.629</v>
          </cell>
          <cell r="R2">
            <v>2.5</v>
          </cell>
        </row>
        <row r="4">
          <cell r="I4">
            <v>1.1547719731962616</v>
          </cell>
          <cell r="J4">
            <v>1.1941130441307308</v>
          </cell>
          <cell r="K4">
            <v>5.0569355436682457</v>
          </cell>
          <cell r="L4">
            <v>0.82779620685830935</v>
          </cell>
          <cell r="M4">
            <v>2.9479999999999933</v>
          </cell>
          <cell r="N4">
            <v>1.4881299296732493</v>
          </cell>
          <cell r="O4">
            <v>-1.6414624808575837</v>
          </cell>
          <cell r="P4">
            <v>0.52255145234272504</v>
          </cell>
          <cell r="Q4">
            <v>-1.3968751815066582</v>
          </cell>
          <cell r="R4">
            <v>0.7647826897966894</v>
          </cell>
        </row>
        <row r="5">
          <cell r="R5">
            <v>51.856000000000002</v>
          </cell>
        </row>
        <row r="7">
          <cell r="I7">
            <v>1.9650000000000001</v>
          </cell>
          <cell r="J7">
            <v>1.425</v>
          </cell>
          <cell r="K7">
            <v>4.008</v>
          </cell>
          <cell r="L7">
            <v>5.7030000000000003</v>
          </cell>
          <cell r="M7">
            <v>1.6639999999999999</v>
          </cell>
          <cell r="N7">
            <v>0.34699999999999998</v>
          </cell>
          <cell r="O7">
            <v>-4.1180000000000003</v>
          </cell>
          <cell r="P7">
            <v>0.23499999999999999</v>
          </cell>
          <cell r="Q7">
            <v>0.56200000000000006</v>
          </cell>
          <cell r="R7">
            <v>0</v>
          </cell>
        </row>
        <row r="9">
          <cell r="I9">
            <v>2.1524986391189458</v>
          </cell>
          <cell r="J9">
            <v>6.1049627283565684</v>
          </cell>
          <cell r="K9">
            <v>7.6168871334774764</v>
          </cell>
          <cell r="L9">
            <v>1.5843239202854846</v>
          </cell>
          <cell r="M9">
            <v>5.0801025208448038</v>
          </cell>
          <cell r="N9">
            <v>-3.446495768295506</v>
          </cell>
          <cell r="O9">
            <v>5.5639832492127255</v>
          </cell>
          <cell r="P9">
            <v>-3.6662409701035017</v>
          </cell>
          <cell r="Q9">
            <v>1.0282294580507454</v>
          </cell>
          <cell r="R9">
            <v>4.1000658590119201</v>
          </cell>
        </row>
        <row r="10">
          <cell r="R10">
            <v>72.634</v>
          </cell>
        </row>
        <row r="12">
          <cell r="I12">
            <v>3.6659999999999999</v>
          </cell>
          <cell r="J12">
            <v>1.3240000000000001</v>
          </cell>
          <cell r="K12">
            <v>0.89400000000000002</v>
          </cell>
          <cell r="L12">
            <v>2.8730000000000002</v>
          </cell>
          <cell r="M12">
            <v>1.4339999999999999</v>
          </cell>
          <cell r="N12">
            <v>-0.79200000000000004</v>
          </cell>
          <cell r="O12">
            <v>-3.0819999999999999</v>
          </cell>
          <cell r="P12">
            <v>-1.4379999999999999</v>
          </cell>
          <cell r="Q12">
            <v>1.508</v>
          </cell>
          <cell r="R12">
            <v>0.08</v>
          </cell>
        </row>
        <row r="14">
          <cell r="I14">
            <v>11.62485629219114</v>
          </cell>
          <cell r="J14">
            <v>12.842486102491662</v>
          </cell>
          <cell r="K14">
            <v>11.438233538889975</v>
          </cell>
          <cell r="L14">
            <v>8.8980826175525607</v>
          </cell>
          <cell r="M14">
            <v>11.307710109152637</v>
          </cell>
          <cell r="N14">
            <v>14.470481223199201</v>
          </cell>
          <cell r="O14">
            <v>10.849181543677489</v>
          </cell>
          <cell r="P14">
            <v>10.222222222222229</v>
          </cell>
          <cell r="Q14">
            <v>6.3295921906743899</v>
          </cell>
          <cell r="R14">
            <v>6.4135797794567395</v>
          </cell>
        </row>
        <row r="15">
          <cell r="R15">
            <v>146.59100000000001</v>
          </cell>
        </row>
        <row r="24">
          <cell r="I24">
            <v>5.9411764705882355</v>
          </cell>
          <cell r="J24">
            <v>6.0460139111824507</v>
          </cell>
          <cell r="K24">
            <v>5.8502726822012896</v>
          </cell>
          <cell r="L24">
            <v>5.3991693585602221</v>
          </cell>
          <cell r="M24">
            <v>5.495456512332324</v>
          </cell>
          <cell r="N24">
            <v>5.6949422540820382</v>
          </cell>
          <cell r="O24">
            <v>5.7015920029618661</v>
          </cell>
          <cell r="P24">
            <v>5.8804204993429687</v>
          </cell>
          <cell r="Q24">
            <v>5.5965909090909083</v>
          </cell>
          <cell r="R24">
            <v>5.0491629019399413</v>
          </cell>
        </row>
        <row r="28">
          <cell r="I28">
            <v>6.8099173553719003</v>
          </cell>
          <cell r="J28">
            <v>5.8169103623649079</v>
          </cell>
          <cell r="K28">
            <v>6.5116279069767442</v>
          </cell>
          <cell r="L28">
            <v>6.7046688382193267</v>
          </cell>
          <cell r="M28">
            <v>8.0061193268740425</v>
          </cell>
          <cell r="N28">
            <v>6.7230443974630001</v>
          </cell>
          <cell r="O28">
            <v>7.0537722347168259</v>
          </cell>
          <cell r="P28">
            <v>5.6881392427776776</v>
          </cell>
          <cell r="Q28">
            <v>6.7517363915361006</v>
          </cell>
          <cell r="R28">
            <v>6.9165143205362574</v>
          </cell>
        </row>
        <row r="32">
          <cell r="I32">
            <v>15.902239561058551</v>
          </cell>
          <cell r="J32">
            <v>13.620381249045307</v>
          </cell>
          <cell r="K32">
            <v>12.303641719454655</v>
          </cell>
          <cell r="L32">
            <v>11.322305066044541</v>
          </cell>
          <cell r="M32">
            <v>11.243108904322369</v>
          </cell>
          <cell r="N32">
            <v>12.032801975451994</v>
          </cell>
          <cell r="O32">
            <v>14.678736382289937</v>
          </cell>
          <cell r="P32">
            <v>8.3226022307725209</v>
          </cell>
          <cell r="Q32">
            <v>7.1877225619124063</v>
          </cell>
          <cell r="R32">
            <v>6.9518498192780855</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tional"/>
      <sheetName val="USD"/>
      <sheetName val="World EXR"/>
      <sheetName val="Small EXR"/>
      <sheetName val="World GDP"/>
      <sheetName val="Small GDP"/>
      <sheetName val="World Current Acct"/>
      <sheetName val="Small Current Acct"/>
      <sheetName val="World inflation"/>
      <sheetName val="Small Inflation"/>
    </sheetNames>
    <sheetDataSet>
      <sheetData sheetId="0"/>
      <sheetData sheetId="1"/>
      <sheetData sheetId="2"/>
      <sheetData sheetId="3"/>
      <sheetData sheetId="4">
        <row r="2">
          <cell r="D2" t="str">
            <v>Afghanistan</v>
          </cell>
          <cell r="E2" t="str">
            <v>Gross domestic product, constant prices</v>
          </cell>
          <cell r="F2"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2" t="str">
            <v>Percent change</v>
          </cell>
          <cell r="I2" t="str">
            <v>See notes for:  Gross domestic product, constant prices (National currency).</v>
          </cell>
          <cell r="J2" t="str">
            <v>n/a</v>
          </cell>
          <cell r="K2" t="str">
            <v>n/a</v>
          </cell>
          <cell r="L2" t="str">
            <v>n/a</v>
          </cell>
          <cell r="M2" t="str">
            <v>n/a</v>
          </cell>
          <cell r="N2" t="str">
            <v>n/a</v>
          </cell>
          <cell r="O2" t="str">
            <v>n/a</v>
          </cell>
          <cell r="P2" t="str">
            <v>n/a</v>
          </cell>
          <cell r="Q2" t="str">
            <v>n/a</v>
          </cell>
          <cell r="R2" t="str">
            <v>n/a</v>
          </cell>
          <cell r="S2" t="str">
            <v>n/a</v>
          </cell>
          <cell r="T2" t="str">
            <v>n/a</v>
          </cell>
          <cell r="U2" t="str">
            <v>n/a</v>
          </cell>
          <cell r="V2" t="str">
            <v>n/a</v>
          </cell>
          <cell r="W2" t="str">
            <v>n/a</v>
          </cell>
          <cell r="X2" t="str">
            <v>n/a</v>
          </cell>
          <cell r="Y2" t="str">
            <v>n/a</v>
          </cell>
          <cell r="Z2" t="str">
            <v>n/a</v>
          </cell>
          <cell r="AA2" t="str">
            <v>n/a</v>
          </cell>
          <cell r="AB2" t="str">
            <v>n/a</v>
          </cell>
          <cell r="AC2" t="str">
            <v>n/a</v>
          </cell>
          <cell r="AD2" t="str">
            <v>n/a</v>
          </cell>
          <cell r="AE2" t="str">
            <v>n/a</v>
          </cell>
          <cell r="AF2" t="str">
            <v>n/a</v>
          </cell>
          <cell r="AG2">
            <v>8.4440000000000008</v>
          </cell>
          <cell r="AH2">
            <v>1.056</v>
          </cell>
          <cell r="AI2">
            <v>11.175000000000001</v>
          </cell>
          <cell r="AJ2">
            <v>5.5540000000000003</v>
          </cell>
          <cell r="AK2">
            <v>13.74</v>
          </cell>
          <cell r="AL2">
            <v>3.6110000000000002</v>
          </cell>
          <cell r="AM2">
            <v>21.02</v>
          </cell>
          <cell r="AN2">
            <v>8.4350000000000005</v>
          </cell>
          <cell r="AO2">
            <v>6.9640000000000004</v>
          </cell>
          <cell r="AP2">
            <v>10.214</v>
          </cell>
          <cell r="AQ2">
            <v>3.101</v>
          </cell>
          <cell r="AR2">
            <v>4.7569999999999997</v>
          </cell>
          <cell r="AS2">
            <v>6.2750000000000004</v>
          </cell>
          <cell r="AT2">
            <v>6.1840000000000002</v>
          </cell>
          <cell r="AU2">
            <v>5.75</v>
          </cell>
          <cell r="AV2">
            <v>4.8440000000000003</v>
          </cell>
          <cell r="AW2">
            <v>2011</v>
          </cell>
        </row>
        <row r="3">
          <cell r="D3" t="str">
            <v>Albania</v>
          </cell>
          <cell r="E3" t="str">
            <v>Gross domestic product, constant prices</v>
          </cell>
          <cell r="F3"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3" t="str">
            <v>Percent change</v>
          </cell>
          <cell r="I3" t="str">
            <v>See notes for:  Gross domestic product, constant prices (National currency).</v>
          </cell>
          <cell r="J3">
            <v>2.6840000000000002</v>
          </cell>
          <cell r="K3">
            <v>5.7</v>
          </cell>
          <cell r="L3">
            <v>2.9</v>
          </cell>
          <cell r="M3">
            <v>1.1000000000000001</v>
          </cell>
          <cell r="N3">
            <v>2</v>
          </cell>
          <cell r="O3">
            <v>-1.5</v>
          </cell>
          <cell r="P3">
            <v>5.6</v>
          </cell>
          <cell r="Q3">
            <v>-0.8</v>
          </cell>
          <cell r="R3">
            <v>-1.4</v>
          </cell>
          <cell r="S3">
            <v>9.8000000000000007</v>
          </cell>
          <cell r="T3">
            <v>-10</v>
          </cell>
          <cell r="U3">
            <v>-28</v>
          </cell>
          <cell r="V3">
            <v>-7.2</v>
          </cell>
          <cell r="W3">
            <v>9.6</v>
          </cell>
          <cell r="X3">
            <v>9.4</v>
          </cell>
          <cell r="Y3">
            <v>8.9</v>
          </cell>
          <cell r="Z3">
            <v>9.1</v>
          </cell>
          <cell r="AA3">
            <v>-10.199999999999999</v>
          </cell>
          <cell r="AB3">
            <v>12.7</v>
          </cell>
          <cell r="AC3">
            <v>10.1</v>
          </cell>
          <cell r="AD3">
            <v>7.3</v>
          </cell>
          <cell r="AE3">
            <v>7.94</v>
          </cell>
          <cell r="AF3">
            <v>4.2309999999999999</v>
          </cell>
          <cell r="AG3">
            <v>5.7729999999999997</v>
          </cell>
          <cell r="AH3">
            <v>5.71</v>
          </cell>
          <cell r="AI3">
            <v>5.7590000000000003</v>
          </cell>
          <cell r="AJ3">
            <v>5.431</v>
          </cell>
          <cell r="AK3">
            <v>5.9</v>
          </cell>
          <cell r="AL3">
            <v>7.5359999999999996</v>
          </cell>
          <cell r="AM3">
            <v>3.3149999999999999</v>
          </cell>
          <cell r="AN3">
            <v>3.5</v>
          </cell>
          <cell r="AO3">
            <v>3</v>
          </cell>
          <cell r="AP3">
            <v>1.3</v>
          </cell>
          <cell r="AQ3">
            <v>1.8</v>
          </cell>
          <cell r="AR3">
            <v>2.5</v>
          </cell>
          <cell r="AS3">
            <v>2.5</v>
          </cell>
          <cell r="AT3">
            <v>2.5</v>
          </cell>
          <cell r="AU3">
            <v>2.5</v>
          </cell>
          <cell r="AV3">
            <v>2.5</v>
          </cell>
          <cell r="AW3">
            <v>2008</v>
          </cell>
        </row>
        <row r="4">
          <cell r="D4" t="str">
            <v>Algeria</v>
          </cell>
          <cell r="E4" t="str">
            <v>Gross domestic product, constant prices</v>
          </cell>
          <cell r="F4"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4" t="str">
            <v>Percent change</v>
          </cell>
          <cell r="I4" t="str">
            <v>See notes for:  Gross domestic product, constant prices (National currency).</v>
          </cell>
          <cell r="J4">
            <v>-5.4</v>
          </cell>
          <cell r="K4">
            <v>3</v>
          </cell>
          <cell r="L4">
            <v>6.4</v>
          </cell>
          <cell r="M4">
            <v>5.4</v>
          </cell>
          <cell r="N4">
            <v>5.6</v>
          </cell>
          <cell r="O4">
            <v>5.6</v>
          </cell>
          <cell r="P4">
            <v>-0.2</v>
          </cell>
          <cell r="Q4">
            <v>-0.7</v>
          </cell>
          <cell r="R4">
            <v>-1.9</v>
          </cell>
          <cell r="S4">
            <v>4.8</v>
          </cell>
          <cell r="T4">
            <v>1.252</v>
          </cell>
          <cell r="U4">
            <v>-1.2</v>
          </cell>
          <cell r="V4">
            <v>1.6</v>
          </cell>
          <cell r="W4">
            <v>-2.1019999999999999</v>
          </cell>
          <cell r="X4">
            <v>-0.9</v>
          </cell>
          <cell r="Y4">
            <v>3.8479999999999999</v>
          </cell>
          <cell r="Z4">
            <v>3.8</v>
          </cell>
          <cell r="AA4">
            <v>1.1000000000000001</v>
          </cell>
          <cell r="AB4">
            <v>5.0979999999999999</v>
          </cell>
          <cell r="AC4">
            <v>3.2</v>
          </cell>
          <cell r="AD4">
            <v>3.8</v>
          </cell>
          <cell r="AE4">
            <v>3</v>
          </cell>
          <cell r="AF4">
            <v>5.6</v>
          </cell>
          <cell r="AG4">
            <v>7.2</v>
          </cell>
          <cell r="AH4">
            <v>4.3</v>
          </cell>
          <cell r="AI4">
            <v>5.9</v>
          </cell>
          <cell r="AJ4">
            <v>1.7</v>
          </cell>
          <cell r="AK4">
            <v>3.4</v>
          </cell>
          <cell r="AL4">
            <v>2</v>
          </cell>
          <cell r="AM4">
            <v>1.7</v>
          </cell>
          <cell r="AN4">
            <v>3.6</v>
          </cell>
          <cell r="AO4">
            <v>2.37</v>
          </cell>
          <cell r="AP4">
            <v>2.5299999999999998</v>
          </cell>
          <cell r="AQ4">
            <v>3.3279999999999998</v>
          </cell>
          <cell r="AR4">
            <v>3.4260000000000002</v>
          </cell>
          <cell r="AS4">
            <v>3.6070000000000002</v>
          </cell>
          <cell r="AT4">
            <v>3.758</v>
          </cell>
          <cell r="AU4">
            <v>3.831</v>
          </cell>
          <cell r="AV4">
            <v>3.8730000000000002</v>
          </cell>
          <cell r="AW4">
            <v>2011</v>
          </cell>
        </row>
        <row r="5">
          <cell r="D5" t="str">
            <v>Angola</v>
          </cell>
          <cell r="E5" t="str">
            <v>Gross domestic product, constant prices</v>
          </cell>
          <cell r="F5"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5" t="str">
            <v>Percent change</v>
          </cell>
          <cell r="I5" t="str">
            <v>See notes for:  Gross domestic product, constant prices (National currency).</v>
          </cell>
          <cell r="J5">
            <v>2.4060000000000001</v>
          </cell>
          <cell r="K5">
            <v>-4.4000000000000004</v>
          </cell>
          <cell r="L5">
            <v>0</v>
          </cell>
          <cell r="M5">
            <v>4.2</v>
          </cell>
          <cell r="N5">
            <v>6</v>
          </cell>
          <cell r="O5">
            <v>3.5</v>
          </cell>
          <cell r="P5">
            <v>2.9</v>
          </cell>
          <cell r="Q5">
            <v>4.0830000000000002</v>
          </cell>
          <cell r="R5">
            <v>6.1289999999999996</v>
          </cell>
          <cell r="S5">
            <v>4.2000000000000003E-2</v>
          </cell>
          <cell r="T5">
            <v>-3.45</v>
          </cell>
          <cell r="U5">
            <v>0.99099999999999999</v>
          </cell>
          <cell r="V5">
            <v>-5.8380000000000001</v>
          </cell>
          <cell r="W5">
            <v>-23.983000000000001</v>
          </cell>
          <cell r="X5">
            <v>1.339</v>
          </cell>
          <cell r="Y5">
            <v>15</v>
          </cell>
          <cell r="Z5">
            <v>20</v>
          </cell>
          <cell r="AA5">
            <v>5.5</v>
          </cell>
          <cell r="AB5">
            <v>0</v>
          </cell>
          <cell r="AC5">
            <v>3.24</v>
          </cell>
          <cell r="AD5">
            <v>3.012</v>
          </cell>
          <cell r="AE5">
            <v>3.1419999999999999</v>
          </cell>
          <cell r="AF5">
            <v>14.532</v>
          </cell>
          <cell r="AG5">
            <v>3.3079999999999998</v>
          </cell>
          <cell r="AH5">
            <v>11.183</v>
          </cell>
          <cell r="AI5">
            <v>20.613</v>
          </cell>
          <cell r="AJ5">
            <v>20.734999999999999</v>
          </cell>
          <cell r="AK5">
            <v>22.593</v>
          </cell>
          <cell r="AL5">
            <v>13.817</v>
          </cell>
          <cell r="AM5">
            <v>2.4129999999999998</v>
          </cell>
          <cell r="AN5">
            <v>3.4079999999999999</v>
          </cell>
          <cell r="AO5">
            <v>3.919</v>
          </cell>
          <cell r="AP5">
            <v>8.4130000000000003</v>
          </cell>
          <cell r="AQ5">
            <v>6.18</v>
          </cell>
          <cell r="AR5">
            <v>7.266</v>
          </cell>
          <cell r="AS5">
            <v>7.016</v>
          </cell>
          <cell r="AT5">
            <v>6.6760000000000002</v>
          </cell>
          <cell r="AU5">
            <v>2.77</v>
          </cell>
          <cell r="AV5">
            <v>6.0419999999999998</v>
          </cell>
          <cell r="AW5">
            <v>2011</v>
          </cell>
        </row>
        <row r="6">
          <cell r="D6" t="str">
            <v>Antigua and Barbuda</v>
          </cell>
          <cell r="E6" t="str">
            <v>Gross domestic product, constant prices</v>
          </cell>
          <cell r="F6"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6" t="str">
            <v>Percent change</v>
          </cell>
          <cell r="I6" t="str">
            <v>See notes for:  Gross domestic product, constant prices (National currency).</v>
          </cell>
          <cell r="J6">
            <v>7.6189999999999998</v>
          </cell>
          <cell r="K6">
            <v>3.585</v>
          </cell>
          <cell r="L6">
            <v>-0.95799999999999996</v>
          </cell>
          <cell r="M6">
            <v>5.7910000000000004</v>
          </cell>
          <cell r="N6">
            <v>9.8420000000000005</v>
          </cell>
          <cell r="O6">
            <v>7.9340000000000002</v>
          </cell>
          <cell r="P6">
            <v>8.9030000000000005</v>
          </cell>
          <cell r="Q6">
            <v>8.9789999999999992</v>
          </cell>
          <cell r="R6">
            <v>5.6669999999999998</v>
          </cell>
          <cell r="S6">
            <v>6.8289999999999997</v>
          </cell>
          <cell r="T6">
            <v>2.2770000000000001</v>
          </cell>
          <cell r="U6">
            <v>2.7280000000000002</v>
          </cell>
          <cell r="V6">
            <v>0.84799999999999998</v>
          </cell>
          <cell r="W6">
            <v>5.0810000000000004</v>
          </cell>
          <cell r="X6">
            <v>6.1719999999999997</v>
          </cell>
          <cell r="Y6">
            <v>-4.9509999999999996</v>
          </cell>
          <cell r="Z6">
            <v>6.0720000000000001</v>
          </cell>
          <cell r="AA6">
            <v>5.5579999999999998</v>
          </cell>
          <cell r="AB6">
            <v>4.9279999999999999</v>
          </cell>
          <cell r="AC6">
            <v>4.9329999999999998</v>
          </cell>
          <cell r="AD6">
            <v>3.7759999999999998</v>
          </cell>
          <cell r="AE6">
            <v>-4.4039999999999999</v>
          </cell>
          <cell r="AF6">
            <v>2.5339999999999998</v>
          </cell>
          <cell r="AG6">
            <v>5.7060000000000004</v>
          </cell>
          <cell r="AH6">
            <v>3.2360000000000002</v>
          </cell>
          <cell r="AI6">
            <v>7.2140000000000004</v>
          </cell>
          <cell r="AJ6">
            <v>12.715</v>
          </cell>
          <cell r="AK6">
            <v>7.07</v>
          </cell>
          <cell r="AL6">
            <v>1.542</v>
          </cell>
          <cell r="AM6">
            <v>-10.666</v>
          </cell>
          <cell r="AN6">
            <v>-8.5280000000000005</v>
          </cell>
          <cell r="AO6">
            <v>-2.9649999999999999</v>
          </cell>
          <cell r="AP6">
            <v>1.5860000000000001</v>
          </cell>
          <cell r="AQ6">
            <v>1.653</v>
          </cell>
          <cell r="AR6">
            <v>3.1930000000000001</v>
          </cell>
          <cell r="AS6">
            <v>3.3940000000000001</v>
          </cell>
          <cell r="AT6">
            <v>3.4929999999999999</v>
          </cell>
          <cell r="AU6">
            <v>3.4940000000000002</v>
          </cell>
          <cell r="AV6">
            <v>3.4860000000000002</v>
          </cell>
          <cell r="AW6">
            <v>2012</v>
          </cell>
        </row>
        <row r="7">
          <cell r="D7" t="str">
            <v>Argentina</v>
          </cell>
          <cell r="E7" t="str">
            <v>Gross domestic product, constant prices</v>
          </cell>
          <cell r="F7"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7" t="str">
            <v>Percent change</v>
          </cell>
          <cell r="I7" t="str">
            <v>See notes for:  Gross domestic product, constant prices (National currency).</v>
          </cell>
          <cell r="J7">
            <v>0.7</v>
          </cell>
          <cell r="K7">
            <v>-5.7439999999999998</v>
          </cell>
          <cell r="L7">
            <v>-3.149</v>
          </cell>
          <cell r="M7">
            <v>3.7330000000000001</v>
          </cell>
          <cell r="N7">
            <v>2</v>
          </cell>
          <cell r="O7">
            <v>-6.9509999999999996</v>
          </cell>
          <cell r="P7">
            <v>7.1459999999999999</v>
          </cell>
          <cell r="Q7">
            <v>2.5289999999999999</v>
          </cell>
          <cell r="R7">
            <v>-1.9570000000000001</v>
          </cell>
          <cell r="S7">
            <v>-7.0069999999999997</v>
          </cell>
          <cell r="T7">
            <v>-1.3380000000000001</v>
          </cell>
          <cell r="U7">
            <v>10.497999999999999</v>
          </cell>
          <cell r="V7">
            <v>10.298999999999999</v>
          </cell>
          <cell r="W7">
            <v>6.2510000000000003</v>
          </cell>
          <cell r="X7">
            <v>5.8289999999999997</v>
          </cell>
          <cell r="Y7">
            <v>-2.8450000000000002</v>
          </cell>
          <cell r="Z7">
            <v>5.5270000000000001</v>
          </cell>
          <cell r="AA7">
            <v>8.1110000000000007</v>
          </cell>
          <cell r="AB7">
            <v>3.85</v>
          </cell>
          <cell r="AC7">
            <v>-3.3849999999999998</v>
          </cell>
          <cell r="AD7">
            <v>-0.78900000000000003</v>
          </cell>
          <cell r="AE7">
            <v>-4.4089999999999998</v>
          </cell>
          <cell r="AF7">
            <v>-10.895</v>
          </cell>
          <cell r="AG7">
            <v>8.9550000000000001</v>
          </cell>
          <cell r="AH7">
            <v>8.9109999999999996</v>
          </cell>
          <cell r="AI7">
            <v>9.1790000000000003</v>
          </cell>
          <cell r="AJ7">
            <v>8.4659999999999993</v>
          </cell>
          <cell r="AK7">
            <v>8.6530000000000005</v>
          </cell>
          <cell r="AL7">
            <v>6.758</v>
          </cell>
          <cell r="AM7">
            <v>0.85</v>
          </cell>
          <cell r="AN7">
            <v>9.1609999999999996</v>
          </cell>
          <cell r="AO7">
            <v>8.8699999999999992</v>
          </cell>
          <cell r="AP7">
            <v>1.899</v>
          </cell>
          <cell r="AQ7">
            <v>2.7730000000000001</v>
          </cell>
          <cell r="AR7">
            <v>3.4630000000000001</v>
          </cell>
          <cell r="AS7">
            <v>3</v>
          </cell>
          <cell r="AT7">
            <v>3</v>
          </cell>
          <cell r="AU7">
            <v>3.0019999999999998</v>
          </cell>
          <cell r="AV7">
            <v>3.0009999999999999</v>
          </cell>
          <cell r="AW7">
            <v>2012</v>
          </cell>
        </row>
        <row r="8">
          <cell r="D8" t="str">
            <v>Armenia</v>
          </cell>
          <cell r="E8" t="str">
            <v>Gross domestic product, constant prices</v>
          </cell>
          <cell r="F8"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8" t="str">
            <v>Percent change</v>
          </cell>
          <cell r="I8" t="str">
            <v>See notes for:  Gross domestic product, constant prices (National currency).</v>
          </cell>
          <cell r="J8" t="str">
            <v>n/a</v>
          </cell>
          <cell r="K8" t="str">
            <v>n/a</v>
          </cell>
          <cell r="L8" t="str">
            <v>n/a</v>
          </cell>
          <cell r="M8" t="str">
            <v>n/a</v>
          </cell>
          <cell r="N8" t="str">
            <v>n/a</v>
          </cell>
          <cell r="O8" t="str">
            <v>n/a</v>
          </cell>
          <cell r="P8" t="str">
            <v>n/a</v>
          </cell>
          <cell r="Q8" t="str">
            <v>n/a</v>
          </cell>
          <cell r="R8" t="str">
            <v>n/a</v>
          </cell>
          <cell r="S8" t="str">
            <v>n/a</v>
          </cell>
          <cell r="T8" t="str">
            <v>n/a</v>
          </cell>
          <cell r="U8" t="str">
            <v>n/a</v>
          </cell>
          <cell r="V8" t="str">
            <v>n/a</v>
          </cell>
          <cell r="W8">
            <v>-14.054</v>
          </cell>
          <cell r="X8">
            <v>5.4</v>
          </cell>
          <cell r="Y8">
            <v>8.0329999999999995</v>
          </cell>
          <cell r="Z8">
            <v>5.1689999999999996</v>
          </cell>
          <cell r="AA8">
            <v>3.387</v>
          </cell>
          <cell r="AB8">
            <v>6.2709999999999999</v>
          </cell>
          <cell r="AC8">
            <v>3.17</v>
          </cell>
          <cell r="AD8">
            <v>5.8529999999999998</v>
          </cell>
          <cell r="AE8">
            <v>9.468</v>
          </cell>
          <cell r="AF8">
            <v>14.807</v>
          </cell>
          <cell r="AG8">
            <v>14.052</v>
          </cell>
          <cell r="AH8">
            <v>10.473000000000001</v>
          </cell>
          <cell r="AI8">
            <v>14.113</v>
          </cell>
          <cell r="AJ8">
            <v>13.198</v>
          </cell>
          <cell r="AK8">
            <v>13.749000000000001</v>
          </cell>
          <cell r="AL8">
            <v>6.9480000000000004</v>
          </cell>
          <cell r="AM8">
            <v>-14.15</v>
          </cell>
          <cell r="AN8">
            <v>2.2000000000000002</v>
          </cell>
          <cell r="AO8">
            <v>4.7</v>
          </cell>
          <cell r="AP8">
            <v>7.18</v>
          </cell>
          <cell r="AQ8">
            <v>4.3</v>
          </cell>
          <cell r="AR8">
            <v>4.0999999999999996</v>
          </cell>
          <cell r="AS8">
            <v>4.3</v>
          </cell>
          <cell r="AT8">
            <v>4.3</v>
          </cell>
          <cell r="AU8">
            <v>4.3</v>
          </cell>
          <cell r="AV8">
            <v>4.3</v>
          </cell>
          <cell r="AW8">
            <v>2011</v>
          </cell>
        </row>
        <row r="9">
          <cell r="D9" t="str">
            <v>Australia</v>
          </cell>
          <cell r="E9" t="str">
            <v>Gross domestic product, constant prices</v>
          </cell>
          <cell r="F9"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9" t="str">
            <v>Percent change</v>
          </cell>
          <cell r="I9" t="str">
            <v>See notes for:  Gross domestic product, constant prices (National currency).</v>
          </cell>
          <cell r="J9">
            <v>2.8940000000000001</v>
          </cell>
          <cell r="K9">
            <v>4.1269999999999998</v>
          </cell>
          <cell r="L9">
            <v>6.3E-2</v>
          </cell>
          <cell r="M9">
            <v>-0.47399999999999998</v>
          </cell>
          <cell r="N9">
            <v>6.3460000000000001</v>
          </cell>
          <cell r="O9">
            <v>5.4560000000000004</v>
          </cell>
          <cell r="P9">
            <v>2.448</v>
          </cell>
          <cell r="Q9">
            <v>4.8929999999999998</v>
          </cell>
          <cell r="R9">
            <v>4.2539999999999996</v>
          </cell>
          <cell r="S9">
            <v>4.4560000000000004</v>
          </cell>
          <cell r="T9">
            <v>1.6739999999999999</v>
          </cell>
          <cell r="U9">
            <v>-1.099</v>
          </cell>
          <cell r="V9">
            <v>2.7330000000000001</v>
          </cell>
          <cell r="W9">
            <v>3.9780000000000002</v>
          </cell>
          <cell r="X9">
            <v>4.851</v>
          </cell>
          <cell r="Y9">
            <v>3.2229999999999999</v>
          </cell>
          <cell r="Z9">
            <v>4.2140000000000004</v>
          </cell>
          <cell r="AA9">
            <v>4.0780000000000003</v>
          </cell>
          <cell r="AB9">
            <v>5.03</v>
          </cell>
          <cell r="AC9">
            <v>4.0549999999999997</v>
          </cell>
          <cell r="AD9">
            <v>3.194</v>
          </cell>
          <cell r="AE9">
            <v>2.5339999999999998</v>
          </cell>
          <cell r="AF9">
            <v>4.0570000000000004</v>
          </cell>
          <cell r="AG9">
            <v>3.0550000000000002</v>
          </cell>
          <cell r="AH9">
            <v>4.0890000000000004</v>
          </cell>
          <cell r="AI9">
            <v>3.11</v>
          </cell>
          <cell r="AJ9">
            <v>2.7229999999999999</v>
          </cell>
          <cell r="AK9">
            <v>4.633</v>
          </cell>
          <cell r="AL9">
            <v>2.67</v>
          </cell>
          <cell r="AM9">
            <v>1.419</v>
          </cell>
          <cell r="AN9">
            <v>2.617</v>
          </cell>
          <cell r="AO9">
            <v>2.4359999999999999</v>
          </cell>
          <cell r="AP9">
            <v>3.5790000000000002</v>
          </cell>
          <cell r="AQ9">
            <v>2.9609999999999999</v>
          </cell>
          <cell r="AR9">
            <v>3.306</v>
          </cell>
          <cell r="AS9">
            <v>3.0510000000000002</v>
          </cell>
          <cell r="AT9">
            <v>3.0619999999999998</v>
          </cell>
          <cell r="AU9">
            <v>3.2309999999999999</v>
          </cell>
          <cell r="AV9">
            <v>3.242</v>
          </cell>
          <cell r="AW9">
            <v>2012</v>
          </cell>
        </row>
        <row r="10">
          <cell r="D10" t="str">
            <v>Austria</v>
          </cell>
          <cell r="E10" t="str">
            <v>Gross domestic product, constant prices</v>
          </cell>
          <cell r="F10"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0" t="str">
            <v>Percent change</v>
          </cell>
          <cell r="I10" t="str">
            <v>See notes for:  Gross domestic product, constant prices (National currency).</v>
          </cell>
          <cell r="J10">
            <v>2.3140000000000001</v>
          </cell>
          <cell r="K10">
            <v>-9.9000000000000005E-2</v>
          </cell>
          <cell r="L10">
            <v>1.9079999999999999</v>
          </cell>
          <cell r="M10">
            <v>2.8039999999999998</v>
          </cell>
          <cell r="N10">
            <v>0.33200000000000002</v>
          </cell>
          <cell r="O10">
            <v>2.2429999999999999</v>
          </cell>
          <cell r="P10">
            <v>2.3410000000000002</v>
          </cell>
          <cell r="Q10">
            <v>1.681</v>
          </cell>
          <cell r="R10">
            <v>0.96099999999999997</v>
          </cell>
          <cell r="S10">
            <v>3.887</v>
          </cell>
          <cell r="T10">
            <v>4.3460000000000001</v>
          </cell>
          <cell r="U10">
            <v>3.4420000000000002</v>
          </cell>
          <cell r="V10">
            <v>2.0939999999999999</v>
          </cell>
          <cell r="W10">
            <v>0.52700000000000002</v>
          </cell>
          <cell r="X10">
            <v>2.4020000000000001</v>
          </cell>
          <cell r="Y10">
            <v>2.6680000000000001</v>
          </cell>
          <cell r="Z10">
            <v>2.4670000000000001</v>
          </cell>
          <cell r="AA10">
            <v>2.3090000000000002</v>
          </cell>
          <cell r="AB10">
            <v>3.786</v>
          </cell>
          <cell r="AC10">
            <v>3.5390000000000001</v>
          </cell>
          <cell r="AD10">
            <v>3.6680000000000001</v>
          </cell>
          <cell r="AE10">
            <v>0.85699999999999998</v>
          </cell>
          <cell r="AF10">
            <v>1.694</v>
          </cell>
          <cell r="AG10">
            <v>0.86599999999999999</v>
          </cell>
          <cell r="AH10">
            <v>2.59</v>
          </cell>
          <cell r="AI10">
            <v>2.4009999999999998</v>
          </cell>
          <cell r="AJ10">
            <v>3.67</v>
          </cell>
          <cell r="AK10">
            <v>3.706</v>
          </cell>
          <cell r="AL10">
            <v>1.4359999999999999</v>
          </cell>
          <cell r="AM10">
            <v>-3.7829999999999999</v>
          </cell>
          <cell r="AN10">
            <v>2.0510000000000002</v>
          </cell>
          <cell r="AO10">
            <v>2.6960000000000002</v>
          </cell>
          <cell r="AP10">
            <v>0.79200000000000004</v>
          </cell>
          <cell r="AQ10">
            <v>0.77400000000000002</v>
          </cell>
          <cell r="AR10">
            <v>1.6459999999999999</v>
          </cell>
          <cell r="AS10">
            <v>1.5720000000000001</v>
          </cell>
          <cell r="AT10">
            <v>1.5720000000000001</v>
          </cell>
          <cell r="AU10">
            <v>1.401</v>
          </cell>
          <cell r="AV10">
            <v>1.345</v>
          </cell>
          <cell r="AW10">
            <v>2012</v>
          </cell>
        </row>
        <row r="11">
          <cell r="D11" t="str">
            <v>Azerbaijan</v>
          </cell>
          <cell r="E11" t="str">
            <v>Gross domestic product, constant prices</v>
          </cell>
          <cell r="F11"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1" t="str">
            <v>Percent change</v>
          </cell>
          <cell r="I11" t="str">
            <v>See notes for:  Gross domestic product, constant prices (National currency).</v>
          </cell>
          <cell r="J11" t="str">
            <v>n/a</v>
          </cell>
          <cell r="K11" t="str">
            <v>n/a</v>
          </cell>
          <cell r="L11" t="str">
            <v>n/a</v>
          </cell>
          <cell r="M11" t="str">
            <v>n/a</v>
          </cell>
          <cell r="N11" t="str">
            <v>n/a</v>
          </cell>
          <cell r="O11" t="str">
            <v>n/a</v>
          </cell>
          <cell r="P11" t="str">
            <v>n/a</v>
          </cell>
          <cell r="Q11" t="str">
            <v>n/a</v>
          </cell>
          <cell r="R11" t="str">
            <v>n/a</v>
          </cell>
          <cell r="S11" t="str">
            <v>n/a</v>
          </cell>
          <cell r="T11" t="str">
            <v>n/a</v>
          </cell>
          <cell r="U11" t="str">
            <v>n/a</v>
          </cell>
          <cell r="V11" t="str">
            <v>n/a</v>
          </cell>
          <cell r="W11">
            <v>-23.097999999999999</v>
          </cell>
          <cell r="X11">
            <v>-19.672999999999998</v>
          </cell>
          <cell r="Y11">
            <v>-13.026999999999999</v>
          </cell>
          <cell r="Z11">
            <v>2.5310000000000001</v>
          </cell>
          <cell r="AA11">
            <v>8.8840000000000003</v>
          </cell>
          <cell r="AB11">
            <v>6.0069999999999997</v>
          </cell>
          <cell r="AC11">
            <v>11.396000000000001</v>
          </cell>
          <cell r="AD11">
            <v>6.2270000000000003</v>
          </cell>
          <cell r="AE11">
            <v>6.4859999999999998</v>
          </cell>
          <cell r="AF11">
            <v>8.1370000000000005</v>
          </cell>
          <cell r="AG11">
            <v>10.478</v>
          </cell>
          <cell r="AH11">
            <v>10.199999999999999</v>
          </cell>
          <cell r="AI11">
            <v>26.4</v>
          </cell>
          <cell r="AJ11">
            <v>34.5</v>
          </cell>
          <cell r="AK11">
            <v>25</v>
          </cell>
          <cell r="AL11">
            <v>10.8</v>
          </cell>
          <cell r="AM11">
            <v>9.3000000000000007</v>
          </cell>
          <cell r="AN11">
            <v>4.9589999999999996</v>
          </cell>
          <cell r="AO11">
            <v>9.4E-2</v>
          </cell>
          <cell r="AP11">
            <v>2.1629999999999998</v>
          </cell>
          <cell r="AQ11">
            <v>4.141</v>
          </cell>
          <cell r="AR11">
            <v>5.8440000000000003</v>
          </cell>
          <cell r="AS11">
            <v>4.7590000000000003</v>
          </cell>
          <cell r="AT11">
            <v>3.45</v>
          </cell>
          <cell r="AU11">
            <v>3.1989999999999998</v>
          </cell>
          <cell r="AV11">
            <v>4.0039999999999996</v>
          </cell>
          <cell r="AW11">
            <v>2012</v>
          </cell>
        </row>
        <row r="12">
          <cell r="D12" t="str">
            <v>The Bahamas</v>
          </cell>
          <cell r="E12" t="str">
            <v>Gross domestic product, constant prices</v>
          </cell>
          <cell r="F12"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2" t="str">
            <v>Percent change</v>
          </cell>
          <cell r="I12" t="str">
            <v>See notes for:  Gross domestic product, constant prices (National currency).</v>
          </cell>
          <cell r="J12">
            <v>7.1</v>
          </cell>
          <cell r="K12">
            <v>-2.9</v>
          </cell>
          <cell r="L12">
            <v>6.3</v>
          </cell>
          <cell r="M12">
            <v>6.8</v>
          </cell>
          <cell r="N12">
            <v>2.4</v>
          </cell>
          <cell r="O12">
            <v>4.0999999999999996</v>
          </cell>
          <cell r="P12">
            <v>2.6</v>
          </cell>
          <cell r="Q12">
            <v>3.7</v>
          </cell>
          <cell r="R12">
            <v>2.2549999999999999</v>
          </cell>
          <cell r="S12">
            <v>2.2999999999999998</v>
          </cell>
          <cell r="T12">
            <v>1.052</v>
          </cell>
          <cell r="U12">
            <v>-5.077</v>
          </cell>
          <cell r="V12">
            <v>-3.3809999999999998</v>
          </cell>
          <cell r="W12">
            <v>0.308</v>
          </cell>
          <cell r="X12">
            <v>2.7</v>
          </cell>
          <cell r="Y12">
            <v>3.137</v>
          </cell>
          <cell r="Z12">
            <v>4.7430000000000003</v>
          </cell>
          <cell r="AA12">
            <v>11.7</v>
          </cell>
          <cell r="AB12">
            <v>4.72</v>
          </cell>
          <cell r="AC12">
            <v>7.1440000000000001</v>
          </cell>
          <cell r="AD12">
            <v>4.149</v>
          </cell>
          <cell r="AE12">
            <v>2.6259999999999999</v>
          </cell>
          <cell r="AF12">
            <v>2.7050000000000001</v>
          </cell>
          <cell r="AG12">
            <v>-1.2649999999999999</v>
          </cell>
          <cell r="AH12">
            <v>0.88300000000000001</v>
          </cell>
          <cell r="AI12">
            <v>3.395</v>
          </cell>
          <cell r="AJ12">
            <v>2.5169999999999999</v>
          </cell>
          <cell r="AK12">
            <v>1.446</v>
          </cell>
          <cell r="AL12">
            <v>-2.3239999999999998</v>
          </cell>
          <cell r="AM12">
            <v>-4.8600000000000003</v>
          </cell>
          <cell r="AN12">
            <v>0.17899999999999999</v>
          </cell>
          <cell r="AO12">
            <v>1.629</v>
          </cell>
          <cell r="AP12">
            <v>2.5</v>
          </cell>
          <cell r="AQ12">
            <v>2.7</v>
          </cell>
          <cell r="AR12">
            <v>2.5</v>
          </cell>
          <cell r="AS12">
            <v>2.5</v>
          </cell>
          <cell r="AT12">
            <v>2.5</v>
          </cell>
          <cell r="AU12">
            <v>2.5</v>
          </cell>
          <cell r="AV12">
            <v>2.5</v>
          </cell>
          <cell r="AW12">
            <v>2012</v>
          </cell>
        </row>
        <row r="13">
          <cell r="D13" t="str">
            <v>Bahrain</v>
          </cell>
          <cell r="E13" t="str">
            <v>Gross domestic product, constant prices</v>
          </cell>
          <cell r="F13"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3" t="str">
            <v>Percent change</v>
          </cell>
          <cell r="I13" t="str">
            <v>See notes for:  Gross domestic product, constant prices (National currency).</v>
          </cell>
          <cell r="J13">
            <v>7.4939999999999998</v>
          </cell>
          <cell r="K13">
            <v>2.7770000000000001</v>
          </cell>
          <cell r="L13">
            <v>6.4059999999999997</v>
          </cell>
          <cell r="M13">
            <v>6.9939999999999998</v>
          </cell>
          <cell r="N13">
            <v>4.1859999999999999</v>
          </cell>
          <cell r="O13">
            <v>-0.93</v>
          </cell>
          <cell r="P13">
            <v>0.48399999999999999</v>
          </cell>
          <cell r="Q13">
            <v>-1.222</v>
          </cell>
          <cell r="R13">
            <v>5.952</v>
          </cell>
          <cell r="S13">
            <v>4.4089999999999998</v>
          </cell>
          <cell r="T13">
            <v>7.2750000000000004</v>
          </cell>
          <cell r="U13">
            <v>1.73</v>
          </cell>
          <cell r="V13">
            <v>6.7</v>
          </cell>
          <cell r="W13">
            <v>12.87</v>
          </cell>
          <cell r="X13">
            <v>-0.25</v>
          </cell>
          <cell r="Y13">
            <v>3.93</v>
          </cell>
          <cell r="Z13">
            <v>4.0999999999999996</v>
          </cell>
          <cell r="AA13">
            <v>3.14</v>
          </cell>
          <cell r="AB13">
            <v>4.8099999999999996</v>
          </cell>
          <cell r="AC13">
            <v>4.32</v>
          </cell>
          <cell r="AD13">
            <v>5.23</v>
          </cell>
          <cell r="AE13">
            <v>4.6180000000000003</v>
          </cell>
          <cell r="AF13">
            <v>5.1929999999999996</v>
          </cell>
          <cell r="AG13">
            <v>7.2450000000000001</v>
          </cell>
          <cell r="AH13">
            <v>5.6440000000000001</v>
          </cell>
          <cell r="AI13">
            <v>7.8529999999999998</v>
          </cell>
          <cell r="AJ13">
            <v>6.6529999999999996</v>
          </cell>
          <cell r="AK13">
            <v>8.3840000000000003</v>
          </cell>
          <cell r="AL13">
            <v>6.3079999999999998</v>
          </cell>
          <cell r="AM13">
            <v>3.2040000000000002</v>
          </cell>
          <cell r="AN13">
            <v>4.742</v>
          </cell>
          <cell r="AO13">
            <v>2.1019999999999999</v>
          </cell>
          <cell r="AP13">
            <v>3.851</v>
          </cell>
          <cell r="AQ13">
            <v>4.1520000000000001</v>
          </cell>
          <cell r="AR13">
            <v>3.2850000000000001</v>
          </cell>
          <cell r="AS13">
            <v>3.629</v>
          </cell>
          <cell r="AT13">
            <v>3.7349999999999999</v>
          </cell>
          <cell r="AU13">
            <v>3.7519999999999998</v>
          </cell>
          <cell r="AV13">
            <v>3.79</v>
          </cell>
          <cell r="AW13">
            <v>2011</v>
          </cell>
        </row>
        <row r="14">
          <cell r="D14" t="str">
            <v>Bangladesh</v>
          </cell>
          <cell r="E14" t="str">
            <v>Gross domestic product, constant prices</v>
          </cell>
          <cell r="F14"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4" t="str">
            <v>Percent change</v>
          </cell>
          <cell r="I14" t="str">
            <v>See notes for:  Gross domestic product, constant prices (National currency).</v>
          </cell>
          <cell r="J14">
            <v>0.375</v>
          </cell>
          <cell r="K14">
            <v>3.0760000000000001</v>
          </cell>
          <cell r="L14">
            <v>3.206</v>
          </cell>
          <cell r="M14">
            <v>4.6100000000000003</v>
          </cell>
          <cell r="N14">
            <v>4.1769999999999996</v>
          </cell>
          <cell r="O14">
            <v>3.7440000000000002</v>
          </cell>
          <cell r="P14">
            <v>3.9849999999999999</v>
          </cell>
          <cell r="Q14">
            <v>2.931</v>
          </cell>
          <cell r="R14">
            <v>2.3879999999999999</v>
          </cell>
          <cell r="S14">
            <v>4.298</v>
          </cell>
          <cell r="T14">
            <v>4.6029999999999998</v>
          </cell>
          <cell r="U14">
            <v>4.2030000000000003</v>
          </cell>
          <cell r="V14">
            <v>4.8010000000000002</v>
          </cell>
          <cell r="W14">
            <v>4.3239999999999998</v>
          </cell>
          <cell r="X14">
            <v>4.5129999999999999</v>
          </cell>
          <cell r="Y14">
            <v>4.7699999999999996</v>
          </cell>
          <cell r="Z14">
            <v>5.0129999999999999</v>
          </cell>
          <cell r="AA14">
            <v>5.3040000000000003</v>
          </cell>
          <cell r="AB14">
            <v>5.0439999999999996</v>
          </cell>
          <cell r="AC14">
            <v>5.4210000000000003</v>
          </cell>
          <cell r="AD14">
            <v>5.6</v>
          </cell>
          <cell r="AE14">
            <v>4.8339999999999996</v>
          </cell>
          <cell r="AF14">
            <v>4.8449999999999998</v>
          </cell>
          <cell r="AG14">
            <v>5.7759999999999998</v>
          </cell>
          <cell r="AH14">
            <v>6.1079999999999997</v>
          </cell>
          <cell r="AI14">
            <v>6.3019999999999996</v>
          </cell>
          <cell r="AJ14">
            <v>6.5250000000000004</v>
          </cell>
          <cell r="AK14">
            <v>6.3049999999999997</v>
          </cell>
          <cell r="AL14">
            <v>5.9589999999999996</v>
          </cell>
          <cell r="AM14">
            <v>5.91</v>
          </cell>
          <cell r="AN14">
            <v>6.3979999999999997</v>
          </cell>
          <cell r="AO14">
            <v>6.5069999999999997</v>
          </cell>
          <cell r="AP14">
            <v>6.0510000000000002</v>
          </cell>
          <cell r="AQ14">
            <v>6.0060000000000002</v>
          </cell>
          <cell r="AR14">
            <v>6.3550000000000004</v>
          </cell>
          <cell r="AS14">
            <v>6.6029999999999998</v>
          </cell>
          <cell r="AT14">
            <v>6.8029999999999999</v>
          </cell>
          <cell r="AU14">
            <v>6.952</v>
          </cell>
          <cell r="AV14">
            <v>7.1550000000000002</v>
          </cell>
          <cell r="AW14">
            <v>2011</v>
          </cell>
        </row>
        <row r="15">
          <cell r="D15" t="str">
            <v>Barbados</v>
          </cell>
          <cell r="E15" t="str">
            <v>Gross domestic product, constant prices</v>
          </cell>
          <cell r="F15"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5" t="str">
            <v>Percent change</v>
          </cell>
          <cell r="I15" t="str">
            <v>See notes for:  Gross domestic product, constant prices (National currency).</v>
          </cell>
          <cell r="J15">
            <v>4.3710000000000004</v>
          </cell>
          <cell r="K15">
            <v>-1.9</v>
          </cell>
          <cell r="L15">
            <v>-4.9000000000000004</v>
          </cell>
          <cell r="M15">
            <v>0.5</v>
          </cell>
          <cell r="N15">
            <v>3.6</v>
          </cell>
          <cell r="O15">
            <v>1.1000000000000001</v>
          </cell>
          <cell r="P15">
            <v>5.0999999999999996</v>
          </cell>
          <cell r="Q15">
            <v>2.6</v>
          </cell>
          <cell r="R15">
            <v>3.5</v>
          </cell>
          <cell r="S15">
            <v>3.6</v>
          </cell>
          <cell r="T15">
            <v>-3.3</v>
          </cell>
          <cell r="U15">
            <v>-3.9</v>
          </cell>
          <cell r="V15">
            <v>-5.7</v>
          </cell>
          <cell r="W15">
            <v>0.8</v>
          </cell>
          <cell r="X15">
            <v>2</v>
          </cell>
          <cell r="Y15">
            <v>2.0230000000000001</v>
          </cell>
          <cell r="Z15">
            <v>3.9710000000000001</v>
          </cell>
          <cell r="AA15">
            <v>4.7350000000000003</v>
          </cell>
          <cell r="AB15">
            <v>3.7320000000000002</v>
          </cell>
          <cell r="AC15">
            <v>0.35499999999999998</v>
          </cell>
          <cell r="AD15">
            <v>2.282</v>
          </cell>
          <cell r="AE15">
            <v>-2.552</v>
          </cell>
          <cell r="AF15">
            <v>0.68500000000000005</v>
          </cell>
          <cell r="AG15">
            <v>1.9650000000000001</v>
          </cell>
          <cell r="AH15">
            <v>1.425</v>
          </cell>
          <cell r="AI15">
            <v>4.008</v>
          </cell>
          <cell r="AJ15">
            <v>5.7030000000000003</v>
          </cell>
          <cell r="AK15">
            <v>1.6639999999999999</v>
          </cell>
          <cell r="AL15">
            <v>0.34699999999999998</v>
          </cell>
          <cell r="AM15">
            <v>-4.1180000000000003</v>
          </cell>
          <cell r="AN15">
            <v>0.23499999999999999</v>
          </cell>
          <cell r="AO15">
            <v>0.56200000000000006</v>
          </cell>
          <cell r="AP15">
            <v>0</v>
          </cell>
          <cell r="AQ15">
            <v>0.5</v>
          </cell>
          <cell r="AR15">
            <v>1</v>
          </cell>
          <cell r="AS15">
            <v>1.5</v>
          </cell>
          <cell r="AT15">
            <v>2</v>
          </cell>
          <cell r="AU15">
            <v>2.2000000000000002</v>
          </cell>
          <cell r="AV15">
            <v>2.4</v>
          </cell>
          <cell r="AW15">
            <v>2011</v>
          </cell>
        </row>
        <row r="16">
          <cell r="D16" t="str">
            <v>Belarus</v>
          </cell>
          <cell r="E16" t="str">
            <v>Gross domestic product, constant prices</v>
          </cell>
          <cell r="F16"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6" t="str">
            <v>Percent change</v>
          </cell>
          <cell r="I16" t="str">
            <v>See notes for:  Gross domestic product, constant prices (National currency).</v>
          </cell>
          <cell r="J16" t="str">
            <v>n/a</v>
          </cell>
          <cell r="K16" t="str">
            <v>n/a</v>
          </cell>
          <cell r="L16" t="str">
            <v>n/a</v>
          </cell>
          <cell r="M16" t="str">
            <v>n/a</v>
          </cell>
          <cell r="N16" t="str">
            <v>n/a</v>
          </cell>
          <cell r="O16" t="str">
            <v>n/a</v>
          </cell>
          <cell r="P16" t="str">
            <v>n/a</v>
          </cell>
          <cell r="Q16" t="str">
            <v>n/a</v>
          </cell>
          <cell r="R16" t="str">
            <v>n/a</v>
          </cell>
          <cell r="S16" t="str">
            <v>n/a</v>
          </cell>
          <cell r="T16" t="str">
            <v>n/a</v>
          </cell>
          <cell r="U16" t="str">
            <v>n/a</v>
          </cell>
          <cell r="V16" t="str">
            <v>n/a</v>
          </cell>
          <cell r="W16">
            <v>-7.6</v>
          </cell>
          <cell r="X16">
            <v>-11.7</v>
          </cell>
          <cell r="Y16">
            <v>-11.314</v>
          </cell>
          <cell r="Z16">
            <v>2.7759999999999998</v>
          </cell>
          <cell r="AA16">
            <v>11.43</v>
          </cell>
          <cell r="AB16">
            <v>8.4139999999999997</v>
          </cell>
          <cell r="AC16">
            <v>3.3530000000000002</v>
          </cell>
          <cell r="AD16">
            <v>5.8049999999999997</v>
          </cell>
          <cell r="AE16">
            <v>4.7249999999999996</v>
          </cell>
          <cell r="AF16">
            <v>5.0449999999999999</v>
          </cell>
          <cell r="AG16">
            <v>7.0430000000000001</v>
          </cell>
          <cell r="AH16">
            <v>11.45</v>
          </cell>
          <cell r="AI16">
            <v>9.4410000000000007</v>
          </cell>
          <cell r="AJ16">
            <v>9.9979999999999993</v>
          </cell>
          <cell r="AK16">
            <v>8.6470000000000002</v>
          </cell>
          <cell r="AL16">
            <v>10.247999999999999</v>
          </cell>
          <cell r="AM16">
            <v>0.16400000000000001</v>
          </cell>
          <cell r="AN16">
            <v>7.7409999999999997</v>
          </cell>
          <cell r="AO16">
            <v>5.5439999999999996</v>
          </cell>
          <cell r="AP16">
            <v>1.5</v>
          </cell>
          <cell r="AQ16">
            <v>2.11</v>
          </cell>
          <cell r="AR16">
            <v>2.645</v>
          </cell>
          <cell r="AS16">
            <v>2.9380000000000002</v>
          </cell>
          <cell r="AT16">
            <v>3.077</v>
          </cell>
          <cell r="AU16">
            <v>3.2890000000000001</v>
          </cell>
          <cell r="AV16">
            <v>3.569</v>
          </cell>
          <cell r="AW16">
            <v>2010</v>
          </cell>
        </row>
        <row r="17">
          <cell r="D17" t="str">
            <v>Belgium</v>
          </cell>
          <cell r="E17" t="str">
            <v>Gross domestic product, constant prices</v>
          </cell>
          <cell r="F17"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7" t="str">
            <v>Percent change</v>
          </cell>
          <cell r="I17" t="str">
            <v>See notes for:  Gross domestic product, constant prices (National currency).</v>
          </cell>
          <cell r="J17">
            <v>4.444</v>
          </cell>
          <cell r="K17">
            <v>-0.27900000000000003</v>
          </cell>
          <cell r="L17">
            <v>0.59499999999999997</v>
          </cell>
          <cell r="M17">
            <v>0.312</v>
          </cell>
          <cell r="N17">
            <v>2.4660000000000002</v>
          </cell>
          <cell r="O17">
            <v>1.6519999999999999</v>
          </cell>
          <cell r="P17">
            <v>1.823</v>
          </cell>
          <cell r="Q17">
            <v>2.3069999999999999</v>
          </cell>
          <cell r="R17">
            <v>4.7229999999999999</v>
          </cell>
          <cell r="S17">
            <v>3.4689999999999999</v>
          </cell>
          <cell r="T17">
            <v>3.137</v>
          </cell>
          <cell r="U17">
            <v>1.833</v>
          </cell>
          <cell r="V17">
            <v>1.5309999999999999</v>
          </cell>
          <cell r="W17">
            <v>-0.96199999999999997</v>
          </cell>
          <cell r="X17">
            <v>3.2269999999999999</v>
          </cell>
          <cell r="Y17">
            <v>2.3849999999999998</v>
          </cell>
          <cell r="Z17">
            <v>1.425</v>
          </cell>
          <cell r="AA17">
            <v>3.7349999999999999</v>
          </cell>
          <cell r="AB17">
            <v>1.9279999999999999</v>
          </cell>
          <cell r="AC17">
            <v>3.54</v>
          </cell>
          <cell r="AD17">
            <v>3.669</v>
          </cell>
          <cell r="AE17">
            <v>0.80800000000000005</v>
          </cell>
          <cell r="AF17">
            <v>1.359</v>
          </cell>
          <cell r="AG17">
            <v>0.80700000000000005</v>
          </cell>
          <cell r="AH17">
            <v>3.274</v>
          </cell>
          <cell r="AI17">
            <v>1.752</v>
          </cell>
          <cell r="AJ17">
            <v>2.6659999999999999</v>
          </cell>
          <cell r="AK17">
            <v>2.883</v>
          </cell>
          <cell r="AL17">
            <v>0.98499999999999999</v>
          </cell>
          <cell r="AM17">
            <v>-2.7759999999999998</v>
          </cell>
          <cell r="AN17">
            <v>2.4209999999999998</v>
          </cell>
          <cell r="AO17">
            <v>1.784</v>
          </cell>
          <cell r="AP17">
            <v>-0.2</v>
          </cell>
          <cell r="AQ17">
            <v>0.156</v>
          </cell>
          <cell r="AR17">
            <v>1.234</v>
          </cell>
          <cell r="AS17">
            <v>1.2909999999999999</v>
          </cell>
          <cell r="AT17">
            <v>1.353</v>
          </cell>
          <cell r="AU17">
            <v>1.496</v>
          </cell>
          <cell r="AV17">
            <v>1.556</v>
          </cell>
          <cell r="AW17">
            <v>2012</v>
          </cell>
        </row>
        <row r="18">
          <cell r="D18" t="str">
            <v>Belize</v>
          </cell>
          <cell r="E18" t="str">
            <v>Gross domestic product, constant prices</v>
          </cell>
          <cell r="F18"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8" t="str">
            <v>Percent change</v>
          </cell>
          <cell r="I18" t="str">
            <v>See notes for:  Gross domestic product, constant prices (National currency).</v>
          </cell>
          <cell r="J18">
            <v>5.0129999999999999</v>
          </cell>
          <cell r="K18">
            <v>0.214</v>
          </cell>
          <cell r="L18">
            <v>-7.5510000000000002</v>
          </cell>
          <cell r="M18">
            <v>6.0759999999999996</v>
          </cell>
          <cell r="N18">
            <v>11.332000000000001</v>
          </cell>
          <cell r="O18">
            <v>-1.419</v>
          </cell>
          <cell r="P18">
            <v>7.2750000000000004</v>
          </cell>
          <cell r="Q18">
            <v>21.997</v>
          </cell>
          <cell r="R18">
            <v>10.861000000000001</v>
          </cell>
          <cell r="S18">
            <v>15.474</v>
          </cell>
          <cell r="T18">
            <v>11.209</v>
          </cell>
          <cell r="U18">
            <v>11.465</v>
          </cell>
          <cell r="V18">
            <v>12.04</v>
          </cell>
          <cell r="W18">
            <v>6.27</v>
          </cell>
          <cell r="X18">
            <v>0.159</v>
          </cell>
          <cell r="Y18">
            <v>0.65800000000000003</v>
          </cell>
          <cell r="Z18">
            <v>1.4410000000000001</v>
          </cell>
          <cell r="AA18">
            <v>3.5710000000000002</v>
          </cell>
          <cell r="AB18">
            <v>3.7170000000000001</v>
          </cell>
          <cell r="AC18">
            <v>8.7409999999999997</v>
          </cell>
          <cell r="AD18">
            <v>13.074</v>
          </cell>
          <cell r="AE18">
            <v>4.9039999999999999</v>
          </cell>
          <cell r="AF18">
            <v>5.1550000000000002</v>
          </cell>
          <cell r="AG18">
            <v>9.3209999999999997</v>
          </cell>
          <cell r="AH18">
            <v>4.6440000000000001</v>
          </cell>
          <cell r="AI18">
            <v>2.6139999999999999</v>
          </cell>
          <cell r="AJ18">
            <v>5.0540000000000003</v>
          </cell>
          <cell r="AK18">
            <v>1.2150000000000001</v>
          </cell>
          <cell r="AL18">
            <v>3.7709999999999999</v>
          </cell>
          <cell r="AM18">
            <v>-2.5999999999999999E-2</v>
          </cell>
          <cell r="AN18">
            <v>2.7250000000000001</v>
          </cell>
          <cell r="AO18">
            <v>1.929</v>
          </cell>
          <cell r="AP18">
            <v>5.2889999999999997</v>
          </cell>
          <cell r="AQ18">
            <v>2.5</v>
          </cell>
          <cell r="AR18">
            <v>2.5</v>
          </cell>
          <cell r="AS18">
            <v>2.5</v>
          </cell>
          <cell r="AT18">
            <v>2.5</v>
          </cell>
          <cell r="AU18">
            <v>2.5</v>
          </cell>
          <cell r="AV18">
            <v>2.5</v>
          </cell>
          <cell r="AW18">
            <v>2012</v>
          </cell>
        </row>
        <row r="19">
          <cell r="D19" t="str">
            <v>Benin</v>
          </cell>
          <cell r="E19" t="str">
            <v>Gross domestic product, constant prices</v>
          </cell>
          <cell r="F19"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9" t="str">
            <v>Percent change</v>
          </cell>
          <cell r="I19" t="str">
            <v>See notes for:  Gross domestic product, constant prices (National currency).</v>
          </cell>
          <cell r="J19">
            <v>9.2550000000000008</v>
          </cell>
          <cell r="K19">
            <v>1.929</v>
          </cell>
          <cell r="L19">
            <v>1.6819999999999999</v>
          </cell>
          <cell r="M19">
            <v>-2</v>
          </cell>
          <cell r="N19">
            <v>0.4</v>
          </cell>
          <cell r="O19">
            <v>4.327</v>
          </cell>
          <cell r="P19">
            <v>2.7480000000000002</v>
          </cell>
          <cell r="Q19">
            <v>-2.0739999999999998</v>
          </cell>
          <cell r="R19">
            <v>3.4279999999999999</v>
          </cell>
          <cell r="S19">
            <v>-2.8490000000000002</v>
          </cell>
          <cell r="T19">
            <v>8.9760000000000009</v>
          </cell>
          <cell r="U19">
            <v>4.226</v>
          </cell>
          <cell r="V19">
            <v>2.9580000000000002</v>
          </cell>
          <cell r="W19">
            <v>5.8360000000000003</v>
          </cell>
          <cell r="X19">
            <v>2.02</v>
          </cell>
          <cell r="Y19">
            <v>6.0449999999999999</v>
          </cell>
          <cell r="Z19">
            <v>4.3239999999999998</v>
          </cell>
          <cell r="AA19">
            <v>5.7350000000000003</v>
          </cell>
          <cell r="AB19">
            <v>3.9609999999999999</v>
          </cell>
          <cell r="AC19">
            <v>5.3410000000000002</v>
          </cell>
          <cell r="AD19">
            <v>4.8620000000000001</v>
          </cell>
          <cell r="AE19">
            <v>6.1959999999999997</v>
          </cell>
          <cell r="AF19">
            <v>4.4420000000000002</v>
          </cell>
          <cell r="AG19">
            <v>3.9510000000000001</v>
          </cell>
          <cell r="AH19">
            <v>3.0819999999999999</v>
          </cell>
          <cell r="AI19">
            <v>2.8650000000000002</v>
          </cell>
          <cell r="AJ19">
            <v>3.7519999999999998</v>
          </cell>
          <cell r="AK19">
            <v>4.6260000000000003</v>
          </cell>
          <cell r="AL19">
            <v>5.0179999999999998</v>
          </cell>
          <cell r="AM19">
            <v>2.6579999999999999</v>
          </cell>
          <cell r="AN19">
            <v>2.552</v>
          </cell>
          <cell r="AO19">
            <v>3.5310000000000001</v>
          </cell>
          <cell r="AP19">
            <v>3.8460000000000001</v>
          </cell>
          <cell r="AQ19">
            <v>4.1369999999999996</v>
          </cell>
          <cell r="AR19">
            <v>4.0979999999999999</v>
          </cell>
          <cell r="AS19">
            <v>4.2969999999999997</v>
          </cell>
          <cell r="AT19">
            <v>4.4989999999999997</v>
          </cell>
          <cell r="AU19">
            <v>4.4960000000000004</v>
          </cell>
          <cell r="AV19">
            <v>4.5839999999999996</v>
          </cell>
          <cell r="AW19">
            <v>2011</v>
          </cell>
        </row>
        <row r="20">
          <cell r="D20" t="str">
            <v>Bhutan</v>
          </cell>
          <cell r="E20" t="str">
            <v>Gross domestic product, constant prices</v>
          </cell>
          <cell r="F20"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20" t="str">
            <v>Percent change</v>
          </cell>
          <cell r="I20" t="str">
            <v>See notes for:  Gross domestic product, constant prices (National currency).</v>
          </cell>
          <cell r="J20">
            <v>4.9950000000000001</v>
          </cell>
          <cell r="K20">
            <v>13.589</v>
          </cell>
          <cell r="L20">
            <v>3.4460000000000002</v>
          </cell>
          <cell r="M20">
            <v>11.097</v>
          </cell>
          <cell r="N20">
            <v>4.4829999999999997</v>
          </cell>
          <cell r="O20">
            <v>4.2210000000000001</v>
          </cell>
          <cell r="P20">
            <v>11.536</v>
          </cell>
          <cell r="Q20">
            <v>28.023</v>
          </cell>
          <cell r="R20">
            <v>4.9690000000000003</v>
          </cell>
          <cell r="S20">
            <v>7.3609999999999998</v>
          </cell>
          <cell r="T20">
            <v>10.715</v>
          </cell>
          <cell r="U20">
            <v>-0.36</v>
          </cell>
          <cell r="V20">
            <v>4.5350000000000001</v>
          </cell>
          <cell r="W20">
            <v>1.9079999999999999</v>
          </cell>
          <cell r="X20">
            <v>5.0830000000000002</v>
          </cell>
          <cell r="Y20">
            <v>6.9450000000000003</v>
          </cell>
          <cell r="Z20">
            <v>5.492</v>
          </cell>
          <cell r="AA20">
            <v>5.3070000000000004</v>
          </cell>
          <cell r="AB20">
            <v>5.82</v>
          </cell>
          <cell r="AC20">
            <v>7.8550000000000004</v>
          </cell>
          <cell r="AD20">
            <v>5.1989999999999998</v>
          </cell>
          <cell r="AE20">
            <v>8.2040000000000006</v>
          </cell>
          <cell r="AF20">
            <v>10.728</v>
          </cell>
          <cell r="AG20">
            <v>7.6639999999999997</v>
          </cell>
          <cell r="AH20">
            <v>5.8959999999999999</v>
          </cell>
          <cell r="AI20">
            <v>7.1230000000000002</v>
          </cell>
          <cell r="AJ20">
            <v>6.8490000000000002</v>
          </cell>
          <cell r="AK20">
            <v>17.925999999999998</v>
          </cell>
          <cell r="AL20">
            <v>4.6689999999999996</v>
          </cell>
          <cell r="AM20">
            <v>6.7279999999999998</v>
          </cell>
          <cell r="AN20">
            <v>11.676</v>
          </cell>
          <cell r="AO20">
            <v>8.5120000000000005</v>
          </cell>
          <cell r="AP20">
            <v>9.7149999999999999</v>
          </cell>
          <cell r="AQ20">
            <v>6.3129999999999997</v>
          </cell>
          <cell r="AR20">
            <v>8.6340000000000003</v>
          </cell>
          <cell r="AS20">
            <v>8.8800000000000008</v>
          </cell>
          <cell r="AT20">
            <v>14.462999999999999</v>
          </cell>
          <cell r="AU20">
            <v>10.673999999999999</v>
          </cell>
          <cell r="AV20">
            <v>9.9890000000000008</v>
          </cell>
          <cell r="AW20">
            <v>0</v>
          </cell>
        </row>
        <row r="21">
          <cell r="D21" t="str">
            <v>Bolivia</v>
          </cell>
          <cell r="E21" t="str">
            <v>Gross domestic product, constant prices</v>
          </cell>
          <cell r="F21"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21" t="str">
            <v>Percent change</v>
          </cell>
          <cell r="I21" t="str">
            <v>See notes for:  Gross domestic product, constant prices (National currency).</v>
          </cell>
          <cell r="J21">
            <v>0.61</v>
          </cell>
          <cell r="K21">
            <v>0.3</v>
          </cell>
          <cell r="L21">
            <v>-3.9390000000000001</v>
          </cell>
          <cell r="M21">
            <v>-4.0419999999999998</v>
          </cell>
          <cell r="N21">
            <v>-0.20100000000000001</v>
          </cell>
          <cell r="O21">
            <v>-1.6759999999999999</v>
          </cell>
          <cell r="P21">
            <v>-2.5739999999999998</v>
          </cell>
          <cell r="Q21">
            <v>2.4630000000000001</v>
          </cell>
          <cell r="R21">
            <v>2.91</v>
          </cell>
          <cell r="S21">
            <v>3.79</v>
          </cell>
          <cell r="T21">
            <v>4.6360000000000001</v>
          </cell>
          <cell r="U21">
            <v>5.2670000000000003</v>
          </cell>
          <cell r="V21">
            <v>1.6459999999999999</v>
          </cell>
          <cell r="W21">
            <v>4.2690000000000001</v>
          </cell>
          <cell r="X21">
            <v>4.6669999999999998</v>
          </cell>
          <cell r="Y21">
            <v>4.6779999999999999</v>
          </cell>
          <cell r="Z21">
            <v>4.3609999999999998</v>
          </cell>
          <cell r="AA21">
            <v>4.9539999999999997</v>
          </cell>
          <cell r="AB21">
            <v>5.0289999999999999</v>
          </cell>
          <cell r="AC21">
            <v>0.42699999999999999</v>
          </cell>
          <cell r="AD21">
            <v>2.508</v>
          </cell>
          <cell r="AE21">
            <v>1.6839999999999999</v>
          </cell>
          <cell r="AF21">
            <v>2.4860000000000002</v>
          </cell>
          <cell r="AG21">
            <v>2.7109999999999999</v>
          </cell>
          <cell r="AH21">
            <v>4.173</v>
          </cell>
          <cell r="AI21">
            <v>4.4210000000000003</v>
          </cell>
          <cell r="AJ21">
            <v>4.7969999999999997</v>
          </cell>
          <cell r="AK21">
            <v>4.5640000000000001</v>
          </cell>
          <cell r="AL21">
            <v>6.1479999999999997</v>
          </cell>
          <cell r="AM21">
            <v>3.3570000000000002</v>
          </cell>
          <cell r="AN21">
            <v>4.1269999999999998</v>
          </cell>
          <cell r="AO21">
            <v>5.1740000000000004</v>
          </cell>
          <cell r="AP21">
            <v>5.24</v>
          </cell>
          <cell r="AQ21">
            <v>4.8</v>
          </cell>
          <cell r="AR21">
            <v>5</v>
          </cell>
          <cell r="AS21">
            <v>5</v>
          </cell>
          <cell r="AT21">
            <v>5</v>
          </cell>
          <cell r="AU21">
            <v>5</v>
          </cell>
          <cell r="AV21">
            <v>5</v>
          </cell>
          <cell r="AW21">
            <v>2011</v>
          </cell>
        </row>
        <row r="22">
          <cell r="D22" t="str">
            <v>Bosnia and Herzegovina</v>
          </cell>
          <cell r="E22" t="str">
            <v>Gross domestic product, constant prices</v>
          </cell>
          <cell r="F22"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22" t="str">
            <v>Percent change</v>
          </cell>
          <cell r="I22" t="str">
            <v>See notes for:  Gross domestic product, constant prices (National currency).</v>
          </cell>
          <cell r="J22" t="str">
            <v>n/a</v>
          </cell>
          <cell r="K22" t="str">
            <v>n/a</v>
          </cell>
          <cell r="L22" t="str">
            <v>n/a</v>
          </cell>
          <cell r="M22" t="str">
            <v>n/a</v>
          </cell>
          <cell r="N22" t="str">
            <v>n/a</v>
          </cell>
          <cell r="O22" t="str">
            <v>n/a</v>
          </cell>
          <cell r="P22" t="str">
            <v>n/a</v>
          </cell>
          <cell r="Q22" t="str">
            <v>n/a</v>
          </cell>
          <cell r="R22" t="str">
            <v>n/a</v>
          </cell>
          <cell r="S22" t="str">
            <v>n/a</v>
          </cell>
          <cell r="T22" t="str">
            <v>n/a</v>
          </cell>
          <cell r="U22" t="str">
            <v>n/a</v>
          </cell>
          <cell r="V22" t="str">
            <v>n/a</v>
          </cell>
          <cell r="W22" t="str">
            <v>n/a</v>
          </cell>
          <cell r="X22" t="str">
            <v>n/a</v>
          </cell>
          <cell r="Y22" t="str">
            <v>n/a</v>
          </cell>
          <cell r="Z22" t="str">
            <v>n/a</v>
          </cell>
          <cell r="AA22" t="str">
            <v>n/a</v>
          </cell>
          <cell r="AB22" t="str">
            <v>n/a</v>
          </cell>
          <cell r="AC22">
            <v>10.75</v>
          </cell>
          <cell r="AD22">
            <v>4.4420000000000002</v>
          </cell>
          <cell r="AE22">
            <v>2.3620000000000001</v>
          </cell>
          <cell r="AF22">
            <v>5.0529999999999999</v>
          </cell>
          <cell r="AG22">
            <v>3.8580000000000001</v>
          </cell>
          <cell r="AH22">
            <v>6.2569999999999997</v>
          </cell>
          <cell r="AI22">
            <v>3.8679999999999999</v>
          </cell>
          <cell r="AJ22">
            <v>5.9539999999999997</v>
          </cell>
          <cell r="AK22">
            <v>6.1150000000000002</v>
          </cell>
          <cell r="AL22">
            <v>5.5819999999999999</v>
          </cell>
          <cell r="AM22">
            <v>-2.911</v>
          </cell>
          <cell r="AN22">
            <v>0.72199999999999998</v>
          </cell>
          <cell r="AO22">
            <v>1.264</v>
          </cell>
          <cell r="AP22">
            <v>-0.7</v>
          </cell>
          <cell r="AQ22">
            <v>0.5</v>
          </cell>
          <cell r="AR22">
            <v>2</v>
          </cell>
          <cell r="AS22">
            <v>3.5</v>
          </cell>
          <cell r="AT22">
            <v>4</v>
          </cell>
          <cell r="AU22">
            <v>4</v>
          </cell>
          <cell r="AV22">
            <v>4</v>
          </cell>
          <cell r="AW22">
            <v>2010</v>
          </cell>
        </row>
        <row r="23">
          <cell r="D23" t="str">
            <v>Botswana</v>
          </cell>
          <cell r="E23" t="str">
            <v>Gross domestic product, constant prices</v>
          </cell>
          <cell r="F23"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23" t="str">
            <v>Percent change</v>
          </cell>
          <cell r="I23" t="str">
            <v>See notes for:  Gross domestic product, constant prices (National currency).</v>
          </cell>
          <cell r="J23">
            <v>12.02</v>
          </cell>
          <cell r="K23">
            <v>8.1539999999999999</v>
          </cell>
          <cell r="L23">
            <v>15.874000000000001</v>
          </cell>
          <cell r="M23">
            <v>10.792999999999999</v>
          </cell>
          <cell r="N23">
            <v>6.5170000000000003</v>
          </cell>
          <cell r="O23">
            <v>7.6950000000000003</v>
          </cell>
          <cell r="P23">
            <v>8.6159999999999997</v>
          </cell>
          <cell r="Q23">
            <v>14.89</v>
          </cell>
          <cell r="R23">
            <v>23.42</v>
          </cell>
          <cell r="S23">
            <v>4.665</v>
          </cell>
          <cell r="T23">
            <v>8.7870000000000008</v>
          </cell>
          <cell r="U23">
            <v>6.2370000000000001</v>
          </cell>
          <cell r="V23">
            <v>-0.20799999999999999</v>
          </cell>
          <cell r="W23">
            <v>4.0270000000000001</v>
          </cell>
          <cell r="X23">
            <v>-0.78600000000000003</v>
          </cell>
          <cell r="Y23">
            <v>8.0039999999999996</v>
          </cell>
          <cell r="Z23">
            <v>4.4379999999999997</v>
          </cell>
          <cell r="AA23">
            <v>9.7289999999999992</v>
          </cell>
          <cell r="AB23">
            <v>10.366</v>
          </cell>
          <cell r="AC23">
            <v>9.8409999999999993</v>
          </cell>
          <cell r="AD23">
            <v>5.8869999999999996</v>
          </cell>
          <cell r="AE23">
            <v>3.4950000000000001</v>
          </cell>
          <cell r="AF23">
            <v>8.9550000000000001</v>
          </cell>
          <cell r="AG23">
            <v>6.3090000000000002</v>
          </cell>
          <cell r="AH23">
            <v>5.95</v>
          </cell>
          <cell r="AI23">
            <v>1.635</v>
          </cell>
          <cell r="AJ23">
            <v>5.1230000000000002</v>
          </cell>
          <cell r="AK23">
            <v>4.806</v>
          </cell>
          <cell r="AL23">
            <v>2.9710000000000001</v>
          </cell>
          <cell r="AM23">
            <v>-4.7480000000000002</v>
          </cell>
          <cell r="AN23">
            <v>7.0149999999999997</v>
          </cell>
          <cell r="AO23">
            <v>5.0880000000000001</v>
          </cell>
          <cell r="AP23">
            <v>3.8220000000000001</v>
          </cell>
          <cell r="AQ23">
            <v>4.1390000000000002</v>
          </cell>
          <cell r="AR23">
            <v>4.1909999999999998</v>
          </cell>
          <cell r="AS23">
            <v>4.3319999999999999</v>
          </cell>
          <cell r="AT23">
            <v>4.359</v>
          </cell>
          <cell r="AU23">
            <v>4.7089999999999996</v>
          </cell>
          <cell r="AV23">
            <v>4.1470000000000002</v>
          </cell>
          <cell r="AW23">
            <v>2010</v>
          </cell>
        </row>
        <row r="24">
          <cell r="D24" t="str">
            <v>Brazil</v>
          </cell>
          <cell r="E24" t="str">
            <v>Gross domestic product, constant prices</v>
          </cell>
          <cell r="F24"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24" t="str">
            <v>Percent change</v>
          </cell>
          <cell r="I24" t="str">
            <v>See notes for:  Gross domestic product, constant prices (National currency).</v>
          </cell>
          <cell r="J24">
            <v>9.19</v>
          </cell>
          <cell r="K24">
            <v>-4.4000000000000004</v>
          </cell>
          <cell r="L24">
            <v>0.59599999999999997</v>
          </cell>
          <cell r="M24">
            <v>-3.4</v>
          </cell>
          <cell r="N24">
            <v>5.3070000000000004</v>
          </cell>
          <cell r="O24">
            <v>7.9009999999999998</v>
          </cell>
          <cell r="P24">
            <v>7.5439999999999996</v>
          </cell>
          <cell r="Q24">
            <v>3.601</v>
          </cell>
          <cell r="R24">
            <v>0.26400000000000001</v>
          </cell>
          <cell r="S24">
            <v>3.2</v>
          </cell>
          <cell r="T24">
            <v>-4.1680000000000001</v>
          </cell>
          <cell r="U24">
            <v>1.0309999999999999</v>
          </cell>
          <cell r="V24">
            <v>-0.46700000000000003</v>
          </cell>
          <cell r="W24">
            <v>4.665</v>
          </cell>
          <cell r="X24">
            <v>5.3339999999999996</v>
          </cell>
          <cell r="Y24">
            <v>4.4169999999999998</v>
          </cell>
          <cell r="Z24">
            <v>2.15</v>
          </cell>
          <cell r="AA24">
            <v>3.375</v>
          </cell>
          <cell r="AB24">
            <v>3.5000000000000003E-2</v>
          </cell>
          <cell r="AC24">
            <v>0.254</v>
          </cell>
          <cell r="AD24">
            <v>4.306</v>
          </cell>
          <cell r="AE24">
            <v>1.3129999999999999</v>
          </cell>
          <cell r="AF24">
            <v>2.6579999999999999</v>
          </cell>
          <cell r="AG24">
            <v>1.147</v>
          </cell>
          <cell r="AH24">
            <v>5.7119999999999997</v>
          </cell>
          <cell r="AI24">
            <v>3.16</v>
          </cell>
          <cell r="AJ24">
            <v>3.9569999999999999</v>
          </cell>
          <cell r="AK24">
            <v>6.0910000000000002</v>
          </cell>
          <cell r="AL24">
            <v>5.1719999999999997</v>
          </cell>
          <cell r="AM24">
            <v>-0.33</v>
          </cell>
          <cell r="AN24">
            <v>7.5339999999999998</v>
          </cell>
          <cell r="AO24">
            <v>2.7330000000000001</v>
          </cell>
          <cell r="AP24">
            <v>0.872</v>
          </cell>
          <cell r="AQ24">
            <v>3.0169999999999999</v>
          </cell>
          <cell r="AR24">
            <v>4.0430000000000001</v>
          </cell>
          <cell r="AS24">
            <v>4.1289999999999996</v>
          </cell>
          <cell r="AT24">
            <v>4.1589999999999998</v>
          </cell>
          <cell r="AU24">
            <v>4.1589999999999998</v>
          </cell>
          <cell r="AV24">
            <v>4.1589999999999998</v>
          </cell>
          <cell r="AW24">
            <v>2012</v>
          </cell>
        </row>
        <row r="25">
          <cell r="D25" t="str">
            <v>Brunei Darussalam</v>
          </cell>
          <cell r="E25" t="str">
            <v>Gross domestic product, constant prices</v>
          </cell>
          <cell r="F25"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25" t="str">
            <v>Percent change</v>
          </cell>
          <cell r="I25" t="str">
            <v>See notes for:  Gross domestic product, constant prices (National currency).</v>
          </cell>
          <cell r="J25" t="str">
            <v>n/a</v>
          </cell>
          <cell r="K25" t="str">
            <v>n/a</v>
          </cell>
          <cell r="L25" t="str">
            <v>n/a</v>
          </cell>
          <cell r="M25" t="str">
            <v>n/a</v>
          </cell>
          <cell r="N25" t="str">
            <v>n/a</v>
          </cell>
          <cell r="O25" t="str">
            <v>n/a</v>
          </cell>
          <cell r="P25">
            <v>-2.778</v>
          </cell>
          <cell r="Q25">
            <v>0.311</v>
          </cell>
          <cell r="R25">
            <v>-0.36</v>
          </cell>
          <cell r="S25">
            <v>2.206</v>
          </cell>
          <cell r="T25">
            <v>1.085</v>
          </cell>
          <cell r="U25">
            <v>3.1480000000000001</v>
          </cell>
          <cell r="V25">
            <v>4.7590000000000003</v>
          </cell>
          <cell r="W25">
            <v>0.30099999999999999</v>
          </cell>
          <cell r="X25">
            <v>3.149</v>
          </cell>
          <cell r="Y25">
            <v>4.4770000000000003</v>
          </cell>
          <cell r="Z25">
            <v>2.8809999999999998</v>
          </cell>
          <cell r="AA25">
            <v>-1.4750000000000001</v>
          </cell>
          <cell r="AB25">
            <v>-0.56000000000000005</v>
          </cell>
          <cell r="AC25">
            <v>3.0529999999999999</v>
          </cell>
          <cell r="AD25">
            <v>2.8530000000000002</v>
          </cell>
          <cell r="AE25">
            <v>2.7450000000000001</v>
          </cell>
          <cell r="AF25">
            <v>3.8719999999999999</v>
          </cell>
          <cell r="AG25">
            <v>2.903</v>
          </cell>
          <cell r="AH25">
            <v>0.504</v>
          </cell>
          <cell r="AI25">
            <v>0.38800000000000001</v>
          </cell>
          <cell r="AJ25">
            <v>4.3970000000000002</v>
          </cell>
          <cell r="AK25">
            <v>0.154</v>
          </cell>
          <cell r="AL25">
            <v>-1.9379999999999999</v>
          </cell>
          <cell r="AM25">
            <v>-1.7649999999999999</v>
          </cell>
          <cell r="AN25">
            <v>2.5979999999999999</v>
          </cell>
          <cell r="AO25">
            <v>2.2090000000000001</v>
          </cell>
          <cell r="AP25">
            <v>1.2949999999999999</v>
          </cell>
          <cell r="AQ25">
            <v>1.1870000000000001</v>
          </cell>
          <cell r="AR25">
            <v>6.0019999999999998</v>
          </cell>
          <cell r="AS25">
            <v>7.3319999999999999</v>
          </cell>
          <cell r="AT25">
            <v>10.127000000000001</v>
          </cell>
          <cell r="AU25">
            <v>2.5760000000000001</v>
          </cell>
          <cell r="AV25">
            <v>3.6869999999999998</v>
          </cell>
          <cell r="AW25">
            <v>2011</v>
          </cell>
        </row>
        <row r="26">
          <cell r="D26" t="str">
            <v>Bulgaria</v>
          </cell>
          <cell r="E26" t="str">
            <v>Gross domestic product, constant prices</v>
          </cell>
          <cell r="F26"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26" t="str">
            <v>Percent change</v>
          </cell>
          <cell r="I26" t="str">
            <v>See notes for:  Gross domestic product, constant prices (National currency).</v>
          </cell>
          <cell r="J26">
            <v>5.7</v>
          </cell>
          <cell r="K26">
            <v>5.3</v>
          </cell>
          <cell r="L26">
            <v>4.2</v>
          </cell>
          <cell r="M26">
            <v>3</v>
          </cell>
          <cell r="N26">
            <v>4.5999999999999996</v>
          </cell>
          <cell r="O26">
            <v>1.8</v>
          </cell>
          <cell r="P26">
            <v>5.3</v>
          </cell>
          <cell r="Q26">
            <v>4.7</v>
          </cell>
          <cell r="R26">
            <v>2.4</v>
          </cell>
          <cell r="S26">
            <v>-0.5</v>
          </cell>
          <cell r="T26">
            <v>-9.1</v>
          </cell>
          <cell r="U26">
            <v>-10.755000000000001</v>
          </cell>
          <cell r="V26">
            <v>-8.4260000000000002</v>
          </cell>
          <cell r="W26">
            <v>-11.625</v>
          </cell>
          <cell r="X26">
            <v>-3.665</v>
          </cell>
          <cell r="Y26">
            <v>-1.601</v>
          </cell>
          <cell r="Z26">
            <v>-8.0429999999999993</v>
          </cell>
          <cell r="AA26">
            <v>-5.8419999999999996</v>
          </cell>
          <cell r="AB26">
            <v>4.1189999999999998</v>
          </cell>
          <cell r="AC26">
            <v>2.2770000000000001</v>
          </cell>
          <cell r="AD26">
            <v>5.3940000000000001</v>
          </cell>
          <cell r="AE26">
            <v>4.1509999999999998</v>
          </cell>
          <cell r="AF26">
            <v>4.6500000000000004</v>
          </cell>
          <cell r="AG26">
            <v>5.5049999999999999</v>
          </cell>
          <cell r="AH26">
            <v>6.7480000000000002</v>
          </cell>
          <cell r="AI26">
            <v>6.3579999999999997</v>
          </cell>
          <cell r="AJ26">
            <v>6.5110000000000001</v>
          </cell>
          <cell r="AK26">
            <v>6.4480000000000004</v>
          </cell>
          <cell r="AL26">
            <v>6.1909999999999998</v>
          </cell>
          <cell r="AM26">
            <v>-5.476</v>
          </cell>
          <cell r="AN26">
            <v>0.39300000000000002</v>
          </cell>
          <cell r="AO26">
            <v>1.841</v>
          </cell>
          <cell r="AP26">
            <v>0.77500000000000002</v>
          </cell>
          <cell r="AQ26">
            <v>1.2</v>
          </cell>
          <cell r="AR26">
            <v>2.2999999999999998</v>
          </cell>
          <cell r="AS26">
            <v>3.5</v>
          </cell>
          <cell r="AT26">
            <v>3.5</v>
          </cell>
          <cell r="AU26">
            <v>3.5</v>
          </cell>
          <cell r="AV26">
            <v>3.5</v>
          </cell>
          <cell r="AW26">
            <v>2012</v>
          </cell>
        </row>
        <row r="27">
          <cell r="D27" t="str">
            <v>Burkina Faso</v>
          </cell>
          <cell r="E27" t="str">
            <v>Gross domestic product, constant prices</v>
          </cell>
          <cell r="F27"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27" t="str">
            <v>Percent change</v>
          </cell>
          <cell r="I27" t="str">
            <v>See notes for:  Gross domestic product, constant prices (National currency).</v>
          </cell>
          <cell r="J27">
            <v>4.0350000000000001</v>
          </cell>
          <cell r="K27">
            <v>2.661</v>
          </cell>
          <cell r="L27">
            <v>1.4</v>
          </cell>
          <cell r="M27">
            <v>-1.2</v>
          </cell>
          <cell r="N27">
            <v>1.6</v>
          </cell>
          <cell r="O27">
            <v>11.3</v>
          </cell>
          <cell r="P27">
            <v>7.9550000000000001</v>
          </cell>
          <cell r="Q27">
            <v>-0.23599999999999999</v>
          </cell>
          <cell r="R27">
            <v>5.7960000000000003</v>
          </cell>
          <cell r="S27">
            <v>2.15</v>
          </cell>
          <cell r="T27">
            <v>-0.60299999999999998</v>
          </cell>
          <cell r="U27">
            <v>9.07</v>
          </cell>
          <cell r="V27">
            <v>0.23300000000000001</v>
          </cell>
          <cell r="W27">
            <v>3.4609999999999999</v>
          </cell>
          <cell r="X27">
            <v>1.3149999999999999</v>
          </cell>
          <cell r="Y27">
            <v>5.7160000000000002</v>
          </cell>
          <cell r="Z27">
            <v>11.015000000000001</v>
          </cell>
          <cell r="AA27">
            <v>6.3170000000000002</v>
          </cell>
          <cell r="AB27">
            <v>7.3079999999999998</v>
          </cell>
          <cell r="AC27">
            <v>6.242</v>
          </cell>
          <cell r="AD27">
            <v>2.9340000000000002</v>
          </cell>
          <cell r="AE27">
            <v>6.609</v>
          </cell>
          <cell r="AF27">
            <v>4.3529999999999998</v>
          </cell>
          <cell r="AG27">
            <v>7.81</v>
          </cell>
          <cell r="AH27">
            <v>4.4779999999999998</v>
          </cell>
          <cell r="AI27">
            <v>8.6649999999999991</v>
          </cell>
          <cell r="AJ27">
            <v>6.2519999999999998</v>
          </cell>
          <cell r="AK27">
            <v>4.0999999999999996</v>
          </cell>
          <cell r="AL27">
            <v>5.8109999999999999</v>
          </cell>
          <cell r="AM27">
            <v>2.9620000000000002</v>
          </cell>
          <cell r="AN27">
            <v>7.8860000000000001</v>
          </cell>
          <cell r="AO27">
            <v>4.1630000000000003</v>
          </cell>
          <cell r="AP27">
            <v>8.0060000000000002</v>
          </cell>
          <cell r="AQ27">
            <v>7.0339999999999998</v>
          </cell>
          <cell r="AR27">
            <v>6.9530000000000003</v>
          </cell>
          <cell r="AS27">
            <v>6.9710000000000001</v>
          </cell>
          <cell r="AT27">
            <v>6.8739999999999997</v>
          </cell>
          <cell r="AU27">
            <v>6.7750000000000004</v>
          </cell>
          <cell r="AV27">
            <v>6.6769999999999996</v>
          </cell>
          <cell r="AW27">
            <v>2010</v>
          </cell>
        </row>
        <row r="28">
          <cell r="D28" t="str">
            <v>Burundi</v>
          </cell>
          <cell r="E28" t="str">
            <v>Gross domestic product, constant prices</v>
          </cell>
          <cell r="F28"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28" t="str">
            <v>Percent change</v>
          </cell>
          <cell r="I28" t="str">
            <v>See notes for:  Gross domestic product, constant prices (National currency).</v>
          </cell>
          <cell r="J28">
            <v>-6.8250000000000002</v>
          </cell>
          <cell r="K28">
            <v>12.164</v>
          </cell>
          <cell r="L28">
            <v>-1.054</v>
          </cell>
          <cell r="M28">
            <v>3.7149999999999999</v>
          </cell>
          <cell r="N28">
            <v>0.155</v>
          </cell>
          <cell r="O28">
            <v>11.784000000000001</v>
          </cell>
          <cell r="P28">
            <v>3.25</v>
          </cell>
          <cell r="Q28">
            <v>5.5030000000000001</v>
          </cell>
          <cell r="R28">
            <v>5.0309999999999997</v>
          </cell>
          <cell r="S28">
            <v>1.349</v>
          </cell>
          <cell r="T28">
            <v>3.4580000000000002</v>
          </cell>
          <cell r="U28">
            <v>5.7809999999999997</v>
          </cell>
          <cell r="V28">
            <v>1.0069999999999999</v>
          </cell>
          <cell r="W28">
            <v>-6.2359999999999998</v>
          </cell>
          <cell r="X28">
            <v>-3.8290000000000002</v>
          </cell>
          <cell r="Y28">
            <v>-7.9189999999999996</v>
          </cell>
          <cell r="Z28">
            <v>-8.0009999999999994</v>
          </cell>
          <cell r="AA28">
            <v>0.41299999999999998</v>
          </cell>
          <cell r="AB28">
            <v>4.7519999999999998</v>
          </cell>
          <cell r="AC28">
            <v>-1.0089999999999999</v>
          </cell>
          <cell r="AD28">
            <v>-0.85699999999999998</v>
          </cell>
          <cell r="AE28">
            <v>1.665</v>
          </cell>
          <cell r="AF28">
            <v>2.3530000000000002</v>
          </cell>
          <cell r="AG28">
            <v>2.4700000000000002</v>
          </cell>
          <cell r="AH28">
            <v>3.7669999999999999</v>
          </cell>
          <cell r="AI28">
            <v>4.3710000000000004</v>
          </cell>
          <cell r="AJ28">
            <v>5.3849999999999998</v>
          </cell>
          <cell r="AK28">
            <v>4.7859999999999996</v>
          </cell>
          <cell r="AL28">
            <v>5.048</v>
          </cell>
          <cell r="AM28">
            <v>3.468</v>
          </cell>
          <cell r="AN28">
            <v>3.786</v>
          </cell>
          <cell r="AO28">
            <v>4.1920000000000002</v>
          </cell>
          <cell r="AP28">
            <v>4.0030000000000001</v>
          </cell>
          <cell r="AQ28">
            <v>4.4720000000000004</v>
          </cell>
          <cell r="AR28">
            <v>5.0999999999999996</v>
          </cell>
          <cell r="AS28">
            <v>5.4850000000000003</v>
          </cell>
          <cell r="AT28">
            <v>5.4749999999999996</v>
          </cell>
          <cell r="AU28">
            <v>5.47</v>
          </cell>
          <cell r="AV28">
            <v>5.5110000000000001</v>
          </cell>
          <cell r="AW28">
            <v>2010</v>
          </cell>
        </row>
        <row r="29">
          <cell r="D29" t="str">
            <v>Cambodia</v>
          </cell>
          <cell r="E29" t="str">
            <v>Gross domestic product, constant prices</v>
          </cell>
          <cell r="F29"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29" t="str">
            <v>Percent change</v>
          </cell>
          <cell r="I29" t="str">
            <v>See notes for:  Gross domestic product, constant prices (National currency).</v>
          </cell>
          <cell r="J29" t="str">
            <v>n/a</v>
          </cell>
          <cell r="K29" t="str">
            <v>n/a</v>
          </cell>
          <cell r="L29" t="str">
            <v>n/a</v>
          </cell>
          <cell r="M29" t="str">
            <v>n/a</v>
          </cell>
          <cell r="N29" t="str">
            <v>n/a</v>
          </cell>
          <cell r="O29" t="str">
            <v>n/a</v>
          </cell>
          <cell r="P29" t="str">
            <v>n/a</v>
          </cell>
          <cell r="Q29">
            <v>21.532</v>
          </cell>
          <cell r="R29">
            <v>9.6159999999999997</v>
          </cell>
          <cell r="S29">
            <v>3.327</v>
          </cell>
          <cell r="T29">
            <v>1.1180000000000001</v>
          </cell>
          <cell r="U29">
            <v>7.5919999999999996</v>
          </cell>
          <cell r="V29">
            <v>7.069</v>
          </cell>
          <cell r="W29">
            <v>4.0419999999999998</v>
          </cell>
          <cell r="X29">
            <v>8.1809999999999992</v>
          </cell>
          <cell r="Y29">
            <v>6.4429999999999996</v>
          </cell>
          <cell r="Z29">
            <v>5.4119999999999999</v>
          </cell>
          <cell r="AA29">
            <v>5.62</v>
          </cell>
          <cell r="AB29">
            <v>5.0090000000000003</v>
          </cell>
          <cell r="AC29">
            <v>11.91</v>
          </cell>
          <cell r="AD29">
            <v>8.7669999999999995</v>
          </cell>
          <cell r="AE29">
            <v>8.1479999999999997</v>
          </cell>
          <cell r="AF29">
            <v>6.5789999999999997</v>
          </cell>
          <cell r="AG29">
            <v>8.5060000000000002</v>
          </cell>
          <cell r="AH29">
            <v>10.340999999999999</v>
          </cell>
          <cell r="AI29">
            <v>13.25</v>
          </cell>
          <cell r="AJ29">
            <v>10.771000000000001</v>
          </cell>
          <cell r="AK29">
            <v>10.212999999999999</v>
          </cell>
          <cell r="AL29">
            <v>6.6920000000000002</v>
          </cell>
          <cell r="AM29">
            <v>8.7999999999999995E-2</v>
          </cell>
          <cell r="AN29">
            <v>6.0960000000000001</v>
          </cell>
          <cell r="AO29">
            <v>7.0789999999999997</v>
          </cell>
          <cell r="AP29">
            <v>6.4509999999999996</v>
          </cell>
          <cell r="AQ29">
            <v>6.6760000000000002</v>
          </cell>
          <cell r="AR29">
            <v>7.24</v>
          </cell>
          <cell r="AS29">
            <v>7.3710000000000004</v>
          </cell>
          <cell r="AT29">
            <v>7.3979999999999997</v>
          </cell>
          <cell r="AU29">
            <v>7.5060000000000002</v>
          </cell>
          <cell r="AV29">
            <v>7.51</v>
          </cell>
          <cell r="AW29">
            <v>2011</v>
          </cell>
        </row>
        <row r="30">
          <cell r="D30" t="str">
            <v>Cameroon</v>
          </cell>
          <cell r="E30" t="str">
            <v>Gross domestic product, constant prices</v>
          </cell>
          <cell r="F30"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30" t="str">
            <v>Percent change</v>
          </cell>
          <cell r="I30" t="str">
            <v>See notes for:  Gross domestic product, constant prices (National currency).</v>
          </cell>
          <cell r="J30">
            <v>9.9</v>
          </cell>
          <cell r="K30">
            <v>17.050999999999998</v>
          </cell>
          <cell r="L30">
            <v>7.5629999999999997</v>
          </cell>
          <cell r="M30">
            <v>6.8440000000000003</v>
          </cell>
          <cell r="N30">
            <v>7.468</v>
          </cell>
          <cell r="O30">
            <v>8.1069999999999993</v>
          </cell>
          <cell r="P30">
            <v>6.7910000000000004</v>
          </cell>
          <cell r="Q30">
            <v>-2.153</v>
          </cell>
          <cell r="R30">
            <v>-7.8650000000000002</v>
          </cell>
          <cell r="S30">
            <v>-1.77</v>
          </cell>
          <cell r="T30">
            <v>-6.1609999999999996</v>
          </cell>
          <cell r="U30">
            <v>-3.7639999999999998</v>
          </cell>
          <cell r="V30">
            <v>-3.05</v>
          </cell>
          <cell r="W30">
            <v>-3.1579999999999999</v>
          </cell>
          <cell r="X30">
            <v>-2.4950000000000001</v>
          </cell>
          <cell r="Y30">
            <v>3.3039999999999998</v>
          </cell>
          <cell r="Z30">
            <v>5</v>
          </cell>
          <cell r="AA30">
            <v>5.0999999999999996</v>
          </cell>
          <cell r="AB30">
            <v>5.05</v>
          </cell>
          <cell r="AC30">
            <v>4.4000000000000004</v>
          </cell>
          <cell r="AD30">
            <v>4.1500000000000004</v>
          </cell>
          <cell r="AE30">
            <v>4.5140000000000002</v>
          </cell>
          <cell r="AF30">
            <v>4.0090000000000003</v>
          </cell>
          <cell r="AG30">
            <v>4.0309999999999997</v>
          </cell>
          <cell r="AH30">
            <v>3.702</v>
          </cell>
          <cell r="AI30">
            <v>2.2970000000000002</v>
          </cell>
          <cell r="AJ30">
            <v>3.222</v>
          </cell>
          <cell r="AK30">
            <v>2.84</v>
          </cell>
          <cell r="AL30">
            <v>3.6269999999999998</v>
          </cell>
          <cell r="AM30">
            <v>1.8680000000000001</v>
          </cell>
          <cell r="AN30">
            <v>3.32</v>
          </cell>
          <cell r="AO30">
            <v>4.0979999999999999</v>
          </cell>
          <cell r="AP30">
            <v>4.7409999999999997</v>
          </cell>
          <cell r="AQ30">
            <v>5.3970000000000002</v>
          </cell>
          <cell r="AR30">
            <v>5.5220000000000002</v>
          </cell>
          <cell r="AS30">
            <v>5.7430000000000003</v>
          </cell>
          <cell r="AT30">
            <v>5.7670000000000003</v>
          </cell>
          <cell r="AU30">
            <v>5.7759999999999998</v>
          </cell>
          <cell r="AV30">
            <v>5.7759999999999998</v>
          </cell>
          <cell r="AW30">
            <v>2010</v>
          </cell>
        </row>
        <row r="31">
          <cell r="D31" t="str">
            <v>Canada</v>
          </cell>
          <cell r="E31" t="str">
            <v>Gross domestic product, constant prices</v>
          </cell>
          <cell r="F31"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31" t="str">
            <v>Percent change</v>
          </cell>
          <cell r="I31" t="str">
            <v>See notes for:  Gross domestic product, constant prices (National currency).</v>
          </cell>
          <cell r="J31">
            <v>2.1629999999999998</v>
          </cell>
          <cell r="K31">
            <v>3.5030000000000001</v>
          </cell>
          <cell r="L31">
            <v>-2.859</v>
          </cell>
          <cell r="M31">
            <v>2.718</v>
          </cell>
          <cell r="N31">
            <v>5.8140000000000001</v>
          </cell>
          <cell r="O31">
            <v>4.78</v>
          </cell>
          <cell r="P31">
            <v>2.4209999999999998</v>
          </cell>
          <cell r="Q31">
            <v>4.2530000000000001</v>
          </cell>
          <cell r="R31">
            <v>4.9740000000000002</v>
          </cell>
          <cell r="S31">
            <v>2.6190000000000002</v>
          </cell>
          <cell r="T31">
            <v>0.193</v>
          </cell>
          <cell r="U31">
            <v>-2.0920000000000001</v>
          </cell>
          <cell r="V31">
            <v>0.875</v>
          </cell>
          <cell r="W31">
            <v>2.339</v>
          </cell>
          <cell r="X31">
            <v>4.8040000000000003</v>
          </cell>
          <cell r="Y31">
            <v>2.742</v>
          </cell>
          <cell r="Z31">
            <v>1.6850000000000001</v>
          </cell>
          <cell r="AA31">
            <v>4.2750000000000004</v>
          </cell>
          <cell r="AB31">
            <v>4.2069999999999999</v>
          </cell>
          <cell r="AC31">
            <v>5.1689999999999996</v>
          </cell>
          <cell r="AD31">
            <v>5.1230000000000002</v>
          </cell>
          <cell r="AE31">
            <v>1.7450000000000001</v>
          </cell>
          <cell r="AF31">
            <v>2.82</v>
          </cell>
          <cell r="AG31">
            <v>1.994</v>
          </cell>
          <cell r="AH31">
            <v>3.1720000000000002</v>
          </cell>
          <cell r="AI31">
            <v>3.11</v>
          </cell>
          <cell r="AJ31">
            <v>2.6520000000000001</v>
          </cell>
          <cell r="AK31">
            <v>2.0870000000000002</v>
          </cell>
          <cell r="AL31">
            <v>1.095</v>
          </cell>
          <cell r="AM31">
            <v>-2.8</v>
          </cell>
          <cell r="AN31">
            <v>3.1659999999999999</v>
          </cell>
          <cell r="AO31">
            <v>2.5659999999999998</v>
          </cell>
          <cell r="AP31">
            <v>1.837</v>
          </cell>
          <cell r="AQ31">
            <v>1.464</v>
          </cell>
          <cell r="AR31">
            <v>2.387</v>
          </cell>
          <cell r="AS31">
            <v>2.4940000000000002</v>
          </cell>
          <cell r="AT31">
            <v>2.444</v>
          </cell>
          <cell r="AU31">
            <v>2.3559999999999999</v>
          </cell>
          <cell r="AV31">
            <v>2.1880000000000002</v>
          </cell>
          <cell r="AW31">
            <v>2012</v>
          </cell>
        </row>
        <row r="32">
          <cell r="D32" t="str">
            <v>Cape Verde</v>
          </cell>
          <cell r="E32" t="str">
            <v>Gross domestic product, constant prices</v>
          </cell>
          <cell r="F32"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32" t="str">
            <v>Percent change</v>
          </cell>
          <cell r="I32" t="str">
            <v>See notes for:  Gross domestic product, constant prices (National currency).</v>
          </cell>
          <cell r="J32">
            <v>5.2629999999999999</v>
          </cell>
          <cell r="K32">
            <v>8.4499999999999993</v>
          </cell>
          <cell r="L32">
            <v>2.8220000000000001</v>
          </cell>
          <cell r="M32">
            <v>9.5229999999999997</v>
          </cell>
          <cell r="N32">
            <v>3.78</v>
          </cell>
          <cell r="O32">
            <v>8.6430000000000007</v>
          </cell>
          <cell r="P32">
            <v>2.8719999999999999</v>
          </cell>
          <cell r="Q32">
            <v>4.3079999999999998</v>
          </cell>
          <cell r="R32">
            <v>5.9969999999999999</v>
          </cell>
          <cell r="S32">
            <v>5.6980000000000004</v>
          </cell>
          <cell r="T32">
            <v>0.69199999999999995</v>
          </cell>
          <cell r="U32">
            <v>1.403</v>
          </cell>
          <cell r="V32">
            <v>3.0449999999999999</v>
          </cell>
          <cell r="W32">
            <v>7.31</v>
          </cell>
          <cell r="X32">
            <v>6.93</v>
          </cell>
          <cell r="Y32">
            <v>7.492</v>
          </cell>
          <cell r="Z32">
            <v>6.694</v>
          </cell>
          <cell r="AA32">
            <v>7.6390000000000002</v>
          </cell>
          <cell r="AB32">
            <v>8.4130000000000003</v>
          </cell>
          <cell r="AC32">
            <v>11.86</v>
          </cell>
          <cell r="AD32">
            <v>7.2670000000000003</v>
          </cell>
          <cell r="AE32">
            <v>6.1379999999999999</v>
          </cell>
          <cell r="AF32">
            <v>5.2830000000000004</v>
          </cell>
          <cell r="AG32">
            <v>4.6829999999999998</v>
          </cell>
          <cell r="AH32">
            <v>4.28</v>
          </cell>
          <cell r="AI32">
            <v>6.5209999999999999</v>
          </cell>
          <cell r="AJ32">
            <v>10.141999999999999</v>
          </cell>
          <cell r="AK32">
            <v>8.6489999999999991</v>
          </cell>
          <cell r="AL32">
            <v>6.1980000000000004</v>
          </cell>
          <cell r="AM32">
            <v>3.7130000000000001</v>
          </cell>
          <cell r="AN32">
            <v>5.21</v>
          </cell>
          <cell r="AO32">
            <v>5.0460000000000003</v>
          </cell>
          <cell r="AP32">
            <v>4.2919999999999998</v>
          </cell>
          <cell r="AQ32">
            <v>4.1109999999999998</v>
          </cell>
          <cell r="AR32">
            <v>4.5449999999999999</v>
          </cell>
          <cell r="AS32">
            <v>4.7119999999999997</v>
          </cell>
          <cell r="AT32">
            <v>4.9969999999999999</v>
          </cell>
          <cell r="AU32">
            <v>5.0209999999999999</v>
          </cell>
          <cell r="AV32">
            <v>5.0460000000000003</v>
          </cell>
          <cell r="AW32">
            <v>2008</v>
          </cell>
        </row>
        <row r="33">
          <cell r="D33" t="str">
            <v>Central African Republic</v>
          </cell>
          <cell r="E33" t="str">
            <v>Gross domestic product, constant prices</v>
          </cell>
          <cell r="F33"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33" t="str">
            <v>Percent change</v>
          </cell>
          <cell r="I33" t="str">
            <v>See notes for:  Gross domestic product, constant prices (National currency).</v>
          </cell>
          <cell r="J33">
            <v>-2.9950000000000001</v>
          </cell>
          <cell r="K33">
            <v>12.954000000000001</v>
          </cell>
          <cell r="L33">
            <v>-3.5720000000000001</v>
          </cell>
          <cell r="M33">
            <v>-6.0270000000000001</v>
          </cell>
          <cell r="N33">
            <v>9.9120000000000008</v>
          </cell>
          <cell r="O33">
            <v>3.7330000000000001</v>
          </cell>
          <cell r="P33">
            <v>7.1929999999999996</v>
          </cell>
          <cell r="Q33">
            <v>-4.2889999999999997</v>
          </cell>
          <cell r="R33">
            <v>1.718</v>
          </cell>
          <cell r="S33">
            <v>1.5529999999999999</v>
          </cell>
          <cell r="T33">
            <v>-3.8050000000000002</v>
          </cell>
          <cell r="U33">
            <v>-2.0030000000000001</v>
          </cell>
          <cell r="V33">
            <v>-3.2240000000000002</v>
          </cell>
          <cell r="W33">
            <v>-1.4390000000000001</v>
          </cell>
          <cell r="X33">
            <v>3.9870000000000001</v>
          </cell>
          <cell r="Y33">
            <v>4.9210000000000003</v>
          </cell>
          <cell r="Z33">
            <v>-8.0920000000000005</v>
          </cell>
          <cell r="AA33">
            <v>7.5110000000000001</v>
          </cell>
          <cell r="AB33">
            <v>3.9060000000000001</v>
          </cell>
          <cell r="AC33">
            <v>3.5539999999999998</v>
          </cell>
          <cell r="AD33">
            <v>1.9</v>
          </cell>
          <cell r="AE33">
            <v>0.39600000000000002</v>
          </cell>
          <cell r="AF33">
            <v>0.26800000000000002</v>
          </cell>
          <cell r="AG33">
            <v>-6.8339999999999996</v>
          </cell>
          <cell r="AH33">
            <v>2.6320000000000001</v>
          </cell>
          <cell r="AI33">
            <v>2.468</v>
          </cell>
          <cell r="AJ33">
            <v>4.7709999999999999</v>
          </cell>
          <cell r="AK33">
            <v>4.6079999999999997</v>
          </cell>
          <cell r="AL33">
            <v>2.0539999999999998</v>
          </cell>
          <cell r="AM33">
            <v>1.7090000000000001</v>
          </cell>
          <cell r="AN33">
            <v>3.0470000000000002</v>
          </cell>
          <cell r="AO33">
            <v>3.3010000000000002</v>
          </cell>
          <cell r="AP33">
            <v>4.1130000000000004</v>
          </cell>
          <cell r="AQ33">
            <v>4.3330000000000002</v>
          </cell>
          <cell r="AR33">
            <v>6</v>
          </cell>
          <cell r="AS33">
            <v>5.3</v>
          </cell>
          <cell r="AT33">
            <v>5.7</v>
          </cell>
          <cell r="AU33">
            <v>5.7</v>
          </cell>
          <cell r="AV33">
            <v>5.8</v>
          </cell>
          <cell r="AW33">
            <v>2011</v>
          </cell>
        </row>
        <row r="34">
          <cell r="D34" t="str">
            <v>Chad</v>
          </cell>
          <cell r="E34" t="str">
            <v>Gross domestic product, constant prices</v>
          </cell>
          <cell r="F34"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34" t="str">
            <v>Percent change</v>
          </cell>
          <cell r="I34" t="str">
            <v>See notes for:  Gross domestic product, constant prices (National currency).</v>
          </cell>
          <cell r="J34">
            <v>-6.008</v>
          </cell>
          <cell r="K34">
            <v>-10.805</v>
          </cell>
          <cell r="L34">
            <v>5.3760000000000003</v>
          </cell>
          <cell r="M34">
            <v>15.659000000000001</v>
          </cell>
          <cell r="N34">
            <v>5.2560000000000002</v>
          </cell>
          <cell r="O34">
            <v>7.8970000000000002</v>
          </cell>
          <cell r="P34">
            <v>5.9660000000000002</v>
          </cell>
          <cell r="Q34">
            <v>3.6469999999999998</v>
          </cell>
          <cell r="R34">
            <v>7.5439999999999996</v>
          </cell>
          <cell r="S34">
            <v>1.952</v>
          </cell>
          <cell r="T34">
            <v>3.202</v>
          </cell>
          <cell r="U34">
            <v>10.401999999999999</v>
          </cell>
          <cell r="V34">
            <v>2.3919999999999999</v>
          </cell>
          <cell r="W34">
            <v>-2.0739999999999998</v>
          </cell>
          <cell r="X34">
            <v>5.4939999999999998</v>
          </cell>
          <cell r="Y34">
            <v>-0.77500000000000002</v>
          </cell>
          <cell r="Z34">
            <v>2.1150000000000002</v>
          </cell>
          <cell r="AA34">
            <v>5.6529999999999996</v>
          </cell>
          <cell r="AB34">
            <v>6.952</v>
          </cell>
          <cell r="AC34">
            <v>-0.68300000000000005</v>
          </cell>
          <cell r="AD34">
            <v>-0.88</v>
          </cell>
          <cell r="AE34">
            <v>11.657999999999999</v>
          </cell>
          <cell r="AF34">
            <v>8.4909999999999997</v>
          </cell>
          <cell r="AG34">
            <v>14.722</v>
          </cell>
          <cell r="AH34">
            <v>33.628999999999998</v>
          </cell>
          <cell r="AI34">
            <v>7.9349999999999996</v>
          </cell>
          <cell r="AJ34">
            <v>0.152</v>
          </cell>
          <cell r="AK34">
            <v>0.182</v>
          </cell>
          <cell r="AL34">
            <v>1.6519999999999999</v>
          </cell>
          <cell r="AM34">
            <v>-1.202</v>
          </cell>
          <cell r="AN34">
            <v>12.984</v>
          </cell>
          <cell r="AO34">
            <v>0.52900000000000003</v>
          </cell>
          <cell r="AP34">
            <v>5.0380000000000003</v>
          </cell>
          <cell r="AQ34">
            <v>8.0719999999999992</v>
          </cell>
          <cell r="AR34">
            <v>10.532</v>
          </cell>
          <cell r="AS34">
            <v>8.1669999999999998</v>
          </cell>
          <cell r="AT34">
            <v>3.3519999999999999</v>
          </cell>
          <cell r="AU34">
            <v>3.4660000000000002</v>
          </cell>
          <cell r="AV34">
            <v>2.419</v>
          </cell>
          <cell r="AW34">
            <v>2010</v>
          </cell>
        </row>
        <row r="35">
          <cell r="D35" t="str">
            <v>Chile</v>
          </cell>
          <cell r="E35" t="str">
            <v>Gross domestic product, constant prices</v>
          </cell>
          <cell r="F35"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35" t="str">
            <v>Percent change</v>
          </cell>
          <cell r="I35" t="str">
            <v>See notes for:  Gross domestic product, constant prices (National currency).</v>
          </cell>
          <cell r="J35">
            <v>7.9450000000000003</v>
          </cell>
          <cell r="K35">
            <v>6.2119999999999997</v>
          </cell>
          <cell r="L35">
            <v>-13.587999999999999</v>
          </cell>
          <cell r="M35">
            <v>-2.802</v>
          </cell>
          <cell r="N35">
            <v>5.8860000000000001</v>
          </cell>
          <cell r="O35">
            <v>1.968</v>
          </cell>
          <cell r="P35">
            <v>5.5960000000000001</v>
          </cell>
          <cell r="Q35">
            <v>6.5810000000000004</v>
          </cell>
          <cell r="R35">
            <v>7.2880000000000003</v>
          </cell>
          <cell r="S35">
            <v>10.605</v>
          </cell>
          <cell r="T35">
            <v>3.6709999999999998</v>
          </cell>
          <cell r="U35">
            <v>7.9450000000000003</v>
          </cell>
          <cell r="V35">
            <v>12.209</v>
          </cell>
          <cell r="W35">
            <v>6.9260000000000002</v>
          </cell>
          <cell r="X35">
            <v>5.6660000000000004</v>
          </cell>
          <cell r="Y35">
            <v>10.487</v>
          </cell>
          <cell r="Z35">
            <v>7.3570000000000002</v>
          </cell>
          <cell r="AA35">
            <v>6.6059999999999999</v>
          </cell>
          <cell r="AB35">
            <v>3.2669999999999999</v>
          </cell>
          <cell r="AC35">
            <v>-0.70899999999999996</v>
          </cell>
          <cell r="AD35">
            <v>4.4690000000000003</v>
          </cell>
          <cell r="AE35">
            <v>3.3420000000000001</v>
          </cell>
          <cell r="AF35">
            <v>2.17</v>
          </cell>
          <cell r="AG35">
            <v>3.387</v>
          </cell>
          <cell r="AH35">
            <v>6.7969999999999997</v>
          </cell>
          <cell r="AI35">
            <v>6.3049999999999997</v>
          </cell>
          <cell r="AJ35">
            <v>5.8250000000000002</v>
          </cell>
          <cell r="AK35">
            <v>5.2069999999999999</v>
          </cell>
          <cell r="AL35">
            <v>3.0609999999999999</v>
          </cell>
          <cell r="AM35">
            <v>-0.877</v>
          </cell>
          <cell r="AN35">
            <v>5.7770000000000001</v>
          </cell>
          <cell r="AO35">
            <v>5.91</v>
          </cell>
          <cell r="AP35">
            <v>5.4720000000000004</v>
          </cell>
          <cell r="AQ35">
            <v>4.9429999999999996</v>
          </cell>
          <cell r="AR35">
            <v>4.6210000000000004</v>
          </cell>
          <cell r="AS35">
            <v>4.5999999999999996</v>
          </cell>
          <cell r="AT35">
            <v>4.5999999999999996</v>
          </cell>
          <cell r="AU35">
            <v>4.5999999999999996</v>
          </cell>
          <cell r="AV35">
            <v>4.5999999999999996</v>
          </cell>
          <cell r="AW35">
            <v>2012</v>
          </cell>
        </row>
        <row r="36">
          <cell r="D36" t="str">
            <v>China</v>
          </cell>
          <cell r="E36" t="str">
            <v>Gross domestic product, constant prices</v>
          </cell>
          <cell r="F36"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36" t="str">
            <v>Percent change</v>
          </cell>
          <cell r="I36" t="str">
            <v>See notes for:  Gross domestic product, constant prices (National currency).</v>
          </cell>
          <cell r="J36">
            <v>7.91</v>
          </cell>
          <cell r="K36">
            <v>5.2</v>
          </cell>
          <cell r="L36">
            <v>9.1</v>
          </cell>
          <cell r="M36">
            <v>10.9</v>
          </cell>
          <cell r="N36">
            <v>15.2</v>
          </cell>
          <cell r="O36">
            <v>13.5</v>
          </cell>
          <cell r="P36">
            <v>8.8000000000000007</v>
          </cell>
          <cell r="Q36">
            <v>11.6</v>
          </cell>
          <cell r="R36">
            <v>11.3</v>
          </cell>
          <cell r="S36">
            <v>4.0999999999999996</v>
          </cell>
          <cell r="T36">
            <v>3.839</v>
          </cell>
          <cell r="U36">
            <v>9.1790000000000003</v>
          </cell>
          <cell r="V36">
            <v>14.241</v>
          </cell>
          <cell r="W36">
            <v>13.964</v>
          </cell>
          <cell r="X36">
            <v>13.081</v>
          </cell>
          <cell r="Y36">
            <v>10.925000000000001</v>
          </cell>
          <cell r="Z36">
            <v>10.009</v>
          </cell>
          <cell r="AA36">
            <v>9.2970000000000006</v>
          </cell>
          <cell r="AB36">
            <v>7.8330000000000002</v>
          </cell>
          <cell r="AC36">
            <v>7.62</v>
          </cell>
          <cell r="AD36">
            <v>8.4309999999999992</v>
          </cell>
          <cell r="AE36">
            <v>8.3000000000000007</v>
          </cell>
          <cell r="AF36">
            <v>9.0820000000000007</v>
          </cell>
          <cell r="AG36">
            <v>10.025</v>
          </cell>
          <cell r="AH36">
            <v>10.085000000000001</v>
          </cell>
          <cell r="AI36">
            <v>11.31</v>
          </cell>
          <cell r="AJ36">
            <v>12.677</v>
          </cell>
          <cell r="AK36">
            <v>14.162000000000001</v>
          </cell>
          <cell r="AL36">
            <v>9.6349999999999998</v>
          </cell>
          <cell r="AM36">
            <v>9.2140000000000004</v>
          </cell>
          <cell r="AN36">
            <v>10.446999999999999</v>
          </cell>
          <cell r="AO36">
            <v>9.2949999999999999</v>
          </cell>
          <cell r="AP36">
            <v>7.8</v>
          </cell>
          <cell r="AQ36">
            <v>8.0380000000000003</v>
          </cell>
          <cell r="AR36">
            <v>8.2409999999999997</v>
          </cell>
          <cell r="AS36">
            <v>8.5090000000000003</v>
          </cell>
          <cell r="AT36">
            <v>8.5250000000000004</v>
          </cell>
          <cell r="AU36">
            <v>8.5030000000000001</v>
          </cell>
          <cell r="AV36">
            <v>8.4640000000000004</v>
          </cell>
          <cell r="AW36">
            <v>2012</v>
          </cell>
        </row>
        <row r="37">
          <cell r="D37" t="str">
            <v>Colombia</v>
          </cell>
          <cell r="E37" t="str">
            <v>Gross domestic product, constant prices</v>
          </cell>
          <cell r="F37"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37" t="str">
            <v>Percent change</v>
          </cell>
          <cell r="I37" t="str">
            <v>See notes for:  Gross domestic product, constant prices (National currency).</v>
          </cell>
          <cell r="J37">
            <v>4.4290000000000003</v>
          </cell>
          <cell r="K37">
            <v>2.2770000000000001</v>
          </cell>
          <cell r="L37">
            <v>0.94799999999999995</v>
          </cell>
          <cell r="M37">
            <v>1.5740000000000001</v>
          </cell>
          <cell r="N37">
            <v>3.351</v>
          </cell>
          <cell r="O37">
            <v>3.1070000000000002</v>
          </cell>
          <cell r="P37">
            <v>5.8239999999999998</v>
          </cell>
          <cell r="Q37">
            <v>5.3689999999999998</v>
          </cell>
          <cell r="R37">
            <v>4.0640000000000001</v>
          </cell>
          <cell r="S37">
            <v>3.4140000000000001</v>
          </cell>
          <cell r="T37">
            <v>4.282</v>
          </cell>
          <cell r="U37">
            <v>2.3719999999999999</v>
          </cell>
          <cell r="V37">
            <v>4.3529999999999998</v>
          </cell>
          <cell r="W37">
            <v>5.71</v>
          </cell>
          <cell r="X37">
            <v>5.1470000000000002</v>
          </cell>
          <cell r="Y37">
            <v>5.202</v>
          </cell>
          <cell r="Z37">
            <v>2.056</v>
          </cell>
          <cell r="AA37">
            <v>3.43</v>
          </cell>
          <cell r="AB37">
            <v>0.56999999999999995</v>
          </cell>
          <cell r="AC37">
            <v>-4.2039999999999997</v>
          </cell>
          <cell r="AD37">
            <v>2.9249999999999998</v>
          </cell>
          <cell r="AE37">
            <v>1.6779999999999999</v>
          </cell>
          <cell r="AF37">
            <v>2.504</v>
          </cell>
          <cell r="AG37">
            <v>3.9180000000000001</v>
          </cell>
          <cell r="AH37">
            <v>5.3330000000000002</v>
          </cell>
          <cell r="AI37">
            <v>4.7069999999999999</v>
          </cell>
          <cell r="AJ37">
            <v>6.6980000000000004</v>
          </cell>
          <cell r="AK37">
            <v>6.9009999999999998</v>
          </cell>
          <cell r="AL37">
            <v>3.5470000000000002</v>
          </cell>
          <cell r="AM37">
            <v>1.6519999999999999</v>
          </cell>
          <cell r="AN37">
            <v>3.972</v>
          </cell>
          <cell r="AO37">
            <v>6.6449999999999996</v>
          </cell>
          <cell r="AP37">
            <v>4.0039999999999996</v>
          </cell>
          <cell r="AQ37">
            <v>4.093</v>
          </cell>
          <cell r="AR37">
            <v>4.5140000000000002</v>
          </cell>
          <cell r="AS37">
            <v>4.4779999999999998</v>
          </cell>
          <cell r="AT37">
            <v>4.4889999999999999</v>
          </cell>
          <cell r="AU37">
            <v>4.4950000000000001</v>
          </cell>
          <cell r="AV37">
            <v>4.4950000000000001</v>
          </cell>
          <cell r="AW37">
            <v>2011</v>
          </cell>
        </row>
        <row r="38">
          <cell r="D38" t="str">
            <v>Comoros</v>
          </cell>
          <cell r="E38" t="str">
            <v>Gross domestic product, constant prices</v>
          </cell>
          <cell r="F38"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38" t="str">
            <v>Percent change</v>
          </cell>
          <cell r="I38" t="str">
            <v>See notes for:  Gross domestic product, constant prices (National currency).</v>
          </cell>
          <cell r="J38">
            <v>7.383</v>
          </cell>
          <cell r="K38">
            <v>5.4619999999999997</v>
          </cell>
          <cell r="L38">
            <v>4.0579999999999998</v>
          </cell>
          <cell r="M38">
            <v>3.093</v>
          </cell>
          <cell r="N38">
            <v>4.1669999999999998</v>
          </cell>
          <cell r="O38">
            <v>2</v>
          </cell>
          <cell r="P38">
            <v>2</v>
          </cell>
          <cell r="Q38">
            <v>1.6379999999999999</v>
          </cell>
          <cell r="R38">
            <v>2.6880000000000002</v>
          </cell>
          <cell r="S38">
            <v>-3.181</v>
          </cell>
          <cell r="T38">
            <v>5.0910000000000002</v>
          </cell>
          <cell r="U38">
            <v>-5.3959999999999999</v>
          </cell>
          <cell r="V38">
            <v>8.5310000000000006</v>
          </cell>
          <cell r="W38">
            <v>3.0059999999999998</v>
          </cell>
          <cell r="X38">
            <v>-5.2770000000000001</v>
          </cell>
          <cell r="Y38">
            <v>3.61</v>
          </cell>
          <cell r="Z38">
            <v>-1.34</v>
          </cell>
          <cell r="AA38">
            <v>4.2160000000000002</v>
          </cell>
          <cell r="AB38">
            <v>1.153</v>
          </cell>
          <cell r="AC38">
            <v>1.9239999999999999</v>
          </cell>
          <cell r="AD38">
            <v>1.417</v>
          </cell>
          <cell r="AE38">
            <v>3.3290000000000002</v>
          </cell>
          <cell r="AF38">
            <v>4.1500000000000004</v>
          </cell>
          <cell r="AG38">
            <v>2.4740000000000002</v>
          </cell>
          <cell r="AH38">
            <v>-0.23899999999999999</v>
          </cell>
          <cell r="AI38">
            <v>4.2300000000000004</v>
          </cell>
          <cell r="AJ38">
            <v>1.242</v>
          </cell>
          <cell r="AK38">
            <v>0.49199999999999999</v>
          </cell>
          <cell r="AL38">
            <v>0.97499999999999998</v>
          </cell>
          <cell r="AM38">
            <v>1.81</v>
          </cell>
          <cell r="AN38">
            <v>2.0510000000000002</v>
          </cell>
          <cell r="AO38">
            <v>2.2269999999999999</v>
          </cell>
          <cell r="AP38">
            <v>2.4500000000000002</v>
          </cell>
          <cell r="AQ38">
            <v>3.5449999999999999</v>
          </cell>
          <cell r="AR38">
            <v>3.9849999999999999</v>
          </cell>
          <cell r="AS38">
            <v>3.9689999999999999</v>
          </cell>
          <cell r="AT38">
            <v>3.97</v>
          </cell>
          <cell r="AU38">
            <v>4.024</v>
          </cell>
          <cell r="AV38">
            <v>4.0839999999999996</v>
          </cell>
          <cell r="AW38">
            <v>2012</v>
          </cell>
        </row>
        <row r="39">
          <cell r="D39" t="str">
            <v>Democratic Republic of the Congo</v>
          </cell>
          <cell r="E39" t="str">
            <v>Gross domestic product, constant prices</v>
          </cell>
          <cell r="F39"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39" t="str">
            <v>Percent change</v>
          </cell>
          <cell r="I39" t="str">
            <v>See notes for:  Gross domestic product, constant prices (National currency).</v>
          </cell>
          <cell r="J39">
            <v>2.4049999999999998</v>
          </cell>
          <cell r="K39">
            <v>0.94499999999999995</v>
          </cell>
          <cell r="L39">
            <v>-0.45400000000000001</v>
          </cell>
          <cell r="M39">
            <v>1.41</v>
          </cell>
          <cell r="N39">
            <v>4.8440000000000003</v>
          </cell>
          <cell r="O39">
            <v>0.46400000000000002</v>
          </cell>
          <cell r="P39">
            <v>4.72</v>
          </cell>
          <cell r="Q39">
            <v>2.6709999999999998</v>
          </cell>
          <cell r="R39">
            <v>0.46500000000000002</v>
          </cell>
          <cell r="S39">
            <v>-1.26</v>
          </cell>
          <cell r="T39">
            <v>-6.5679999999999996</v>
          </cell>
          <cell r="U39">
            <v>-8.4450000000000003</v>
          </cell>
          <cell r="V39">
            <v>-10.462</v>
          </cell>
          <cell r="W39">
            <v>-13.468</v>
          </cell>
          <cell r="X39">
            <v>-3.867</v>
          </cell>
          <cell r="Y39">
            <v>0.66100000000000003</v>
          </cell>
          <cell r="Z39">
            <v>-1.1140000000000001</v>
          </cell>
          <cell r="AA39">
            <v>-5.4089999999999998</v>
          </cell>
          <cell r="AB39">
            <v>-1.7370000000000001</v>
          </cell>
          <cell r="AC39">
            <v>-4.2699999999999996</v>
          </cell>
          <cell r="AD39">
            <v>-6.9</v>
          </cell>
          <cell r="AE39">
            <v>-2.1</v>
          </cell>
          <cell r="AF39">
            <v>3.468</v>
          </cell>
          <cell r="AG39">
            <v>5.7910000000000004</v>
          </cell>
          <cell r="AH39">
            <v>6.64</v>
          </cell>
          <cell r="AI39">
            <v>7.8010000000000002</v>
          </cell>
          <cell r="AJ39">
            <v>5.5810000000000004</v>
          </cell>
          <cell r="AK39">
            <v>6.258</v>
          </cell>
          <cell r="AL39">
            <v>6.1550000000000002</v>
          </cell>
          <cell r="AM39">
            <v>2.8340000000000001</v>
          </cell>
          <cell r="AN39">
            <v>7.1740000000000004</v>
          </cell>
          <cell r="AO39">
            <v>6.88</v>
          </cell>
          <cell r="AP39">
            <v>7.1070000000000002</v>
          </cell>
          <cell r="AQ39">
            <v>8.2959999999999994</v>
          </cell>
          <cell r="AR39">
            <v>6.4189999999999996</v>
          </cell>
          <cell r="AS39">
            <v>6.8879999999999999</v>
          </cell>
          <cell r="AT39">
            <v>6.7830000000000004</v>
          </cell>
          <cell r="AU39">
            <v>5.931</v>
          </cell>
          <cell r="AV39">
            <v>4.5910000000000002</v>
          </cell>
          <cell r="AW39">
            <v>2011</v>
          </cell>
        </row>
        <row r="40">
          <cell r="D40" t="str">
            <v>Republic of Congo</v>
          </cell>
          <cell r="E40" t="str">
            <v>Gross domestic product, constant prices</v>
          </cell>
          <cell r="F40"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40" t="str">
            <v>Percent change</v>
          </cell>
          <cell r="I40" t="str">
            <v>See notes for:  Gross domestic product, constant prices (National currency).</v>
          </cell>
          <cell r="J40">
            <v>12.678000000000001</v>
          </cell>
          <cell r="K40">
            <v>2.613</v>
          </cell>
          <cell r="L40">
            <v>2.41</v>
          </cell>
          <cell r="M40">
            <v>2.3929999999999998</v>
          </cell>
          <cell r="N40">
            <v>2.375</v>
          </cell>
          <cell r="O40">
            <v>2.359</v>
          </cell>
          <cell r="P40">
            <v>2.343</v>
          </cell>
          <cell r="Q40">
            <v>2.327</v>
          </cell>
          <cell r="R40">
            <v>21.908000000000001</v>
          </cell>
          <cell r="S40">
            <v>21.268999999999998</v>
          </cell>
          <cell r="T40">
            <v>1.0029999999999999</v>
          </cell>
          <cell r="U40">
            <v>2.395</v>
          </cell>
          <cell r="V40">
            <v>2.6120000000000001</v>
          </cell>
          <cell r="W40">
            <v>-0.98</v>
          </cell>
          <cell r="X40">
            <v>-5.4930000000000003</v>
          </cell>
          <cell r="Y40">
            <v>3.9849999999999999</v>
          </cell>
          <cell r="Z40">
            <v>4.29</v>
          </cell>
          <cell r="AA40">
            <v>-0.625</v>
          </cell>
          <cell r="AB40">
            <v>3.738</v>
          </cell>
          <cell r="AC40">
            <v>-2.5819999999999999</v>
          </cell>
          <cell r="AD40">
            <v>7.5759999999999996</v>
          </cell>
          <cell r="AE40">
            <v>3.8029999999999999</v>
          </cell>
          <cell r="AF40">
            <v>4.5819999999999999</v>
          </cell>
          <cell r="AG40">
            <v>0.81299999999999994</v>
          </cell>
          <cell r="AH40">
            <v>3.4769999999999999</v>
          </cell>
          <cell r="AI40">
            <v>7.7560000000000002</v>
          </cell>
          <cell r="AJ40">
            <v>6.2359999999999998</v>
          </cell>
          <cell r="AK40">
            <v>-1.5820000000000001</v>
          </cell>
          <cell r="AL40">
            <v>5.5720000000000001</v>
          </cell>
          <cell r="AM40">
            <v>7.4690000000000003</v>
          </cell>
          <cell r="AN40">
            <v>8.7520000000000007</v>
          </cell>
          <cell r="AO40">
            <v>3.4209999999999998</v>
          </cell>
          <cell r="AP40">
            <v>3.8319999999999999</v>
          </cell>
          <cell r="AQ40">
            <v>6.3840000000000003</v>
          </cell>
          <cell r="AR40">
            <v>5.8250000000000002</v>
          </cell>
          <cell r="AS40">
            <v>20.695</v>
          </cell>
          <cell r="AT40">
            <v>2.4209999999999998</v>
          </cell>
          <cell r="AU40">
            <v>8.5570000000000004</v>
          </cell>
          <cell r="AV40">
            <v>5.0789999999999997</v>
          </cell>
          <cell r="AW40">
            <v>2009</v>
          </cell>
        </row>
        <row r="41">
          <cell r="D41" t="str">
            <v>Costa Rica</v>
          </cell>
          <cell r="E41" t="str">
            <v>Gross domestic product, constant prices</v>
          </cell>
          <cell r="F41"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41" t="str">
            <v>Percent change</v>
          </cell>
          <cell r="I41" t="str">
            <v>See notes for:  Gross domestic product, constant prices (National currency).</v>
          </cell>
          <cell r="J41">
            <v>0.752</v>
          </cell>
          <cell r="K41">
            <v>-2.2639999999999998</v>
          </cell>
          <cell r="L41">
            <v>-7.2859999999999996</v>
          </cell>
          <cell r="M41">
            <v>4.1559999999999997</v>
          </cell>
          <cell r="N41">
            <v>8.0280000000000005</v>
          </cell>
          <cell r="O41">
            <v>0.72199999999999998</v>
          </cell>
          <cell r="P41">
            <v>5.5359999999999996</v>
          </cell>
          <cell r="Q41">
            <v>4.7649999999999997</v>
          </cell>
          <cell r="R41">
            <v>3.4319999999999999</v>
          </cell>
          <cell r="S41">
            <v>5.6660000000000004</v>
          </cell>
          <cell r="T41">
            <v>3.6</v>
          </cell>
          <cell r="U41">
            <v>2.2629999999999999</v>
          </cell>
          <cell r="V41">
            <v>9.1519999999999992</v>
          </cell>
          <cell r="W41">
            <v>7.4139999999999997</v>
          </cell>
          <cell r="X41">
            <v>4.7300000000000004</v>
          </cell>
          <cell r="Y41">
            <v>3.9209999999999998</v>
          </cell>
          <cell r="Z41">
            <v>0.88700000000000001</v>
          </cell>
          <cell r="AA41">
            <v>5.5780000000000003</v>
          </cell>
          <cell r="AB41">
            <v>8.3979999999999997</v>
          </cell>
          <cell r="AC41">
            <v>8.2219999999999995</v>
          </cell>
          <cell r="AD41">
            <v>1.8</v>
          </cell>
          <cell r="AE41">
            <v>1.0760000000000001</v>
          </cell>
          <cell r="AF41">
            <v>2.9020000000000001</v>
          </cell>
          <cell r="AG41">
            <v>6.4050000000000002</v>
          </cell>
          <cell r="AH41">
            <v>4.2590000000000003</v>
          </cell>
          <cell r="AI41">
            <v>5.8860000000000001</v>
          </cell>
          <cell r="AJ41">
            <v>8.7799999999999994</v>
          </cell>
          <cell r="AK41">
            <v>7.9349999999999996</v>
          </cell>
          <cell r="AL41">
            <v>2.7320000000000002</v>
          </cell>
          <cell r="AM41">
            <v>-1.016</v>
          </cell>
          <cell r="AN41">
            <v>4.68</v>
          </cell>
          <cell r="AO41">
            <v>4.194</v>
          </cell>
          <cell r="AP41">
            <v>5</v>
          </cell>
          <cell r="AQ41">
            <v>4.2</v>
          </cell>
          <cell r="AR41">
            <v>4.4000000000000004</v>
          </cell>
          <cell r="AS41">
            <v>4.5</v>
          </cell>
          <cell r="AT41">
            <v>4.5</v>
          </cell>
          <cell r="AU41">
            <v>4.5</v>
          </cell>
          <cell r="AV41">
            <v>4.5</v>
          </cell>
          <cell r="AW41">
            <v>2011</v>
          </cell>
        </row>
        <row r="42">
          <cell r="D42" t="str">
            <v>Côte d'Ivoire</v>
          </cell>
          <cell r="E42" t="str">
            <v>Gross domestic product, constant prices</v>
          </cell>
          <cell r="F42"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42" t="str">
            <v>Percent change</v>
          </cell>
          <cell r="I42" t="str">
            <v>See notes for:  Gross domestic product, constant prices (National currency).</v>
          </cell>
          <cell r="J42">
            <v>5.1959999999999997</v>
          </cell>
          <cell r="K42">
            <v>3.4980000000000002</v>
          </cell>
          <cell r="L42">
            <v>0.2</v>
          </cell>
          <cell r="M42">
            <v>-2.5</v>
          </cell>
          <cell r="N42">
            <v>-2</v>
          </cell>
          <cell r="O42">
            <v>3.6</v>
          </cell>
          <cell r="P42">
            <v>4.8</v>
          </cell>
          <cell r="Q42">
            <v>-0.5</v>
          </cell>
          <cell r="R42">
            <v>1.1399999999999999</v>
          </cell>
          <cell r="S42">
            <v>2.95</v>
          </cell>
          <cell r="T42">
            <v>-1.0900000000000001</v>
          </cell>
          <cell r="U42">
            <v>0.04</v>
          </cell>
          <cell r="V42">
            <v>-0.25</v>
          </cell>
          <cell r="W42">
            <v>12.986000000000001</v>
          </cell>
          <cell r="X42">
            <v>0.17100000000000001</v>
          </cell>
          <cell r="Y42">
            <v>5.5720000000000001</v>
          </cell>
          <cell r="Z42">
            <v>8.1359999999999992</v>
          </cell>
          <cell r="AA42">
            <v>5.7220000000000004</v>
          </cell>
          <cell r="AB42">
            <v>4.452</v>
          </cell>
          <cell r="AC42">
            <v>1.819</v>
          </cell>
          <cell r="AD42">
            <v>-4.6289999999999996</v>
          </cell>
          <cell r="AE42">
            <v>1.9E-2</v>
          </cell>
          <cell r="AF42">
            <v>-1.5740000000000001</v>
          </cell>
          <cell r="AG42">
            <v>-1.677</v>
          </cell>
          <cell r="AH42">
            <v>1.58</v>
          </cell>
          <cell r="AI42">
            <v>1.9</v>
          </cell>
          <cell r="AJ42">
            <v>0.72899999999999998</v>
          </cell>
          <cell r="AK42">
            <v>1.585</v>
          </cell>
          <cell r="AL42">
            <v>2.3290000000000002</v>
          </cell>
          <cell r="AM42">
            <v>3.75</v>
          </cell>
          <cell r="AN42">
            <v>2.4489999999999998</v>
          </cell>
          <cell r="AO42">
            <v>-4.726</v>
          </cell>
          <cell r="AP42">
            <v>9.8379999999999992</v>
          </cell>
          <cell r="AQ42">
            <v>7.9660000000000002</v>
          </cell>
          <cell r="AR42">
            <v>7.9690000000000003</v>
          </cell>
          <cell r="AS42">
            <v>8.0570000000000004</v>
          </cell>
          <cell r="AT42">
            <v>7.8079999999999998</v>
          </cell>
          <cell r="AU42">
            <v>7.4189999999999996</v>
          </cell>
          <cell r="AV42">
            <v>6.9829999999999997</v>
          </cell>
          <cell r="AW42">
            <v>2011</v>
          </cell>
        </row>
        <row r="43">
          <cell r="D43" t="str">
            <v>Croatia</v>
          </cell>
          <cell r="E43" t="str">
            <v>Gross domestic product, constant prices</v>
          </cell>
          <cell r="F43"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43" t="str">
            <v>Percent change</v>
          </cell>
          <cell r="I43" t="str">
            <v>See notes for:  Gross domestic product, constant prices (National currency).</v>
          </cell>
          <cell r="J43" t="str">
            <v>n/a</v>
          </cell>
          <cell r="K43" t="str">
            <v>n/a</v>
          </cell>
          <cell r="L43" t="str">
            <v>n/a</v>
          </cell>
          <cell r="M43" t="str">
            <v>n/a</v>
          </cell>
          <cell r="N43" t="str">
            <v>n/a</v>
          </cell>
          <cell r="O43" t="str">
            <v>n/a</v>
          </cell>
          <cell r="P43" t="str">
            <v>n/a</v>
          </cell>
          <cell r="Q43" t="str">
            <v>n/a</v>
          </cell>
          <cell r="R43" t="str">
            <v>n/a</v>
          </cell>
          <cell r="S43" t="str">
            <v>n/a</v>
          </cell>
          <cell r="T43" t="str">
            <v>n/a</v>
          </cell>
          <cell r="U43" t="str">
            <v>n/a</v>
          </cell>
          <cell r="V43" t="str">
            <v>n/a</v>
          </cell>
          <cell r="W43">
            <v>-8</v>
          </cell>
          <cell r="X43">
            <v>5.9</v>
          </cell>
          <cell r="Y43">
            <v>6.6340000000000003</v>
          </cell>
          <cell r="Z43">
            <v>5.8360000000000003</v>
          </cell>
          <cell r="AA43">
            <v>5.3620000000000001</v>
          </cell>
          <cell r="AB43">
            <v>2.5230000000000001</v>
          </cell>
          <cell r="AC43">
            <v>-0.86</v>
          </cell>
          <cell r="AD43">
            <v>4.1790000000000003</v>
          </cell>
          <cell r="AE43">
            <v>3.657</v>
          </cell>
          <cell r="AF43">
            <v>4.8780000000000001</v>
          </cell>
          <cell r="AG43">
            <v>5.37</v>
          </cell>
          <cell r="AH43">
            <v>4.1289999999999996</v>
          </cell>
          <cell r="AI43">
            <v>4.28</v>
          </cell>
          <cell r="AJ43">
            <v>4.9349999999999996</v>
          </cell>
          <cell r="AK43">
            <v>5.0599999999999996</v>
          </cell>
          <cell r="AL43">
            <v>2.0840000000000001</v>
          </cell>
          <cell r="AM43">
            <v>-6.9470000000000001</v>
          </cell>
          <cell r="AN43">
            <v>-2.2719999999999998</v>
          </cell>
          <cell r="AO43">
            <v>-4.7E-2</v>
          </cell>
          <cell r="AP43">
            <v>-1.976</v>
          </cell>
          <cell r="AQ43">
            <v>-0.2</v>
          </cell>
          <cell r="AR43">
            <v>1.5</v>
          </cell>
          <cell r="AS43">
            <v>2</v>
          </cell>
          <cell r="AT43">
            <v>2</v>
          </cell>
          <cell r="AU43">
            <v>2.5</v>
          </cell>
          <cell r="AV43">
            <v>2.5</v>
          </cell>
          <cell r="AW43">
            <v>2011</v>
          </cell>
        </row>
        <row r="44">
          <cell r="D44" t="str">
            <v>Cyprus</v>
          </cell>
          <cell r="E44" t="str">
            <v>Gross domestic product, constant prices</v>
          </cell>
          <cell r="F44"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44" t="str">
            <v>Percent change</v>
          </cell>
          <cell r="I44" t="str">
            <v>See notes for:  Gross domestic product, constant prices (National currency).</v>
          </cell>
          <cell r="J44">
            <v>5.92</v>
          </cell>
          <cell r="K44">
            <v>3.0510000000000002</v>
          </cell>
          <cell r="L44">
            <v>6.2789999999999999</v>
          </cell>
          <cell r="M44">
            <v>5.3070000000000004</v>
          </cell>
          <cell r="N44">
            <v>8.8369999999999997</v>
          </cell>
          <cell r="O44">
            <v>4.7460000000000004</v>
          </cell>
          <cell r="P44">
            <v>3.5830000000000002</v>
          </cell>
          <cell r="Q44">
            <v>7.1390000000000002</v>
          </cell>
          <cell r="R44">
            <v>8.3170000000000002</v>
          </cell>
          <cell r="S44">
            <v>8.0879999999999992</v>
          </cell>
          <cell r="T44">
            <v>7.4050000000000002</v>
          </cell>
          <cell r="U44">
            <v>0.74</v>
          </cell>
          <cell r="V44">
            <v>9.3650000000000002</v>
          </cell>
          <cell r="W44">
            <v>0.70099999999999996</v>
          </cell>
          <cell r="X44">
            <v>5.899</v>
          </cell>
          <cell r="Y44">
            <v>9.9239999999999995</v>
          </cell>
          <cell r="Z44">
            <v>1.8089999999999999</v>
          </cell>
          <cell r="AA44">
            <v>2.2989999999999999</v>
          </cell>
          <cell r="AB44">
            <v>5.0090000000000003</v>
          </cell>
          <cell r="AC44">
            <v>4.8310000000000004</v>
          </cell>
          <cell r="AD44">
            <v>5.0190000000000001</v>
          </cell>
          <cell r="AE44">
            <v>4.0229999999999997</v>
          </cell>
          <cell r="AF44">
            <v>2.129</v>
          </cell>
          <cell r="AG44">
            <v>1.8660000000000001</v>
          </cell>
          <cell r="AH44">
            <v>4.234</v>
          </cell>
          <cell r="AI44">
            <v>3.86</v>
          </cell>
          <cell r="AJ44">
            <v>4.13</v>
          </cell>
          <cell r="AK44">
            <v>5.093</v>
          </cell>
          <cell r="AL44">
            <v>3.5859999999999999</v>
          </cell>
          <cell r="AM44">
            <v>-1.8560000000000001</v>
          </cell>
          <cell r="AN44">
            <v>1.3080000000000001</v>
          </cell>
          <cell r="AO44">
            <v>0.53300000000000003</v>
          </cell>
          <cell r="AP44">
            <v>-2.4249999999999998</v>
          </cell>
          <cell r="AQ44" t="str">
            <v>n/a</v>
          </cell>
          <cell r="AR44" t="str">
            <v>n/a</v>
          </cell>
          <cell r="AS44" t="str">
            <v>n/a</v>
          </cell>
          <cell r="AT44" t="str">
            <v>n/a</v>
          </cell>
          <cell r="AU44" t="str">
            <v>n/a</v>
          </cell>
          <cell r="AV44" t="str">
            <v>n/a</v>
          </cell>
          <cell r="AW44">
            <v>2012</v>
          </cell>
        </row>
        <row r="45">
          <cell r="D45" t="str">
            <v>Czech Republic</v>
          </cell>
          <cell r="E45" t="str">
            <v>Gross domestic product, constant prices</v>
          </cell>
          <cell r="F45"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45" t="str">
            <v>Percent change</v>
          </cell>
          <cell r="I45" t="str">
            <v>See notes for:  Gross domestic product, constant prices (National currency).</v>
          </cell>
          <cell r="J45" t="str">
            <v>n/a</v>
          </cell>
          <cell r="K45" t="str">
            <v>n/a</v>
          </cell>
          <cell r="L45" t="str">
            <v>n/a</v>
          </cell>
          <cell r="M45" t="str">
            <v>n/a</v>
          </cell>
          <cell r="N45" t="str">
            <v>n/a</v>
          </cell>
          <cell r="O45" t="str">
            <v>n/a</v>
          </cell>
          <cell r="P45" t="str">
            <v>n/a</v>
          </cell>
          <cell r="Q45" t="str">
            <v>n/a</v>
          </cell>
          <cell r="R45" t="str">
            <v>n/a</v>
          </cell>
          <cell r="S45" t="str">
            <v>n/a</v>
          </cell>
          <cell r="T45" t="str">
            <v>n/a</v>
          </cell>
          <cell r="U45" t="str">
            <v>n/a</v>
          </cell>
          <cell r="V45" t="str">
            <v>n/a</v>
          </cell>
          <cell r="W45" t="str">
            <v>n/a</v>
          </cell>
          <cell r="X45" t="str">
            <v>n/a</v>
          </cell>
          <cell r="Y45" t="str">
            <v>n/a</v>
          </cell>
          <cell r="Z45">
            <v>4.54</v>
          </cell>
          <cell r="AA45">
            <v>-0.85299999999999998</v>
          </cell>
          <cell r="AB45">
            <v>-0.23599999999999999</v>
          </cell>
          <cell r="AC45">
            <v>1.679</v>
          </cell>
          <cell r="AD45">
            <v>4.1859999999999999</v>
          </cell>
          <cell r="AE45">
            <v>3.097</v>
          </cell>
          <cell r="AF45">
            <v>2.149</v>
          </cell>
          <cell r="AG45">
            <v>3.766</v>
          </cell>
          <cell r="AH45">
            <v>4.7430000000000003</v>
          </cell>
          <cell r="AI45">
            <v>6.7519999999999998</v>
          </cell>
          <cell r="AJ45">
            <v>7.02</v>
          </cell>
          <cell r="AK45">
            <v>5.7350000000000003</v>
          </cell>
          <cell r="AL45">
            <v>3.0990000000000002</v>
          </cell>
          <cell r="AM45">
            <v>-4.5069999999999997</v>
          </cell>
          <cell r="AN45">
            <v>2.492</v>
          </cell>
          <cell r="AO45">
            <v>1.887</v>
          </cell>
          <cell r="AP45">
            <v>-1.2490000000000001</v>
          </cell>
          <cell r="AQ45">
            <v>0.29699999999999999</v>
          </cell>
          <cell r="AR45">
            <v>1.6319999999999999</v>
          </cell>
          <cell r="AS45">
            <v>2.726</v>
          </cell>
          <cell r="AT45">
            <v>2.7669999999999999</v>
          </cell>
          <cell r="AU45">
            <v>2.9569999999999999</v>
          </cell>
          <cell r="AV45">
            <v>2.988</v>
          </cell>
          <cell r="AW45">
            <v>2011</v>
          </cell>
        </row>
        <row r="46">
          <cell r="D46" t="str">
            <v>Denmark</v>
          </cell>
          <cell r="E46" t="str">
            <v>Gross domestic product, constant prices</v>
          </cell>
          <cell r="F46"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46" t="str">
            <v>Percent change</v>
          </cell>
          <cell r="I46" t="str">
            <v>See notes for:  Gross domestic product, constant prices (National currency).</v>
          </cell>
          <cell r="J46">
            <v>-0.36499999999999999</v>
          </cell>
          <cell r="K46">
            <v>-0.88700000000000001</v>
          </cell>
          <cell r="L46">
            <v>3.714</v>
          </cell>
          <cell r="M46">
            <v>2.6520000000000001</v>
          </cell>
          <cell r="N46">
            <v>4.1660000000000004</v>
          </cell>
          <cell r="O46">
            <v>4.024</v>
          </cell>
          <cell r="P46">
            <v>4.9489999999999998</v>
          </cell>
          <cell r="Q46">
            <v>0.28999999999999998</v>
          </cell>
          <cell r="R46">
            <v>-0.14299999999999999</v>
          </cell>
          <cell r="S46">
            <v>0.57299999999999995</v>
          </cell>
          <cell r="T46">
            <v>1.607</v>
          </cell>
          <cell r="U46">
            <v>1.3</v>
          </cell>
          <cell r="V46">
            <v>1.9750000000000001</v>
          </cell>
          <cell r="W46">
            <v>-0.09</v>
          </cell>
          <cell r="X46">
            <v>5.5250000000000004</v>
          </cell>
          <cell r="Y46">
            <v>3.0649999999999999</v>
          </cell>
          <cell r="Z46">
            <v>2.835</v>
          </cell>
          <cell r="AA46">
            <v>3.198</v>
          </cell>
          <cell r="AB46">
            <v>2.16</v>
          </cell>
          <cell r="AC46">
            <v>2.56</v>
          </cell>
          <cell r="AD46">
            <v>3.5289999999999999</v>
          </cell>
          <cell r="AE46">
            <v>0.70499999999999996</v>
          </cell>
          <cell r="AF46">
            <v>0.46600000000000003</v>
          </cell>
          <cell r="AG46">
            <v>0.38400000000000001</v>
          </cell>
          <cell r="AH46">
            <v>2.2959999999999998</v>
          </cell>
          <cell r="AI46">
            <v>2.4449999999999998</v>
          </cell>
          <cell r="AJ46">
            <v>3.395</v>
          </cell>
          <cell r="AK46">
            <v>1.583</v>
          </cell>
          <cell r="AL46">
            <v>-0.78400000000000003</v>
          </cell>
          <cell r="AM46">
            <v>-5.6660000000000004</v>
          </cell>
          <cell r="AN46">
            <v>1.577</v>
          </cell>
          <cell r="AO46">
            <v>1.1040000000000001</v>
          </cell>
          <cell r="AP46">
            <v>-0.56999999999999995</v>
          </cell>
          <cell r="AQ46">
            <v>0.83599999999999997</v>
          </cell>
          <cell r="AR46">
            <v>1.3440000000000001</v>
          </cell>
          <cell r="AS46">
            <v>1.5409999999999999</v>
          </cell>
          <cell r="AT46">
            <v>1.526</v>
          </cell>
          <cell r="AU46">
            <v>1.526</v>
          </cell>
          <cell r="AV46">
            <v>1.5249999999999999</v>
          </cell>
          <cell r="AW46">
            <v>2012</v>
          </cell>
        </row>
        <row r="47">
          <cell r="D47" t="str">
            <v>Djibouti</v>
          </cell>
          <cell r="E47" t="str">
            <v>Gross domestic product, constant prices</v>
          </cell>
          <cell r="F47"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47" t="str">
            <v>Percent change</v>
          </cell>
          <cell r="I47" t="str">
            <v>See notes for:  Gross domestic product, constant prices (National currency).</v>
          </cell>
          <cell r="J47" t="str">
            <v>n/a</v>
          </cell>
          <cell r="K47" t="str">
            <v>n/a</v>
          </cell>
          <cell r="L47" t="str">
            <v>n/a</v>
          </cell>
          <cell r="M47" t="str">
            <v>n/a</v>
          </cell>
          <cell r="N47" t="str">
            <v>n/a</v>
          </cell>
          <cell r="O47" t="str">
            <v>n/a</v>
          </cell>
          <cell r="P47" t="str">
            <v>n/a</v>
          </cell>
          <cell r="Q47" t="str">
            <v>n/a</v>
          </cell>
          <cell r="R47" t="str">
            <v>n/a</v>
          </cell>
          <cell r="S47" t="str">
            <v>n/a</v>
          </cell>
          <cell r="T47" t="str">
            <v>n/a</v>
          </cell>
          <cell r="U47" t="str">
            <v>n/a</v>
          </cell>
          <cell r="V47">
            <v>0.01</v>
          </cell>
          <cell r="W47">
            <v>-6.6550000000000002</v>
          </cell>
          <cell r="X47">
            <v>-0.94199999999999995</v>
          </cell>
          <cell r="Y47">
            <v>-3.488</v>
          </cell>
          <cell r="Z47">
            <v>-4.1150000000000002</v>
          </cell>
          <cell r="AA47">
            <v>-0.746</v>
          </cell>
          <cell r="AB47">
            <v>9.9000000000000005E-2</v>
          </cell>
          <cell r="AC47">
            <v>3</v>
          </cell>
          <cell r="AD47">
            <v>0.41699999999999998</v>
          </cell>
          <cell r="AE47">
            <v>1.7929999999999999</v>
          </cell>
          <cell r="AF47">
            <v>3.234</v>
          </cell>
          <cell r="AG47">
            <v>3.1859999999999999</v>
          </cell>
          <cell r="AH47">
            <v>2.7789999999999999</v>
          </cell>
          <cell r="AI47">
            <v>3.1110000000000002</v>
          </cell>
          <cell r="AJ47">
            <v>4.7629999999999999</v>
          </cell>
          <cell r="AK47">
            <v>5.0789999999999997</v>
          </cell>
          <cell r="AL47">
            <v>5.806</v>
          </cell>
          <cell r="AM47">
            <v>5.0309999999999997</v>
          </cell>
          <cell r="AN47">
            <v>3.4870000000000001</v>
          </cell>
          <cell r="AO47">
            <v>4.468</v>
          </cell>
          <cell r="AP47">
            <v>4.8410000000000002</v>
          </cell>
          <cell r="AQ47">
            <v>4.9640000000000004</v>
          </cell>
          <cell r="AR47">
            <v>4.9619999999999997</v>
          </cell>
          <cell r="AS47">
            <v>5.4939999999999998</v>
          </cell>
          <cell r="AT47">
            <v>5.8070000000000004</v>
          </cell>
          <cell r="AU47">
            <v>5.8070000000000004</v>
          </cell>
          <cell r="AV47">
            <v>5.7930000000000001</v>
          </cell>
          <cell r="AW47">
            <v>1999</v>
          </cell>
        </row>
        <row r="48">
          <cell r="D48" t="str">
            <v>Dominica</v>
          </cell>
          <cell r="E48" t="str">
            <v>Gross domestic product, constant prices</v>
          </cell>
          <cell r="F48"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48" t="str">
            <v>Percent change</v>
          </cell>
          <cell r="I48" t="str">
            <v>See notes for:  Gross domestic product, constant prices (National currency).</v>
          </cell>
          <cell r="J48">
            <v>16.353000000000002</v>
          </cell>
          <cell r="K48">
            <v>6.415</v>
          </cell>
          <cell r="L48">
            <v>2.3959999999999999</v>
          </cell>
          <cell r="M48">
            <v>2.0920000000000001</v>
          </cell>
          <cell r="N48">
            <v>5.36</v>
          </cell>
          <cell r="O48">
            <v>1.6859999999999999</v>
          </cell>
          <cell r="P48">
            <v>6.8419999999999996</v>
          </cell>
          <cell r="Q48">
            <v>6.8019999999999996</v>
          </cell>
          <cell r="R48">
            <v>7.3789999999999996</v>
          </cell>
          <cell r="S48">
            <v>-1.1200000000000001</v>
          </cell>
          <cell r="T48">
            <v>6.343</v>
          </cell>
          <cell r="U48">
            <v>2.1469999999999998</v>
          </cell>
          <cell r="V48">
            <v>2.742</v>
          </cell>
          <cell r="W48">
            <v>1.8580000000000001</v>
          </cell>
          <cell r="X48">
            <v>2.1469999999999998</v>
          </cell>
          <cell r="Y48">
            <v>1.6020000000000001</v>
          </cell>
          <cell r="Z48">
            <v>3.0779999999999998</v>
          </cell>
          <cell r="AA48">
            <v>1.9770000000000001</v>
          </cell>
          <cell r="AB48">
            <v>2.7679999999999998</v>
          </cell>
          <cell r="AC48">
            <v>1.631</v>
          </cell>
          <cell r="AD48">
            <v>1.2889999999999999</v>
          </cell>
          <cell r="AE48">
            <v>0.46100000000000002</v>
          </cell>
          <cell r="AF48">
            <v>-2.258</v>
          </cell>
          <cell r="AG48">
            <v>6.2069999999999999</v>
          </cell>
          <cell r="AH48">
            <v>0.82799999999999996</v>
          </cell>
          <cell r="AI48">
            <v>-1.744</v>
          </cell>
          <cell r="AJ48">
            <v>3.6709999999999998</v>
          </cell>
          <cell r="AK48">
            <v>3.9390000000000001</v>
          </cell>
          <cell r="AL48">
            <v>7.7939999999999996</v>
          </cell>
          <cell r="AM48">
            <v>-0.79300000000000004</v>
          </cell>
          <cell r="AN48">
            <v>0.72099999999999997</v>
          </cell>
          <cell r="AO48">
            <v>1.91</v>
          </cell>
          <cell r="AP48">
            <v>0.44700000000000001</v>
          </cell>
          <cell r="AQ48">
            <v>1.254</v>
          </cell>
          <cell r="AR48">
            <v>1.468</v>
          </cell>
          <cell r="AS48">
            <v>1.6659999999999999</v>
          </cell>
          <cell r="AT48">
            <v>1.841</v>
          </cell>
          <cell r="AU48">
            <v>2.02</v>
          </cell>
          <cell r="AV48">
            <v>1.85</v>
          </cell>
          <cell r="AW48">
            <v>2011</v>
          </cell>
        </row>
        <row r="49">
          <cell r="D49" t="str">
            <v>Dominican Republic</v>
          </cell>
          <cell r="E49" t="str">
            <v>Gross domestic product, constant prices</v>
          </cell>
          <cell r="F49"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49" t="str">
            <v>Percent change</v>
          </cell>
          <cell r="I49" t="str">
            <v>See notes for:  Gross domestic product, constant prices (National currency).</v>
          </cell>
          <cell r="J49">
            <v>7.9690000000000003</v>
          </cell>
          <cell r="K49">
            <v>4.2789999999999999</v>
          </cell>
          <cell r="L49">
            <v>1.7</v>
          </cell>
          <cell r="M49">
            <v>4.6280000000000001</v>
          </cell>
          <cell r="N49">
            <v>1.2529999999999999</v>
          </cell>
          <cell r="O49">
            <v>-2.1230000000000002</v>
          </cell>
          <cell r="P49">
            <v>3.5219999999999998</v>
          </cell>
          <cell r="Q49">
            <v>10.117000000000001</v>
          </cell>
          <cell r="R49">
            <v>2.1560000000000001</v>
          </cell>
          <cell r="S49">
            <v>4.4009999999999998</v>
          </cell>
          <cell r="T49">
            <v>-5.4539999999999997</v>
          </cell>
          <cell r="U49">
            <v>0.94499999999999995</v>
          </cell>
          <cell r="V49">
            <v>10.513</v>
          </cell>
          <cell r="W49">
            <v>7.2229999999999999</v>
          </cell>
          <cell r="X49">
            <v>2.3029999999999999</v>
          </cell>
          <cell r="Y49">
            <v>5.4939999999999998</v>
          </cell>
          <cell r="Z49">
            <v>7.1310000000000002</v>
          </cell>
          <cell r="AA49">
            <v>8.0039999999999996</v>
          </cell>
          <cell r="AB49">
            <v>7.0110000000000001</v>
          </cell>
          <cell r="AC49">
            <v>6.7149999999999999</v>
          </cell>
          <cell r="AD49">
            <v>5.657</v>
          </cell>
          <cell r="AE49">
            <v>1.8089999999999999</v>
          </cell>
          <cell r="AF49">
            <v>5.7880000000000003</v>
          </cell>
          <cell r="AG49">
            <v>-0.253</v>
          </cell>
          <cell r="AH49">
            <v>1.3120000000000001</v>
          </cell>
          <cell r="AI49">
            <v>9.2629999999999999</v>
          </cell>
          <cell r="AJ49">
            <v>10.670999999999999</v>
          </cell>
          <cell r="AK49">
            <v>8.4749999999999996</v>
          </cell>
          <cell r="AL49">
            <v>5.2560000000000002</v>
          </cell>
          <cell r="AM49">
            <v>3.4540000000000002</v>
          </cell>
          <cell r="AN49">
            <v>7.7510000000000003</v>
          </cell>
          <cell r="AO49">
            <v>4.4829999999999997</v>
          </cell>
          <cell r="AP49">
            <v>3.8879999999999999</v>
          </cell>
          <cell r="AQ49">
            <v>2.23</v>
          </cell>
          <cell r="AR49">
            <v>3.43</v>
          </cell>
          <cell r="AS49">
            <v>4.59</v>
          </cell>
          <cell r="AT49">
            <v>5</v>
          </cell>
          <cell r="AU49">
            <v>4.9539999999999997</v>
          </cell>
          <cell r="AV49">
            <v>5</v>
          </cell>
          <cell r="AW49">
            <v>2012</v>
          </cell>
        </row>
        <row r="50">
          <cell r="D50" t="str">
            <v>Ecuador</v>
          </cell>
          <cell r="E50" t="str">
            <v>Gross domestic product, constant prices</v>
          </cell>
          <cell r="F50"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50" t="str">
            <v>Percent change</v>
          </cell>
          <cell r="I50" t="str">
            <v>See notes for:  Gross domestic product, constant prices (National currency).</v>
          </cell>
          <cell r="J50">
            <v>4.9000000000000004</v>
          </cell>
          <cell r="K50">
            <v>3.9</v>
          </cell>
          <cell r="L50">
            <v>1.2</v>
          </cell>
          <cell r="M50">
            <v>-2.8</v>
          </cell>
          <cell r="N50">
            <v>4.2</v>
          </cell>
          <cell r="O50">
            <v>4.4000000000000004</v>
          </cell>
          <cell r="P50">
            <v>3.0939999999999999</v>
          </cell>
          <cell r="Q50">
            <v>-5.9720000000000004</v>
          </cell>
          <cell r="R50">
            <v>10.486000000000001</v>
          </cell>
          <cell r="S50">
            <v>0.28499999999999998</v>
          </cell>
          <cell r="T50">
            <v>3.008</v>
          </cell>
          <cell r="U50">
            <v>5.1130000000000004</v>
          </cell>
          <cell r="V50">
            <v>3.6139999999999999</v>
          </cell>
          <cell r="W50">
            <v>2</v>
          </cell>
          <cell r="X50">
            <v>4.258</v>
          </cell>
          <cell r="Y50">
            <v>2.2530000000000001</v>
          </cell>
          <cell r="Z50">
            <v>1.732</v>
          </cell>
          <cell r="AA50">
            <v>4.3280000000000003</v>
          </cell>
          <cell r="AB50">
            <v>3.2669999999999999</v>
          </cell>
          <cell r="AC50">
            <v>-4.7389999999999999</v>
          </cell>
          <cell r="AD50">
            <v>1.0920000000000001</v>
          </cell>
          <cell r="AE50">
            <v>4.016</v>
          </cell>
          <cell r="AF50">
            <v>4.0970000000000004</v>
          </cell>
          <cell r="AG50">
            <v>2.7229999999999999</v>
          </cell>
          <cell r="AH50">
            <v>8.2110000000000003</v>
          </cell>
          <cell r="AI50">
            <v>5.2910000000000004</v>
          </cell>
          <cell r="AJ50">
            <v>4.4039999999999999</v>
          </cell>
          <cell r="AK50">
            <v>2.19</v>
          </cell>
          <cell r="AL50">
            <v>6.3570000000000002</v>
          </cell>
          <cell r="AM50">
            <v>1.032</v>
          </cell>
          <cell r="AN50">
            <v>3.27</v>
          </cell>
          <cell r="AO50">
            <v>7.984</v>
          </cell>
          <cell r="AP50">
            <v>4.9740000000000002</v>
          </cell>
          <cell r="AQ50">
            <v>4.4459999999999997</v>
          </cell>
          <cell r="AR50">
            <v>3.931</v>
          </cell>
          <cell r="AS50">
            <v>3.7250000000000001</v>
          </cell>
          <cell r="AT50">
            <v>3.649</v>
          </cell>
          <cell r="AU50">
            <v>3.649</v>
          </cell>
          <cell r="AV50">
            <v>3.52</v>
          </cell>
          <cell r="AW50">
            <v>2011</v>
          </cell>
        </row>
        <row r="51">
          <cell r="D51" t="str">
            <v>Egypt</v>
          </cell>
          <cell r="E51" t="str">
            <v>Gross domestic product, constant prices</v>
          </cell>
          <cell r="F51"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51" t="str">
            <v>Percent change</v>
          </cell>
          <cell r="I51" t="str">
            <v>See notes for:  Gross domestic product, constant prices (National currency).</v>
          </cell>
          <cell r="J51">
            <v>3.4089999999999998</v>
          </cell>
          <cell r="K51">
            <v>2.198</v>
          </cell>
          <cell r="L51">
            <v>7.2960000000000003</v>
          </cell>
          <cell r="M51">
            <v>8.8759999999999994</v>
          </cell>
          <cell r="N51">
            <v>8.0210000000000008</v>
          </cell>
          <cell r="O51">
            <v>7.4249999999999998</v>
          </cell>
          <cell r="P51">
            <v>4.7590000000000003</v>
          </cell>
          <cell r="Q51">
            <v>4.2729999999999997</v>
          </cell>
          <cell r="R51">
            <v>3.9940000000000002</v>
          </cell>
          <cell r="S51">
            <v>2.9929999999999999</v>
          </cell>
          <cell r="T51">
            <v>2.35</v>
          </cell>
          <cell r="U51">
            <v>2.1</v>
          </cell>
          <cell r="V51">
            <v>0.3</v>
          </cell>
          <cell r="W51">
            <v>2.9</v>
          </cell>
          <cell r="X51">
            <v>4.1879999999999997</v>
          </cell>
          <cell r="Y51">
            <v>4.484</v>
          </cell>
          <cell r="Z51">
            <v>4.8789999999999996</v>
          </cell>
          <cell r="AA51">
            <v>5.9189999999999996</v>
          </cell>
          <cell r="AB51">
            <v>7.5430000000000001</v>
          </cell>
          <cell r="AC51">
            <v>6.11</v>
          </cell>
          <cell r="AD51">
            <v>5.383</v>
          </cell>
          <cell r="AE51">
            <v>3.524</v>
          </cell>
          <cell r="AF51">
            <v>3.1859999999999999</v>
          </cell>
          <cell r="AG51">
            <v>3.1930000000000001</v>
          </cell>
          <cell r="AH51">
            <v>4.0919999999999996</v>
          </cell>
          <cell r="AI51">
            <v>4.4720000000000004</v>
          </cell>
          <cell r="AJ51">
            <v>6.8440000000000003</v>
          </cell>
          <cell r="AK51">
            <v>7.0880000000000001</v>
          </cell>
          <cell r="AL51">
            <v>7.1559999999999997</v>
          </cell>
          <cell r="AM51">
            <v>4.6740000000000004</v>
          </cell>
          <cell r="AN51">
            <v>5.1470000000000002</v>
          </cell>
          <cell r="AO51">
            <v>1.776</v>
          </cell>
          <cell r="AP51">
            <v>2.2149999999999999</v>
          </cell>
          <cell r="AQ51">
            <v>2.0059999999999998</v>
          </cell>
          <cell r="AR51">
            <v>3.2549999999999999</v>
          </cell>
          <cell r="AS51">
            <v>5.524</v>
          </cell>
          <cell r="AT51">
            <v>6.5270000000000001</v>
          </cell>
          <cell r="AU51">
            <v>7.0369999999999999</v>
          </cell>
          <cell r="AV51">
            <v>6.5090000000000003</v>
          </cell>
          <cell r="AW51">
            <v>2011</v>
          </cell>
        </row>
        <row r="52">
          <cell r="D52" t="str">
            <v>El Salvador</v>
          </cell>
          <cell r="E52" t="str">
            <v>Gross domestic product, constant prices</v>
          </cell>
          <cell r="F52"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52" t="str">
            <v>Percent change</v>
          </cell>
          <cell r="I52" t="str">
            <v>See notes for:  Gross domestic product, constant prices (National currency).</v>
          </cell>
          <cell r="J52">
            <v>-8.625</v>
          </cell>
          <cell r="K52">
            <v>-5.7249999999999996</v>
          </cell>
          <cell r="L52">
            <v>-6.306</v>
          </cell>
          <cell r="M52">
            <v>1.5349999999999999</v>
          </cell>
          <cell r="N52">
            <v>1.337</v>
          </cell>
          <cell r="O52">
            <v>0.61599999999999999</v>
          </cell>
          <cell r="P52">
            <v>0.19</v>
          </cell>
          <cell r="Q52">
            <v>2.5129999999999999</v>
          </cell>
          <cell r="R52">
            <v>1.8779999999999999</v>
          </cell>
          <cell r="S52">
            <v>0.96199999999999997</v>
          </cell>
          <cell r="T52">
            <v>4.8310000000000004</v>
          </cell>
          <cell r="U52">
            <v>3.5760000000000001</v>
          </cell>
          <cell r="V52">
            <v>7.5430000000000001</v>
          </cell>
          <cell r="W52">
            <v>7.37</v>
          </cell>
          <cell r="X52">
            <v>6.05</v>
          </cell>
          <cell r="Y52">
            <v>6.3970000000000002</v>
          </cell>
          <cell r="Z52">
            <v>1.706</v>
          </cell>
          <cell r="AA52">
            <v>4.2460000000000004</v>
          </cell>
          <cell r="AB52">
            <v>3.7490000000000001</v>
          </cell>
          <cell r="AC52">
            <v>3.4489999999999998</v>
          </cell>
          <cell r="AD52">
            <v>2.153</v>
          </cell>
          <cell r="AE52">
            <v>1.7090000000000001</v>
          </cell>
          <cell r="AF52">
            <v>2.3410000000000002</v>
          </cell>
          <cell r="AG52">
            <v>2.2999999999999998</v>
          </cell>
          <cell r="AH52">
            <v>1.851</v>
          </cell>
          <cell r="AI52">
            <v>3.5630000000000002</v>
          </cell>
          <cell r="AJ52">
            <v>3.9119999999999999</v>
          </cell>
          <cell r="AK52">
            <v>3.84</v>
          </cell>
          <cell r="AL52">
            <v>1.274</v>
          </cell>
          <cell r="AM52">
            <v>-3.133</v>
          </cell>
          <cell r="AN52">
            <v>1.365</v>
          </cell>
          <cell r="AO52">
            <v>1.9690000000000001</v>
          </cell>
          <cell r="AP52">
            <v>1.6</v>
          </cell>
          <cell r="AQ52">
            <v>1.6</v>
          </cell>
          <cell r="AR52">
            <v>1.6</v>
          </cell>
          <cell r="AS52">
            <v>1.7</v>
          </cell>
          <cell r="AT52">
            <v>1.8</v>
          </cell>
          <cell r="AU52">
            <v>2</v>
          </cell>
          <cell r="AV52">
            <v>2</v>
          </cell>
          <cell r="AW52">
            <v>2011</v>
          </cell>
        </row>
        <row r="53">
          <cell r="D53" t="str">
            <v>Equatorial Guinea</v>
          </cell>
          <cell r="E53" t="str">
            <v>Gross domestic product, constant prices</v>
          </cell>
          <cell r="F53"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53" t="str">
            <v>Percent change</v>
          </cell>
          <cell r="I53" t="str">
            <v>See notes for:  Gross domestic product, constant prices (National currency).</v>
          </cell>
          <cell r="J53">
            <v>4.8390000000000004</v>
          </cell>
          <cell r="K53">
            <v>5.7690000000000001</v>
          </cell>
          <cell r="L53">
            <v>2.202</v>
          </cell>
          <cell r="M53">
            <v>5.0039999999999996</v>
          </cell>
          <cell r="N53">
            <v>1.0109999999999999</v>
          </cell>
          <cell r="O53">
            <v>12.904999999999999</v>
          </cell>
          <cell r="P53">
            <v>-2.331</v>
          </cell>
          <cell r="Q53">
            <v>4.4370000000000003</v>
          </cell>
          <cell r="R53">
            <v>2.6549999999999998</v>
          </cell>
          <cell r="S53">
            <v>-1.2290000000000001</v>
          </cell>
          <cell r="T53">
            <v>-1.7589999999999999</v>
          </cell>
          <cell r="U53">
            <v>-1.022</v>
          </cell>
          <cell r="V53">
            <v>34.744999999999997</v>
          </cell>
          <cell r="W53">
            <v>11.032999999999999</v>
          </cell>
          <cell r="X53">
            <v>16.669</v>
          </cell>
          <cell r="Y53">
            <v>17.486000000000001</v>
          </cell>
          <cell r="Z53">
            <v>66.58</v>
          </cell>
          <cell r="AA53">
            <v>149.97300000000001</v>
          </cell>
          <cell r="AB53">
            <v>23.774000000000001</v>
          </cell>
          <cell r="AC53">
            <v>25.664000000000001</v>
          </cell>
          <cell r="AD53">
            <v>18.213999999999999</v>
          </cell>
          <cell r="AE53">
            <v>63.38</v>
          </cell>
          <cell r="AF53">
            <v>19.463000000000001</v>
          </cell>
          <cell r="AG53">
            <v>13.955</v>
          </cell>
          <cell r="AH53">
            <v>37.999000000000002</v>
          </cell>
          <cell r="AI53">
            <v>9.7490000000000006</v>
          </cell>
          <cell r="AJ53">
            <v>1.26</v>
          </cell>
          <cell r="AK53">
            <v>18.683</v>
          </cell>
          <cell r="AL53">
            <v>13.83</v>
          </cell>
          <cell r="AM53">
            <v>-3.5739999999999998</v>
          </cell>
          <cell r="AN53">
            <v>-2.5710000000000002</v>
          </cell>
          <cell r="AO53">
            <v>4.5279999999999996</v>
          </cell>
          <cell r="AP53">
            <v>2.0310000000000001</v>
          </cell>
          <cell r="AQ53">
            <v>-2.0539999999999998</v>
          </cell>
          <cell r="AR53">
            <v>-0.82299999999999995</v>
          </cell>
          <cell r="AS53">
            <v>-7.6079999999999997</v>
          </cell>
          <cell r="AT53">
            <v>2.7269999999999999</v>
          </cell>
          <cell r="AU53">
            <v>-5.867</v>
          </cell>
          <cell r="AV53">
            <v>-7.0819999999999999</v>
          </cell>
          <cell r="AW53">
            <v>2010</v>
          </cell>
        </row>
        <row r="54">
          <cell r="D54" t="str">
            <v>Eritrea</v>
          </cell>
          <cell r="E54" t="str">
            <v>Gross domestic product, constant prices</v>
          </cell>
          <cell r="F54"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54" t="str">
            <v>Percent change</v>
          </cell>
          <cell r="I54" t="str">
            <v>See notes for:  Gross domestic product, constant prices (National currency).</v>
          </cell>
          <cell r="J54" t="str">
            <v>n/a</v>
          </cell>
          <cell r="K54" t="str">
            <v>n/a</v>
          </cell>
          <cell r="L54" t="str">
            <v>n/a</v>
          </cell>
          <cell r="M54" t="str">
            <v>n/a</v>
          </cell>
          <cell r="N54" t="str">
            <v>n/a</v>
          </cell>
          <cell r="O54" t="str">
            <v>n/a</v>
          </cell>
          <cell r="P54" t="str">
            <v>n/a</v>
          </cell>
          <cell r="Q54" t="str">
            <v>n/a</v>
          </cell>
          <cell r="R54" t="str">
            <v>n/a</v>
          </cell>
          <cell r="S54" t="str">
            <v>n/a</v>
          </cell>
          <cell r="T54" t="str">
            <v>n/a</v>
          </cell>
          <cell r="U54" t="str">
            <v>n/a</v>
          </cell>
          <cell r="V54" t="str">
            <v>n/a</v>
          </cell>
          <cell r="W54">
            <v>12.882</v>
          </cell>
          <cell r="X54">
            <v>20.917999999999999</v>
          </cell>
          <cell r="Y54">
            <v>2.3250000000000002</v>
          </cell>
          <cell r="Z54">
            <v>9.1359999999999992</v>
          </cell>
          <cell r="AA54">
            <v>7.9</v>
          </cell>
          <cell r="AB54">
            <v>1.966</v>
          </cell>
          <cell r="AC54">
            <v>0.187</v>
          </cell>
          <cell r="AD54">
            <v>-12.355</v>
          </cell>
          <cell r="AE54">
            <v>8.7550000000000008</v>
          </cell>
          <cell r="AF54">
            <v>3.0049999999999999</v>
          </cell>
          <cell r="AG54">
            <v>-2.6560000000000001</v>
          </cell>
          <cell r="AH54">
            <v>1.452</v>
          </cell>
          <cell r="AI54">
            <v>2.5739999999999998</v>
          </cell>
          <cell r="AJ54">
            <v>-0.96899999999999997</v>
          </cell>
          <cell r="AK54">
            <v>1.427</v>
          </cell>
          <cell r="AL54">
            <v>-9.7829999999999995</v>
          </cell>
          <cell r="AM54">
            <v>3.8769999999999998</v>
          </cell>
          <cell r="AN54">
            <v>2.194</v>
          </cell>
          <cell r="AO54">
            <v>8.6739999999999995</v>
          </cell>
          <cell r="AP54">
            <v>7.0190000000000001</v>
          </cell>
          <cell r="AQ54">
            <v>3.3610000000000002</v>
          </cell>
          <cell r="AR54">
            <v>2.1179999999999999</v>
          </cell>
          <cell r="AS54">
            <v>1.722</v>
          </cell>
          <cell r="AT54">
            <v>1.865</v>
          </cell>
          <cell r="AU54">
            <v>0.66700000000000004</v>
          </cell>
          <cell r="AV54">
            <v>0.61</v>
          </cell>
          <cell r="AW54">
            <v>2006</v>
          </cell>
        </row>
        <row r="55">
          <cell r="D55" t="str">
            <v>Estonia</v>
          </cell>
          <cell r="E55" t="str">
            <v>Gross domestic product, constant prices</v>
          </cell>
          <cell r="F55"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55" t="str">
            <v>Percent change</v>
          </cell>
          <cell r="I55" t="str">
            <v>See notes for:  Gross domestic product, constant prices (National currency).</v>
          </cell>
          <cell r="J55" t="str">
            <v>n/a</v>
          </cell>
          <cell r="K55" t="str">
            <v>n/a</v>
          </cell>
          <cell r="L55" t="str">
            <v>n/a</v>
          </cell>
          <cell r="M55" t="str">
            <v>n/a</v>
          </cell>
          <cell r="N55" t="str">
            <v>n/a</v>
          </cell>
          <cell r="O55" t="str">
            <v>n/a</v>
          </cell>
          <cell r="P55" t="str">
            <v>n/a</v>
          </cell>
          <cell r="Q55" t="str">
            <v>n/a</v>
          </cell>
          <cell r="R55" t="str">
            <v>n/a</v>
          </cell>
          <cell r="S55" t="str">
            <v>n/a</v>
          </cell>
          <cell r="T55" t="str">
            <v>n/a</v>
          </cell>
          <cell r="U55" t="str">
            <v>n/a</v>
          </cell>
          <cell r="V55" t="str">
            <v>n/a</v>
          </cell>
          <cell r="W55" t="str">
            <v>n/a</v>
          </cell>
          <cell r="X55">
            <v>-1.6419999999999999</v>
          </cell>
          <cell r="Y55">
            <v>2.1549999999999998</v>
          </cell>
          <cell r="Z55">
            <v>5.6890000000000001</v>
          </cell>
          <cell r="AA55">
            <v>11.74</v>
          </cell>
          <cell r="AB55">
            <v>6.7229999999999999</v>
          </cell>
          <cell r="AC55">
            <v>-0.3</v>
          </cell>
          <cell r="AD55">
            <v>9.9740000000000002</v>
          </cell>
          <cell r="AE55">
            <v>7.516</v>
          </cell>
          <cell r="AF55">
            <v>7.94</v>
          </cell>
          <cell r="AG55">
            <v>7.7649999999999997</v>
          </cell>
          <cell r="AH55">
            <v>6.343</v>
          </cell>
          <cell r="AI55">
            <v>8.8529999999999998</v>
          </cell>
          <cell r="AJ55">
            <v>10.097</v>
          </cell>
          <cell r="AK55">
            <v>7.492</v>
          </cell>
          <cell r="AL55">
            <v>-4.1509999999999998</v>
          </cell>
          <cell r="AM55">
            <v>-14.071999999999999</v>
          </cell>
          <cell r="AN55">
            <v>3.33</v>
          </cell>
          <cell r="AO55">
            <v>8.282</v>
          </cell>
          <cell r="AP55">
            <v>3.2240000000000002</v>
          </cell>
          <cell r="AQ55">
            <v>2.9940000000000002</v>
          </cell>
          <cell r="AR55">
            <v>3.169</v>
          </cell>
          <cell r="AS55">
            <v>3.3610000000000002</v>
          </cell>
          <cell r="AT55">
            <v>3.532</v>
          </cell>
          <cell r="AU55">
            <v>3.59</v>
          </cell>
          <cell r="AV55">
            <v>3.7130000000000001</v>
          </cell>
          <cell r="AW55">
            <v>2012</v>
          </cell>
        </row>
        <row r="56">
          <cell r="D56" t="str">
            <v>Ethiopia</v>
          </cell>
          <cell r="E56" t="str">
            <v>Gross domestic product, constant prices</v>
          </cell>
          <cell r="F56"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56" t="str">
            <v>Percent change</v>
          </cell>
          <cell r="I56" t="str">
            <v>See notes for:  Gross domestic product, constant prices (National currency).</v>
          </cell>
          <cell r="J56">
            <v>3.9969999999999999</v>
          </cell>
          <cell r="K56" t="str">
            <v>--</v>
          </cell>
          <cell r="L56">
            <v>0.96099999999999997</v>
          </cell>
          <cell r="M56">
            <v>7.8449999999999998</v>
          </cell>
          <cell r="N56">
            <v>-2.3050000000000002</v>
          </cell>
          <cell r="O56">
            <v>-11.413</v>
          </cell>
          <cell r="P56">
            <v>9.6929999999999996</v>
          </cell>
          <cell r="Q56">
            <v>13.87</v>
          </cell>
          <cell r="R56">
            <v>0.57399999999999995</v>
          </cell>
          <cell r="S56">
            <v>-0.45700000000000002</v>
          </cell>
          <cell r="T56">
            <v>2.6019999999999999</v>
          </cell>
          <cell r="U56">
            <v>-7.218</v>
          </cell>
          <cell r="V56">
            <v>-8.907</v>
          </cell>
          <cell r="W56">
            <v>13.363</v>
          </cell>
          <cell r="X56">
            <v>3.4860000000000002</v>
          </cell>
          <cell r="Y56">
            <v>6.1210000000000004</v>
          </cell>
          <cell r="Z56">
            <v>13.157</v>
          </cell>
          <cell r="AA56">
            <v>3.5430000000000001</v>
          </cell>
          <cell r="AB56">
            <v>-4.0449999999999999</v>
          </cell>
          <cell r="AC56">
            <v>6.0419999999999998</v>
          </cell>
          <cell r="AD56">
            <v>5.9269999999999996</v>
          </cell>
          <cell r="AE56">
            <v>7.4180000000000001</v>
          </cell>
          <cell r="AF56">
            <v>1.6339999999999999</v>
          </cell>
          <cell r="AG56">
            <v>-2.0990000000000002</v>
          </cell>
          <cell r="AH56">
            <v>11.728999999999999</v>
          </cell>
          <cell r="AI56">
            <v>12.644</v>
          </cell>
          <cell r="AJ56">
            <v>11.539</v>
          </cell>
          <cell r="AK56">
            <v>11.795</v>
          </cell>
          <cell r="AL56">
            <v>11.186999999999999</v>
          </cell>
          <cell r="AM56">
            <v>10.041</v>
          </cell>
          <cell r="AN56">
            <v>8</v>
          </cell>
          <cell r="AO56">
            <v>7.4989999999999997</v>
          </cell>
          <cell r="AP56">
            <v>7</v>
          </cell>
          <cell r="AQ56">
            <v>6.5</v>
          </cell>
          <cell r="AR56">
            <v>6.4989999999999997</v>
          </cell>
          <cell r="AS56">
            <v>6.4989999999999997</v>
          </cell>
          <cell r="AT56">
            <v>6.4989999999999997</v>
          </cell>
          <cell r="AU56">
            <v>6.4989999999999997</v>
          </cell>
          <cell r="AV56">
            <v>6.4989999999999997</v>
          </cell>
          <cell r="AW56">
            <v>2011</v>
          </cell>
        </row>
        <row r="57">
          <cell r="D57" t="str">
            <v>Fiji</v>
          </cell>
          <cell r="E57" t="str">
            <v>Gross domestic product, constant prices</v>
          </cell>
          <cell r="F57"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57" t="str">
            <v>Percent change</v>
          </cell>
          <cell r="I57" t="str">
            <v>See notes for:  Gross domestic product, constant prices (National currency).</v>
          </cell>
          <cell r="J57">
            <v>-1.694</v>
          </cell>
          <cell r="K57">
            <v>6.0039999999999996</v>
          </cell>
          <cell r="L57">
            <v>-1.0920000000000001</v>
          </cell>
          <cell r="M57">
            <v>-4.2119999999999997</v>
          </cell>
          <cell r="N57">
            <v>10.106999999999999</v>
          </cell>
          <cell r="O57">
            <v>-3.774</v>
          </cell>
          <cell r="P57">
            <v>6.5960000000000001</v>
          </cell>
          <cell r="Q57">
            <v>-7.194</v>
          </cell>
          <cell r="R57">
            <v>3.4620000000000002</v>
          </cell>
          <cell r="S57">
            <v>13.888</v>
          </cell>
          <cell r="T57">
            <v>5.8019999999999996</v>
          </cell>
          <cell r="U57">
            <v>-2.7080000000000002</v>
          </cell>
          <cell r="V57">
            <v>6.1070000000000002</v>
          </cell>
          <cell r="W57">
            <v>2.605</v>
          </cell>
          <cell r="X57">
            <v>5.0890000000000004</v>
          </cell>
          <cell r="Y57">
            <v>4.915</v>
          </cell>
          <cell r="Z57">
            <v>4.7409999999999997</v>
          </cell>
          <cell r="AA57">
            <v>-2.2610000000000001</v>
          </cell>
          <cell r="AB57">
            <v>1.2270000000000001</v>
          </cell>
          <cell r="AC57">
            <v>9.2110000000000003</v>
          </cell>
          <cell r="AD57">
            <v>-1.78</v>
          </cell>
          <cell r="AE57">
            <v>1.97</v>
          </cell>
          <cell r="AF57">
            <v>3.1539999999999999</v>
          </cell>
          <cell r="AG57">
            <v>0.996</v>
          </cell>
          <cell r="AH57">
            <v>5.4560000000000004</v>
          </cell>
          <cell r="AI57">
            <v>2.5</v>
          </cell>
          <cell r="AJ57">
            <v>1.8560000000000001</v>
          </cell>
          <cell r="AK57">
            <v>-0.85899999999999999</v>
          </cell>
          <cell r="AL57">
            <v>1.0309999999999999</v>
          </cell>
          <cell r="AM57">
            <v>-1.3069999999999999</v>
          </cell>
          <cell r="AN57">
            <v>0.14499999999999999</v>
          </cell>
          <cell r="AO57">
            <v>1.869</v>
          </cell>
          <cell r="AP57">
            <v>2.08</v>
          </cell>
          <cell r="AQ57">
            <v>2.2160000000000002</v>
          </cell>
          <cell r="AR57">
            <v>2.0409999999999999</v>
          </cell>
          <cell r="AS57">
            <v>1.994</v>
          </cell>
          <cell r="AT57">
            <v>1.994</v>
          </cell>
          <cell r="AU57">
            <v>2.0110000000000001</v>
          </cell>
          <cell r="AV57">
            <v>2.0289999999999999</v>
          </cell>
          <cell r="AW57">
            <v>2009</v>
          </cell>
        </row>
        <row r="58">
          <cell r="D58" t="str">
            <v>Finland</v>
          </cell>
          <cell r="E58" t="str">
            <v>Gross domestic product, constant prices</v>
          </cell>
          <cell r="F58"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58" t="str">
            <v>Percent change</v>
          </cell>
          <cell r="I58" t="str">
            <v>See notes for:  Gross domestic product, constant prices (National currency).</v>
          </cell>
          <cell r="J58">
            <v>5.3659999999999997</v>
          </cell>
          <cell r="K58">
            <v>1.2909999999999999</v>
          </cell>
          <cell r="L58">
            <v>3.0419999999999998</v>
          </cell>
          <cell r="M58">
            <v>3.016</v>
          </cell>
          <cell r="N58">
            <v>3.1120000000000001</v>
          </cell>
          <cell r="O58">
            <v>3.3010000000000002</v>
          </cell>
          <cell r="P58">
            <v>2.6379999999999999</v>
          </cell>
          <cell r="Q58">
            <v>3.4910000000000001</v>
          </cell>
          <cell r="R58">
            <v>5.2149999999999999</v>
          </cell>
          <cell r="S58">
            <v>5.0590000000000002</v>
          </cell>
          <cell r="T58">
            <v>0.53100000000000003</v>
          </cell>
          <cell r="U58">
            <v>-6.0129999999999999</v>
          </cell>
          <cell r="V58">
            <v>-3.488</v>
          </cell>
          <cell r="W58">
            <v>-0.80200000000000005</v>
          </cell>
          <cell r="X58">
            <v>3.6160000000000001</v>
          </cell>
          <cell r="Y58">
            <v>3.964</v>
          </cell>
          <cell r="Z58">
            <v>3.585</v>
          </cell>
          <cell r="AA58">
            <v>6.2039999999999997</v>
          </cell>
          <cell r="AB58">
            <v>5.0199999999999996</v>
          </cell>
          <cell r="AC58">
            <v>3.9020000000000001</v>
          </cell>
          <cell r="AD58">
            <v>5.3239999999999998</v>
          </cell>
          <cell r="AE58">
            <v>2.2839999999999998</v>
          </cell>
          <cell r="AF58">
            <v>1.8340000000000001</v>
          </cell>
          <cell r="AG58">
            <v>2.012</v>
          </cell>
          <cell r="AH58">
            <v>4.1260000000000003</v>
          </cell>
          <cell r="AI58">
            <v>2.915</v>
          </cell>
          <cell r="AJ58">
            <v>4.4109999999999996</v>
          </cell>
          <cell r="AK58">
            <v>5.335</v>
          </cell>
          <cell r="AL58">
            <v>0.29399999999999998</v>
          </cell>
          <cell r="AM58">
            <v>-8.5389999999999997</v>
          </cell>
          <cell r="AN58">
            <v>3.323</v>
          </cell>
          <cell r="AO58">
            <v>2.7770000000000001</v>
          </cell>
          <cell r="AP58">
            <v>-0.20899999999999999</v>
          </cell>
          <cell r="AQ58">
            <v>0.50800000000000001</v>
          </cell>
          <cell r="AR58">
            <v>1.1599999999999999</v>
          </cell>
          <cell r="AS58">
            <v>1.484</v>
          </cell>
          <cell r="AT58">
            <v>1.956</v>
          </cell>
          <cell r="AU58">
            <v>2.0350000000000001</v>
          </cell>
          <cell r="AV58">
            <v>2.016</v>
          </cell>
          <cell r="AW58">
            <v>2012</v>
          </cell>
        </row>
        <row r="59">
          <cell r="D59" t="str">
            <v>France</v>
          </cell>
          <cell r="E59" t="str">
            <v>Gross domestic product, constant prices</v>
          </cell>
          <cell r="F59"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59" t="str">
            <v>Percent change</v>
          </cell>
          <cell r="I59" t="str">
            <v>See notes for:  Gross domestic product, constant prices (National currency).</v>
          </cell>
          <cell r="J59">
            <v>1.8089999999999999</v>
          </cell>
          <cell r="K59">
            <v>0.97799999999999998</v>
          </cell>
          <cell r="L59">
            <v>2.4180000000000001</v>
          </cell>
          <cell r="M59">
            <v>1.2270000000000001</v>
          </cell>
          <cell r="N59">
            <v>1.4990000000000001</v>
          </cell>
          <cell r="O59">
            <v>1.6140000000000001</v>
          </cell>
          <cell r="P59">
            <v>2.2519999999999998</v>
          </cell>
          <cell r="Q59">
            <v>2.387</v>
          </cell>
          <cell r="R59">
            <v>4.6710000000000003</v>
          </cell>
          <cell r="S59">
            <v>4.1840000000000002</v>
          </cell>
          <cell r="T59">
            <v>2.625</v>
          </cell>
          <cell r="U59">
            <v>1.034</v>
          </cell>
          <cell r="V59">
            <v>1.478</v>
          </cell>
          <cell r="W59">
            <v>-0.66500000000000004</v>
          </cell>
          <cell r="X59">
            <v>2.2480000000000002</v>
          </cell>
          <cell r="Y59">
            <v>2.044</v>
          </cell>
          <cell r="Z59">
            <v>1.0669999999999999</v>
          </cell>
          <cell r="AA59">
            <v>2.1890000000000001</v>
          </cell>
          <cell r="AB59">
            <v>3.3769999999999998</v>
          </cell>
          <cell r="AC59">
            <v>3.2869999999999999</v>
          </cell>
          <cell r="AD59">
            <v>3.6859999999999999</v>
          </cell>
          <cell r="AE59">
            <v>1.8340000000000001</v>
          </cell>
          <cell r="AF59">
            <v>0.92800000000000005</v>
          </cell>
          <cell r="AG59">
            <v>0.90100000000000002</v>
          </cell>
          <cell r="AH59">
            <v>2.54</v>
          </cell>
          <cell r="AI59">
            <v>1.8260000000000001</v>
          </cell>
          <cell r="AJ59">
            <v>2.468</v>
          </cell>
          <cell r="AK59">
            <v>2.2890000000000001</v>
          </cell>
          <cell r="AL59">
            <v>-8.3000000000000004E-2</v>
          </cell>
          <cell r="AM59">
            <v>-3.1459999999999999</v>
          </cell>
          <cell r="AN59">
            <v>1.6639999999999999</v>
          </cell>
          <cell r="AO59">
            <v>1.6930000000000001</v>
          </cell>
          <cell r="AP59">
            <v>0.03</v>
          </cell>
          <cell r="AQ59">
            <v>-6.6000000000000003E-2</v>
          </cell>
          <cell r="AR59">
            <v>0.88200000000000001</v>
          </cell>
          <cell r="AS59">
            <v>1.4570000000000001</v>
          </cell>
          <cell r="AT59">
            <v>1.746</v>
          </cell>
          <cell r="AU59">
            <v>1.8480000000000001</v>
          </cell>
          <cell r="AV59">
            <v>1.9019999999999999</v>
          </cell>
          <cell r="AW59">
            <v>2012</v>
          </cell>
        </row>
        <row r="60">
          <cell r="D60" t="str">
            <v>Gabon</v>
          </cell>
          <cell r="E60" t="str">
            <v>Gross domestic product, constant prices</v>
          </cell>
          <cell r="F60"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60" t="str">
            <v>Percent change</v>
          </cell>
          <cell r="I60" t="str">
            <v>See notes for:  Gross domestic product, constant prices (National currency).</v>
          </cell>
          <cell r="J60" t="str">
            <v>--</v>
          </cell>
          <cell r="K60">
            <v>-4</v>
          </cell>
          <cell r="L60">
            <v>4.0999999999999996</v>
          </cell>
          <cell r="M60">
            <v>2</v>
          </cell>
          <cell r="N60">
            <v>4.9000000000000004</v>
          </cell>
          <cell r="O60">
            <v>5.8</v>
          </cell>
          <cell r="P60">
            <v>-2.1</v>
          </cell>
          <cell r="Q60">
            <v>-15.4</v>
          </cell>
          <cell r="R60">
            <v>3.5</v>
          </cell>
          <cell r="S60">
            <v>15.430999999999999</v>
          </cell>
          <cell r="T60">
            <v>5.1470000000000002</v>
          </cell>
          <cell r="U60">
            <v>6.1239999999999997</v>
          </cell>
          <cell r="V60">
            <v>-3.0870000000000002</v>
          </cell>
          <cell r="W60">
            <v>3.9470000000000001</v>
          </cell>
          <cell r="X60">
            <v>3.7130000000000001</v>
          </cell>
          <cell r="Y60">
            <v>4.9740000000000002</v>
          </cell>
          <cell r="Z60">
            <v>3.625</v>
          </cell>
          <cell r="AA60">
            <v>5.7380000000000004</v>
          </cell>
          <cell r="AB60">
            <v>3.4780000000000002</v>
          </cell>
          <cell r="AC60">
            <v>-8.9429999999999996</v>
          </cell>
          <cell r="AD60">
            <v>-1.883</v>
          </cell>
          <cell r="AE60">
            <v>2.15</v>
          </cell>
          <cell r="AF60">
            <v>-0.28299999999999997</v>
          </cell>
          <cell r="AG60">
            <v>1.7010000000000001</v>
          </cell>
          <cell r="AH60">
            <v>1.1200000000000001</v>
          </cell>
          <cell r="AI60">
            <v>1.494</v>
          </cell>
          <cell r="AJ60">
            <v>-1.913</v>
          </cell>
          <cell r="AK60">
            <v>5.1710000000000003</v>
          </cell>
          <cell r="AL60">
            <v>1.0029999999999999</v>
          </cell>
          <cell r="AM60">
            <v>-2.9020000000000001</v>
          </cell>
          <cell r="AN60">
            <v>6.7690000000000001</v>
          </cell>
          <cell r="AO60">
            <v>7.0540000000000003</v>
          </cell>
          <cell r="AP60">
            <v>6.2089999999999996</v>
          </cell>
          <cell r="AQ60">
            <v>6.0830000000000002</v>
          </cell>
          <cell r="AR60">
            <v>6.8209999999999997</v>
          </cell>
          <cell r="AS60">
            <v>6.8920000000000003</v>
          </cell>
          <cell r="AT60">
            <v>7.1239999999999997</v>
          </cell>
          <cell r="AU60">
            <v>7.4960000000000004</v>
          </cell>
          <cell r="AV60">
            <v>2.2050000000000001</v>
          </cell>
          <cell r="AW60">
            <v>2008</v>
          </cell>
        </row>
        <row r="61">
          <cell r="D61" t="str">
            <v>The Gambia</v>
          </cell>
          <cell r="E61" t="str">
            <v>Gross domestic product, constant prices</v>
          </cell>
          <cell r="F61"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61" t="str">
            <v>Percent change</v>
          </cell>
          <cell r="I61" t="str">
            <v>See notes for:  Gross domestic product, constant prices (National currency).</v>
          </cell>
          <cell r="J61">
            <v>0.70499999999999996</v>
          </cell>
          <cell r="K61">
            <v>-9.5229999999999997</v>
          </cell>
          <cell r="L61">
            <v>20.759</v>
          </cell>
          <cell r="M61">
            <v>13.518000000000001</v>
          </cell>
          <cell r="N61">
            <v>-7.62</v>
          </cell>
          <cell r="O61">
            <v>3.649</v>
          </cell>
          <cell r="P61">
            <v>2.3639999999999999</v>
          </cell>
          <cell r="Q61">
            <v>2.8</v>
          </cell>
          <cell r="R61">
            <v>1.702</v>
          </cell>
          <cell r="S61">
            <v>4.3310000000000004</v>
          </cell>
          <cell r="T61">
            <v>5.6959999999999997</v>
          </cell>
          <cell r="U61">
            <v>2.1629999999999998</v>
          </cell>
          <cell r="V61">
            <v>4.4210000000000003</v>
          </cell>
          <cell r="W61">
            <v>6.13</v>
          </cell>
          <cell r="X61">
            <v>3.8330000000000002</v>
          </cell>
          <cell r="Y61">
            <v>-3.3980000000000001</v>
          </cell>
          <cell r="Z61">
            <v>6.1459999999999999</v>
          </cell>
          <cell r="AA61">
            <v>4.9340000000000002</v>
          </cell>
          <cell r="AB61">
            <v>6.5</v>
          </cell>
          <cell r="AC61">
            <v>6.399</v>
          </cell>
          <cell r="AD61">
            <v>5.5250000000000004</v>
          </cell>
          <cell r="AE61">
            <v>5.7530000000000001</v>
          </cell>
          <cell r="AF61">
            <v>-3.2469999999999999</v>
          </cell>
          <cell r="AG61">
            <v>6.8739999999999997</v>
          </cell>
          <cell r="AH61">
            <v>7.0460000000000003</v>
          </cell>
          <cell r="AI61">
            <v>-0.94199999999999995</v>
          </cell>
          <cell r="AJ61">
            <v>1.1240000000000001</v>
          </cell>
          <cell r="AK61">
            <v>3.6309999999999998</v>
          </cell>
          <cell r="AL61">
            <v>5.7350000000000003</v>
          </cell>
          <cell r="AM61">
            <v>6.45</v>
          </cell>
          <cell r="AN61">
            <v>6.5259999999999998</v>
          </cell>
          <cell r="AO61">
            <v>-4.2949999999999999</v>
          </cell>
          <cell r="AP61">
            <v>3.9489999999999998</v>
          </cell>
          <cell r="AQ61">
            <v>8.8979999999999997</v>
          </cell>
          <cell r="AR61">
            <v>8.5299999999999994</v>
          </cell>
          <cell r="AS61">
            <v>6.4809999999999999</v>
          </cell>
          <cell r="AT61">
            <v>5.9050000000000002</v>
          </cell>
          <cell r="AU61">
            <v>5.8760000000000003</v>
          </cell>
          <cell r="AV61">
            <v>5.8049999999999997</v>
          </cell>
          <cell r="AW61">
            <v>2011</v>
          </cell>
        </row>
        <row r="62">
          <cell r="D62" t="str">
            <v>Georgia</v>
          </cell>
          <cell r="E62" t="str">
            <v>Gross domestic product, constant prices</v>
          </cell>
          <cell r="F62"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62" t="str">
            <v>Percent change</v>
          </cell>
          <cell r="I62" t="str">
            <v>See notes for:  Gross domestic product, constant prices (National currency).</v>
          </cell>
          <cell r="J62" t="str">
            <v>n/a</v>
          </cell>
          <cell r="K62" t="str">
            <v>n/a</v>
          </cell>
          <cell r="L62" t="str">
            <v>n/a</v>
          </cell>
          <cell r="M62" t="str">
            <v>n/a</v>
          </cell>
          <cell r="N62" t="str">
            <v>n/a</v>
          </cell>
          <cell r="O62" t="str">
            <v>n/a</v>
          </cell>
          <cell r="P62" t="str">
            <v>n/a</v>
          </cell>
          <cell r="Q62" t="str">
            <v>n/a</v>
          </cell>
          <cell r="R62" t="str">
            <v>n/a</v>
          </cell>
          <cell r="S62" t="str">
            <v>n/a</v>
          </cell>
          <cell r="T62" t="str">
            <v>n/a</v>
          </cell>
          <cell r="U62" t="str">
            <v>n/a</v>
          </cell>
          <cell r="V62" t="str">
            <v>n/a</v>
          </cell>
          <cell r="W62" t="str">
            <v>n/a</v>
          </cell>
          <cell r="X62" t="str">
            <v>n/a</v>
          </cell>
          <cell r="Y62">
            <v>2.6</v>
          </cell>
          <cell r="Z62">
            <v>10.5</v>
          </cell>
          <cell r="AA62">
            <v>10.566000000000001</v>
          </cell>
          <cell r="AB62">
            <v>2.8780000000000001</v>
          </cell>
          <cell r="AC62">
            <v>2.96</v>
          </cell>
          <cell r="AD62">
            <v>1.9370000000000001</v>
          </cell>
          <cell r="AE62">
            <v>4.7</v>
          </cell>
          <cell r="AF62">
            <v>5.5</v>
          </cell>
          <cell r="AG62">
            <v>11.1</v>
          </cell>
          <cell r="AH62">
            <v>5.8540000000000001</v>
          </cell>
          <cell r="AI62">
            <v>9.593</v>
          </cell>
          <cell r="AJ62">
            <v>9.3840000000000003</v>
          </cell>
          <cell r="AK62">
            <v>12.337999999999999</v>
          </cell>
          <cell r="AL62">
            <v>2.3140000000000001</v>
          </cell>
          <cell r="AM62">
            <v>-3.7759999999999998</v>
          </cell>
          <cell r="AN62">
            <v>6.2530000000000001</v>
          </cell>
          <cell r="AO62">
            <v>7.1740000000000004</v>
          </cell>
          <cell r="AP62">
            <v>6.5469999999999997</v>
          </cell>
          <cell r="AQ62">
            <v>5.9770000000000003</v>
          </cell>
          <cell r="AR62">
            <v>5.9969999999999999</v>
          </cell>
          <cell r="AS62">
            <v>5.9939999999999998</v>
          </cell>
          <cell r="AT62">
            <v>6.02</v>
          </cell>
          <cell r="AU62">
            <v>5.9829999999999997</v>
          </cell>
          <cell r="AV62">
            <v>5.9829999999999997</v>
          </cell>
          <cell r="AW62">
            <v>2011</v>
          </cell>
        </row>
        <row r="63">
          <cell r="D63" t="str">
            <v>Germany</v>
          </cell>
          <cell r="E63" t="str">
            <v>Gross domestic product, constant prices</v>
          </cell>
          <cell r="F63"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63" t="str">
            <v>Percent change</v>
          </cell>
          <cell r="I63" t="str">
            <v>See notes for:  Gross domestic product, constant prices (National currency).</v>
          </cell>
          <cell r="J63">
            <v>1.272</v>
          </cell>
          <cell r="K63">
            <v>0.11</v>
          </cell>
          <cell r="L63">
            <v>-0.78800000000000003</v>
          </cell>
          <cell r="M63">
            <v>1.5549999999999999</v>
          </cell>
          <cell r="N63">
            <v>2.8260000000000001</v>
          </cell>
          <cell r="O63">
            <v>2.1920000000000002</v>
          </cell>
          <cell r="P63">
            <v>2.4169999999999998</v>
          </cell>
          <cell r="Q63">
            <v>1.4690000000000001</v>
          </cell>
          <cell r="R63">
            <v>3.7360000000000002</v>
          </cell>
          <cell r="S63">
            <v>3.9129999999999998</v>
          </cell>
          <cell r="T63">
            <v>5.7229999999999999</v>
          </cell>
          <cell r="U63">
            <v>5.0110000000000001</v>
          </cell>
          <cell r="V63">
            <v>1.5</v>
          </cell>
          <cell r="W63">
            <v>-1.0149999999999999</v>
          </cell>
          <cell r="X63">
            <v>2.5329999999999999</v>
          </cell>
          <cell r="Y63">
            <v>1.7729999999999999</v>
          </cell>
          <cell r="Z63">
            <v>0.81899999999999995</v>
          </cell>
          <cell r="AA63">
            <v>1.784</v>
          </cell>
          <cell r="AB63">
            <v>1.6619999999999999</v>
          </cell>
          <cell r="AC63">
            <v>1.7430000000000001</v>
          </cell>
          <cell r="AD63">
            <v>3.298</v>
          </cell>
          <cell r="AE63">
            <v>1.64</v>
          </cell>
          <cell r="AF63">
            <v>2.5000000000000001E-2</v>
          </cell>
          <cell r="AG63">
            <v>-0.38700000000000001</v>
          </cell>
          <cell r="AH63">
            <v>0.69699999999999995</v>
          </cell>
          <cell r="AI63">
            <v>0.84299999999999997</v>
          </cell>
          <cell r="AJ63">
            <v>3.891</v>
          </cell>
          <cell r="AK63">
            <v>3.3879999999999999</v>
          </cell>
          <cell r="AL63">
            <v>0.80200000000000005</v>
          </cell>
          <cell r="AM63">
            <v>-5.0730000000000004</v>
          </cell>
          <cell r="AN63">
            <v>4.024</v>
          </cell>
          <cell r="AO63">
            <v>3.0960000000000001</v>
          </cell>
          <cell r="AP63">
            <v>0.86499999999999999</v>
          </cell>
          <cell r="AQ63">
            <v>0.61299999999999999</v>
          </cell>
          <cell r="AR63">
            <v>1.4550000000000001</v>
          </cell>
          <cell r="AS63">
            <v>1.319</v>
          </cell>
          <cell r="AT63">
            <v>1.3169999999999999</v>
          </cell>
          <cell r="AU63">
            <v>1.2789999999999999</v>
          </cell>
          <cell r="AV63">
            <v>1.2370000000000001</v>
          </cell>
          <cell r="AW63">
            <v>2012</v>
          </cell>
        </row>
        <row r="64">
          <cell r="D64" t="str">
            <v>Ghana</v>
          </cell>
          <cell r="E64" t="str">
            <v>Gross domestic product, constant prices</v>
          </cell>
          <cell r="F64"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64" t="str">
            <v>Percent change</v>
          </cell>
          <cell r="I64" t="str">
            <v>See notes for:  Gross domestic product, constant prices (National currency).</v>
          </cell>
          <cell r="J64">
            <v>0.45300000000000001</v>
          </cell>
          <cell r="K64">
            <v>5.181</v>
          </cell>
          <cell r="L64">
            <v>-5.0380000000000003</v>
          </cell>
          <cell r="M64">
            <v>-3.4580000000000002</v>
          </cell>
          <cell r="N64">
            <v>8.3010000000000002</v>
          </cell>
          <cell r="O64">
            <v>5.8419999999999996</v>
          </cell>
          <cell r="P64">
            <v>4.3250000000000002</v>
          </cell>
          <cell r="Q64">
            <v>5.8620000000000001</v>
          </cell>
          <cell r="R64">
            <v>9.3770000000000007</v>
          </cell>
          <cell r="S64">
            <v>4.601</v>
          </cell>
          <cell r="T64">
            <v>3.34</v>
          </cell>
          <cell r="U64">
            <v>5.0359999999999996</v>
          </cell>
          <cell r="V64">
            <v>4.0839999999999996</v>
          </cell>
          <cell r="W64">
            <v>4.6660000000000004</v>
          </cell>
          <cell r="X64">
            <v>3.4710000000000001</v>
          </cell>
          <cell r="Y64">
            <v>4.05</v>
          </cell>
          <cell r="Z64">
            <v>4.54</v>
          </cell>
          <cell r="AA64">
            <v>5.226</v>
          </cell>
          <cell r="AB64">
            <v>5.1070000000000002</v>
          </cell>
          <cell r="AC64">
            <v>4.6870000000000003</v>
          </cell>
          <cell r="AD64">
            <v>4.1879999999999997</v>
          </cell>
          <cell r="AE64">
            <v>4.4969999999999999</v>
          </cell>
          <cell r="AF64">
            <v>4.6539999999999999</v>
          </cell>
          <cell r="AG64">
            <v>5.1120000000000001</v>
          </cell>
          <cell r="AH64">
            <v>5.3150000000000004</v>
          </cell>
          <cell r="AI64">
            <v>6.0229999999999997</v>
          </cell>
          <cell r="AJ64">
            <v>6.12</v>
          </cell>
          <cell r="AK64">
            <v>6.46</v>
          </cell>
          <cell r="AL64">
            <v>8.4309999999999992</v>
          </cell>
          <cell r="AM64">
            <v>3.992</v>
          </cell>
          <cell r="AN64">
            <v>8.0090000000000003</v>
          </cell>
          <cell r="AO64">
            <v>14.388999999999999</v>
          </cell>
          <cell r="AP64">
            <v>6.9749999999999996</v>
          </cell>
          <cell r="AQ64">
            <v>6.8929999999999998</v>
          </cell>
          <cell r="AR64">
            <v>6.8440000000000003</v>
          </cell>
          <cell r="AS64">
            <v>6.6890000000000001</v>
          </cell>
          <cell r="AT64">
            <v>5.7190000000000003</v>
          </cell>
          <cell r="AU64">
            <v>5.6509999999999998</v>
          </cell>
          <cell r="AV64">
            <v>5.75</v>
          </cell>
          <cell r="AW64">
            <v>2011</v>
          </cell>
        </row>
        <row r="65">
          <cell r="D65" t="str">
            <v>Greece</v>
          </cell>
          <cell r="E65" t="str">
            <v>Gross domestic product, constant prices</v>
          </cell>
          <cell r="F65"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65" t="str">
            <v>Percent change</v>
          </cell>
          <cell r="I65" t="str">
            <v>See notes for:  Gross domestic product, constant prices (National currency).</v>
          </cell>
          <cell r="J65">
            <v>0.67700000000000005</v>
          </cell>
          <cell r="K65">
            <v>-1.554</v>
          </cell>
          <cell r="L65">
            <v>-1.133</v>
          </cell>
          <cell r="M65">
            <v>-1.079</v>
          </cell>
          <cell r="N65">
            <v>2.0110000000000001</v>
          </cell>
          <cell r="O65">
            <v>2.5099999999999998</v>
          </cell>
          <cell r="P65">
            <v>0.51800000000000002</v>
          </cell>
          <cell r="Q65">
            <v>-2.2589999999999999</v>
          </cell>
          <cell r="R65">
            <v>4.2880000000000003</v>
          </cell>
          <cell r="S65">
            <v>3.8</v>
          </cell>
          <cell r="T65">
            <v>0</v>
          </cell>
          <cell r="U65">
            <v>3.1</v>
          </cell>
          <cell r="V65">
            <v>0.7</v>
          </cell>
          <cell r="W65">
            <v>-1.6</v>
          </cell>
          <cell r="X65">
            <v>2</v>
          </cell>
          <cell r="Y65">
            <v>3.036</v>
          </cell>
          <cell r="Z65">
            <v>2.3580000000000001</v>
          </cell>
          <cell r="AA65">
            <v>3.6379999999999999</v>
          </cell>
          <cell r="AB65">
            <v>3.3639999999999999</v>
          </cell>
          <cell r="AC65">
            <v>3.42</v>
          </cell>
          <cell r="AD65">
            <v>3.528</v>
          </cell>
          <cell r="AE65">
            <v>4.1970000000000001</v>
          </cell>
          <cell r="AF65">
            <v>3.4390000000000001</v>
          </cell>
          <cell r="AG65">
            <v>5.944</v>
          </cell>
          <cell r="AH65">
            <v>4.3680000000000003</v>
          </cell>
          <cell r="AI65">
            <v>2.2799999999999998</v>
          </cell>
          <cell r="AJ65">
            <v>5.5069999999999997</v>
          </cell>
          <cell r="AK65">
            <v>3.536</v>
          </cell>
          <cell r="AL65">
            <v>-0.215</v>
          </cell>
          <cell r="AM65">
            <v>-3.137</v>
          </cell>
          <cell r="AN65">
            <v>-4.944</v>
          </cell>
          <cell r="AO65">
            <v>-7.1059999999999999</v>
          </cell>
          <cell r="AP65">
            <v>-6.383</v>
          </cell>
          <cell r="AQ65">
            <v>-4.2140000000000004</v>
          </cell>
          <cell r="AR65">
            <v>0.59599999999999997</v>
          </cell>
          <cell r="AS65">
            <v>2.9409999999999998</v>
          </cell>
          <cell r="AT65">
            <v>3.73</v>
          </cell>
          <cell r="AU65">
            <v>3.5089999999999999</v>
          </cell>
          <cell r="AV65">
            <v>3.2989999999999999</v>
          </cell>
          <cell r="AW65">
            <v>2012</v>
          </cell>
        </row>
        <row r="66">
          <cell r="D66" t="str">
            <v>Grenada</v>
          </cell>
          <cell r="E66" t="str">
            <v>Gross domestic product, constant prices</v>
          </cell>
          <cell r="F66"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66" t="str">
            <v>Percent change</v>
          </cell>
          <cell r="I66" t="str">
            <v>See notes for:  Gross domestic product, constant prices (National currency).</v>
          </cell>
          <cell r="J66">
            <v>-3.605</v>
          </cell>
          <cell r="K66">
            <v>0.878</v>
          </cell>
          <cell r="L66">
            <v>4.5490000000000004</v>
          </cell>
          <cell r="M66">
            <v>2.6579999999999999</v>
          </cell>
          <cell r="N66">
            <v>4.8840000000000003</v>
          </cell>
          <cell r="O66">
            <v>7.6909999999999998</v>
          </cell>
          <cell r="P66">
            <v>8.5719999999999992</v>
          </cell>
          <cell r="Q66">
            <v>10.768000000000001</v>
          </cell>
          <cell r="R66">
            <v>3.2130000000000001</v>
          </cell>
          <cell r="S66">
            <v>6.0119999999999996</v>
          </cell>
          <cell r="T66">
            <v>5.2080000000000002</v>
          </cell>
          <cell r="U66">
            <v>2.57</v>
          </cell>
          <cell r="V66">
            <v>-1.2E-2</v>
          </cell>
          <cell r="W66">
            <v>-2.3559999999999999</v>
          </cell>
          <cell r="X66">
            <v>3.004</v>
          </cell>
          <cell r="Y66">
            <v>2.726</v>
          </cell>
          <cell r="Z66">
            <v>4.5640000000000001</v>
          </cell>
          <cell r="AA66">
            <v>5.173</v>
          </cell>
          <cell r="AB66">
            <v>12.804</v>
          </cell>
          <cell r="AC66">
            <v>7.617</v>
          </cell>
          <cell r="AD66">
            <v>6.2229999999999999</v>
          </cell>
          <cell r="AE66">
            <v>-2.024</v>
          </cell>
          <cell r="AF66">
            <v>3.4369999999999998</v>
          </cell>
          <cell r="AG66">
            <v>9.4640000000000004</v>
          </cell>
          <cell r="AH66">
            <v>-0.64700000000000002</v>
          </cell>
          <cell r="AI66">
            <v>13.273</v>
          </cell>
          <cell r="AJ66">
            <v>-3.9929999999999999</v>
          </cell>
          <cell r="AK66">
            <v>6.1230000000000002</v>
          </cell>
          <cell r="AL66">
            <v>0.94799999999999995</v>
          </cell>
          <cell r="AM66">
            <v>-6.6589999999999998</v>
          </cell>
          <cell r="AN66">
            <v>-0.35199999999999998</v>
          </cell>
          <cell r="AO66">
            <v>0.96699999999999997</v>
          </cell>
          <cell r="AP66">
            <v>-0.81799999999999995</v>
          </cell>
          <cell r="AQ66">
            <v>0.497</v>
          </cell>
          <cell r="AR66">
            <v>1.012</v>
          </cell>
          <cell r="AS66">
            <v>1.4990000000000001</v>
          </cell>
          <cell r="AT66">
            <v>1.871</v>
          </cell>
          <cell r="AU66">
            <v>2.1549999999999998</v>
          </cell>
          <cell r="AV66">
            <v>2.25</v>
          </cell>
          <cell r="AW66">
            <v>2011</v>
          </cell>
        </row>
        <row r="67">
          <cell r="D67" t="str">
            <v>Guatemala</v>
          </cell>
          <cell r="E67" t="str">
            <v>Gross domestic product, constant prices</v>
          </cell>
          <cell r="F67"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67" t="str">
            <v>Percent change</v>
          </cell>
          <cell r="I67" t="str">
            <v>See notes for:  Gross domestic product, constant prices (National currency).</v>
          </cell>
          <cell r="J67">
            <v>3.7</v>
          </cell>
          <cell r="K67">
            <v>0.64400000000000002</v>
          </cell>
          <cell r="L67">
            <v>-3.5419999999999998</v>
          </cell>
          <cell r="M67">
            <v>-2.528</v>
          </cell>
          <cell r="N67">
            <v>0.51</v>
          </cell>
          <cell r="O67">
            <v>-0.6</v>
          </cell>
          <cell r="P67">
            <v>0.1</v>
          </cell>
          <cell r="Q67">
            <v>3.5790000000000002</v>
          </cell>
          <cell r="R67">
            <v>3.8919999999999999</v>
          </cell>
          <cell r="S67">
            <v>3.9430000000000001</v>
          </cell>
          <cell r="T67">
            <v>3.101</v>
          </cell>
          <cell r="U67">
            <v>3.0710000000000002</v>
          </cell>
          <cell r="V67">
            <v>4.6429999999999998</v>
          </cell>
          <cell r="W67">
            <v>3.456</v>
          </cell>
          <cell r="X67">
            <v>3.5150000000000001</v>
          </cell>
          <cell r="Y67">
            <v>4.415</v>
          </cell>
          <cell r="Z67">
            <v>2.7970000000000002</v>
          </cell>
          <cell r="AA67">
            <v>4.1470000000000002</v>
          </cell>
          <cell r="AB67">
            <v>4.585</v>
          </cell>
          <cell r="AC67">
            <v>3.6909999999999998</v>
          </cell>
          <cell r="AD67">
            <v>2.528</v>
          </cell>
          <cell r="AE67">
            <v>2.4</v>
          </cell>
          <cell r="AF67">
            <v>3.867</v>
          </cell>
          <cell r="AG67">
            <v>2.5310000000000001</v>
          </cell>
          <cell r="AH67">
            <v>3.1520000000000001</v>
          </cell>
          <cell r="AI67">
            <v>3.26</v>
          </cell>
          <cell r="AJ67">
            <v>5.38</v>
          </cell>
          <cell r="AK67">
            <v>6.3040000000000003</v>
          </cell>
          <cell r="AL67">
            <v>3.2810000000000001</v>
          </cell>
          <cell r="AM67">
            <v>0.52600000000000002</v>
          </cell>
          <cell r="AN67">
            <v>2.91</v>
          </cell>
          <cell r="AO67">
            <v>4.149</v>
          </cell>
          <cell r="AP67">
            <v>3</v>
          </cell>
          <cell r="AQ67">
            <v>3.3</v>
          </cell>
          <cell r="AR67">
            <v>3.4</v>
          </cell>
          <cell r="AS67">
            <v>3.5</v>
          </cell>
          <cell r="AT67">
            <v>3.5</v>
          </cell>
          <cell r="AU67">
            <v>3.5</v>
          </cell>
          <cell r="AV67">
            <v>3.5</v>
          </cell>
          <cell r="AW67">
            <v>2011</v>
          </cell>
        </row>
        <row r="68">
          <cell r="D68" t="str">
            <v>Guinea</v>
          </cell>
          <cell r="E68" t="str">
            <v>Gross domestic product, constant prices</v>
          </cell>
          <cell r="F68"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68" t="str">
            <v>Percent change</v>
          </cell>
          <cell r="I68" t="str">
            <v>See notes for:  Gross domestic product, constant prices (National currency).</v>
          </cell>
          <cell r="J68">
            <v>2.601</v>
          </cell>
          <cell r="K68">
            <v>0.61</v>
          </cell>
          <cell r="L68">
            <v>1.8</v>
          </cell>
          <cell r="M68">
            <v>1.3</v>
          </cell>
          <cell r="N68">
            <v>1.4</v>
          </cell>
          <cell r="O68">
            <v>5</v>
          </cell>
          <cell r="P68">
            <v>3.1139999999999999</v>
          </cell>
          <cell r="Q68">
            <v>3.3</v>
          </cell>
          <cell r="R68">
            <v>6.3079999999999998</v>
          </cell>
          <cell r="S68">
            <v>4.0030000000000001</v>
          </cell>
          <cell r="T68">
            <v>4.3239999999999998</v>
          </cell>
          <cell r="U68">
            <v>1.4550000000000001</v>
          </cell>
          <cell r="V68">
            <v>3.2730000000000001</v>
          </cell>
          <cell r="W68">
            <v>5.048</v>
          </cell>
          <cell r="X68">
            <v>4.0010000000000003</v>
          </cell>
          <cell r="Y68">
            <v>4.68</v>
          </cell>
          <cell r="Z68">
            <v>5.157</v>
          </cell>
          <cell r="AA68">
            <v>5.181</v>
          </cell>
          <cell r="AB68">
            <v>4.585</v>
          </cell>
          <cell r="AC68">
            <v>4.51</v>
          </cell>
          <cell r="AD68">
            <v>2.8849999999999998</v>
          </cell>
          <cell r="AE68">
            <v>3.7690000000000001</v>
          </cell>
          <cell r="AF68">
            <v>4.1669999999999998</v>
          </cell>
          <cell r="AG68">
            <v>1.2</v>
          </cell>
          <cell r="AH68">
            <v>2.34</v>
          </cell>
          <cell r="AI68">
            <v>2.9969999999999999</v>
          </cell>
          <cell r="AJ68">
            <v>2.4969999999999999</v>
          </cell>
          <cell r="AK68">
            <v>1.758</v>
          </cell>
          <cell r="AL68">
            <v>4.9370000000000003</v>
          </cell>
          <cell r="AM68">
            <v>-0.28000000000000003</v>
          </cell>
          <cell r="AN68">
            <v>1.9359999999999999</v>
          </cell>
          <cell r="AO68">
            <v>3.9089999999999998</v>
          </cell>
          <cell r="AP68">
            <v>3.944</v>
          </cell>
          <cell r="AQ68">
            <v>4.5129999999999999</v>
          </cell>
          <cell r="AR68">
            <v>5.2320000000000002</v>
          </cell>
          <cell r="AS68">
            <v>5.383</v>
          </cell>
          <cell r="AT68">
            <v>5.8460000000000001</v>
          </cell>
          <cell r="AU68">
            <v>18.911999999999999</v>
          </cell>
          <cell r="AV68">
            <v>18.167999999999999</v>
          </cell>
          <cell r="AW68">
            <v>2009</v>
          </cell>
        </row>
        <row r="69">
          <cell r="D69" t="str">
            <v>Guinea-Bissau</v>
          </cell>
          <cell r="E69" t="str">
            <v>Gross domestic product, constant prices</v>
          </cell>
          <cell r="F69"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69" t="str">
            <v>Percent change</v>
          </cell>
          <cell r="I69" t="str">
            <v>See notes for:  Gross domestic product, constant prices (National currency).</v>
          </cell>
          <cell r="J69" t="str">
            <v>n/a</v>
          </cell>
          <cell r="K69">
            <v>-0.498</v>
          </cell>
          <cell r="L69">
            <v>4.2</v>
          </cell>
          <cell r="M69">
            <v>-3.4</v>
          </cell>
          <cell r="N69">
            <v>5.5</v>
          </cell>
          <cell r="O69">
            <v>4.3</v>
          </cell>
          <cell r="P69">
            <v>-1</v>
          </cell>
          <cell r="Q69">
            <v>5.6</v>
          </cell>
          <cell r="R69">
            <v>1.958</v>
          </cell>
          <cell r="S69">
            <v>2.9249999999999998</v>
          </cell>
          <cell r="T69">
            <v>4.58</v>
          </cell>
          <cell r="U69">
            <v>5.0990000000000002</v>
          </cell>
          <cell r="V69">
            <v>1.0509999999999999</v>
          </cell>
          <cell r="W69">
            <v>2.0510000000000002</v>
          </cell>
          <cell r="X69">
            <v>3.153</v>
          </cell>
          <cell r="Y69">
            <v>4.415</v>
          </cell>
          <cell r="Z69">
            <v>4.5960000000000001</v>
          </cell>
          <cell r="AA69">
            <v>6.5030000000000001</v>
          </cell>
          <cell r="AB69">
            <v>-27.155000000000001</v>
          </cell>
          <cell r="AC69">
            <v>7.6360000000000001</v>
          </cell>
          <cell r="AD69">
            <v>7.51</v>
          </cell>
          <cell r="AE69">
            <v>1.968</v>
          </cell>
          <cell r="AF69">
            <v>-1.3480000000000001</v>
          </cell>
          <cell r="AG69">
            <v>0.39100000000000001</v>
          </cell>
          <cell r="AH69">
            <v>2.843</v>
          </cell>
          <cell r="AI69">
            <v>4.3</v>
          </cell>
          <cell r="AJ69">
            <v>2.1360000000000001</v>
          </cell>
          <cell r="AK69">
            <v>3.202</v>
          </cell>
          <cell r="AL69">
            <v>3.222</v>
          </cell>
          <cell r="AM69">
            <v>2.996</v>
          </cell>
          <cell r="AN69">
            <v>3.4729999999999999</v>
          </cell>
          <cell r="AO69">
            <v>5.3390000000000004</v>
          </cell>
          <cell r="AP69">
            <v>-1.452</v>
          </cell>
          <cell r="AQ69">
            <v>4.1970000000000001</v>
          </cell>
          <cell r="AR69">
            <v>10.201000000000001</v>
          </cell>
          <cell r="AS69">
            <v>5.18</v>
          </cell>
          <cell r="AT69">
            <v>4.625</v>
          </cell>
          <cell r="AU69">
            <v>4.5</v>
          </cell>
          <cell r="AV69">
            <v>4.5</v>
          </cell>
          <cell r="AW69">
            <v>2011</v>
          </cell>
        </row>
        <row r="70">
          <cell r="D70" t="str">
            <v>Guyana</v>
          </cell>
          <cell r="E70" t="str">
            <v>Gross domestic product, constant prices</v>
          </cell>
          <cell r="F70"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70" t="str">
            <v>Percent change</v>
          </cell>
          <cell r="I70" t="str">
            <v>See notes for:  Gross domestic product, constant prices (National currency).</v>
          </cell>
          <cell r="J70">
            <v>-2.0760000000000001</v>
          </cell>
          <cell r="K70">
            <v>0.56200000000000006</v>
          </cell>
          <cell r="L70">
            <v>-8.8840000000000003</v>
          </cell>
          <cell r="M70">
            <v>-11.497</v>
          </cell>
          <cell r="N70">
            <v>2.1339999999999999</v>
          </cell>
          <cell r="O70">
            <v>0.36599999999999999</v>
          </cell>
          <cell r="P70">
            <v>-0.23400000000000001</v>
          </cell>
          <cell r="Q70">
            <v>-0.13</v>
          </cell>
          <cell r="R70">
            <v>-5.9809999999999999</v>
          </cell>
          <cell r="S70">
            <v>-4.944</v>
          </cell>
          <cell r="T70">
            <v>-3.01</v>
          </cell>
          <cell r="U70">
            <v>6.0259999999999998</v>
          </cell>
          <cell r="V70">
            <v>7.758</v>
          </cell>
          <cell r="W70">
            <v>8.2010000000000005</v>
          </cell>
          <cell r="X70">
            <v>8.4819999999999993</v>
          </cell>
          <cell r="Y70">
            <v>5.0549999999999997</v>
          </cell>
          <cell r="Z70">
            <v>7.9560000000000004</v>
          </cell>
          <cell r="AA70">
            <v>6.1849999999999996</v>
          </cell>
          <cell r="AB70">
            <v>-1.7070000000000001</v>
          </cell>
          <cell r="AC70">
            <v>2.9860000000000002</v>
          </cell>
          <cell r="AD70">
            <v>-1.345</v>
          </cell>
          <cell r="AE70">
            <v>2.2599999999999998</v>
          </cell>
          <cell r="AF70">
            <v>1.149</v>
          </cell>
          <cell r="AG70">
            <v>-0.65200000000000002</v>
          </cell>
          <cell r="AH70">
            <v>1.5660000000000001</v>
          </cell>
          <cell r="AI70">
            <v>-1.9419999999999999</v>
          </cell>
          <cell r="AJ70">
            <v>5.1269999999999998</v>
          </cell>
          <cell r="AK70">
            <v>7.02</v>
          </cell>
          <cell r="AL70">
            <v>1.9770000000000001</v>
          </cell>
          <cell r="AM70">
            <v>3.319</v>
          </cell>
          <cell r="AN70">
            <v>4.3710000000000004</v>
          </cell>
          <cell r="AO70">
            <v>5.4370000000000003</v>
          </cell>
          <cell r="AP70">
            <v>3.3490000000000002</v>
          </cell>
          <cell r="AQ70">
            <v>5.5090000000000003</v>
          </cell>
          <cell r="AR70">
            <v>5.9859999999999998</v>
          </cell>
          <cell r="AS70">
            <v>5.9770000000000003</v>
          </cell>
          <cell r="AT70">
            <v>3.6360000000000001</v>
          </cell>
          <cell r="AU70">
            <v>3.3460000000000001</v>
          </cell>
          <cell r="AV70">
            <v>3.3220000000000001</v>
          </cell>
          <cell r="AW70">
            <v>2011</v>
          </cell>
        </row>
        <row r="71">
          <cell r="D71" t="str">
            <v>Haiti</v>
          </cell>
          <cell r="E71" t="str">
            <v>Gross domestic product, constant prices</v>
          </cell>
          <cell r="F71"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71" t="str">
            <v>Percent change</v>
          </cell>
          <cell r="I71" t="str">
            <v>See notes for:  Gross domestic product, constant prices (National currency).</v>
          </cell>
          <cell r="J71">
            <v>7.3449999999999998</v>
          </cell>
          <cell r="K71">
            <v>1.056</v>
          </cell>
          <cell r="L71">
            <v>-2.7970000000000002</v>
          </cell>
          <cell r="M71">
            <v>-1.5</v>
          </cell>
          <cell r="N71">
            <v>0.20100000000000001</v>
          </cell>
          <cell r="O71">
            <v>0.75700000000000001</v>
          </cell>
          <cell r="P71">
            <v>0.27300000000000002</v>
          </cell>
          <cell r="Q71">
            <v>-0.432</v>
          </cell>
          <cell r="R71">
            <v>0.55900000000000005</v>
          </cell>
          <cell r="S71">
            <v>-1.131</v>
          </cell>
          <cell r="T71">
            <v>-0.44</v>
          </cell>
          <cell r="U71">
            <v>1.262</v>
          </cell>
          <cell r="V71">
            <v>-2.2509999999999999</v>
          </cell>
          <cell r="W71">
            <v>-4.9219999999999997</v>
          </cell>
          <cell r="X71">
            <v>-11.603</v>
          </cell>
          <cell r="Y71">
            <v>9.9</v>
          </cell>
          <cell r="Z71">
            <v>4.1429999999999998</v>
          </cell>
          <cell r="AA71">
            <v>2.7050000000000001</v>
          </cell>
          <cell r="AB71">
            <v>2.1819999999999999</v>
          </cell>
          <cell r="AC71">
            <v>2.71</v>
          </cell>
          <cell r="AD71">
            <v>0.87</v>
          </cell>
          <cell r="AE71">
            <v>-1.044</v>
          </cell>
          <cell r="AF71">
            <v>-0.251</v>
          </cell>
          <cell r="AG71">
            <v>0.36399999999999999</v>
          </cell>
          <cell r="AH71">
            <v>-3.5230000000000001</v>
          </cell>
          <cell r="AI71">
            <v>1.8049999999999999</v>
          </cell>
          <cell r="AJ71">
            <v>2.2490000000000001</v>
          </cell>
          <cell r="AK71">
            <v>3.343</v>
          </cell>
          <cell r="AL71">
            <v>0.84399999999999997</v>
          </cell>
          <cell r="AM71">
            <v>2.8780000000000001</v>
          </cell>
          <cell r="AN71">
            <v>-5.4160000000000004</v>
          </cell>
          <cell r="AO71">
            <v>5.59</v>
          </cell>
          <cell r="AP71">
            <v>2.8220000000000001</v>
          </cell>
          <cell r="AQ71">
            <v>6.5</v>
          </cell>
          <cell r="AR71">
            <v>6.3</v>
          </cell>
          <cell r="AS71">
            <v>6.1</v>
          </cell>
          <cell r="AT71">
            <v>5.8</v>
          </cell>
          <cell r="AU71">
            <v>5.6</v>
          </cell>
          <cell r="AV71">
            <v>5.4</v>
          </cell>
          <cell r="AW71">
            <v>2011</v>
          </cell>
        </row>
        <row r="72">
          <cell r="D72" t="str">
            <v>Honduras</v>
          </cell>
          <cell r="E72" t="str">
            <v>Gross domestic product, constant prices</v>
          </cell>
          <cell r="F72"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72" t="str">
            <v>Percent change</v>
          </cell>
          <cell r="I72" t="str">
            <v>See notes for:  Gross domestic product, constant prices (National currency).</v>
          </cell>
          <cell r="J72">
            <v>0.66800000000000004</v>
          </cell>
          <cell r="K72">
            <v>2.5329999999999999</v>
          </cell>
          <cell r="L72">
            <v>-1.391</v>
          </cell>
          <cell r="M72">
            <v>-0.92400000000000004</v>
          </cell>
          <cell r="N72">
            <v>4.3460000000000001</v>
          </cell>
          <cell r="O72">
            <v>4.1879999999999997</v>
          </cell>
          <cell r="P72">
            <v>0.72299999999999998</v>
          </cell>
          <cell r="Q72">
            <v>6.0309999999999997</v>
          </cell>
          <cell r="R72">
            <v>4.6100000000000003</v>
          </cell>
          <cell r="S72">
            <v>4.3259999999999996</v>
          </cell>
          <cell r="T72">
            <v>9.7000000000000003E-2</v>
          </cell>
          <cell r="U72">
            <v>3.2519999999999998</v>
          </cell>
          <cell r="V72">
            <v>5.6239999999999997</v>
          </cell>
          <cell r="W72">
            <v>6.23</v>
          </cell>
          <cell r="X72">
            <v>-1.3029999999999999</v>
          </cell>
          <cell r="Y72">
            <v>4.08</v>
          </cell>
          <cell r="Z72">
            <v>3.5779999999999998</v>
          </cell>
          <cell r="AA72">
            <v>4.9939999999999998</v>
          </cell>
          <cell r="AB72">
            <v>2.9020000000000001</v>
          </cell>
          <cell r="AC72">
            <v>-1.89</v>
          </cell>
          <cell r="AD72">
            <v>5.7480000000000002</v>
          </cell>
          <cell r="AE72">
            <v>2.7240000000000002</v>
          </cell>
          <cell r="AF72">
            <v>3.754</v>
          </cell>
          <cell r="AG72">
            <v>4.5469999999999997</v>
          </cell>
          <cell r="AH72">
            <v>6.2320000000000002</v>
          </cell>
          <cell r="AI72">
            <v>6.0510000000000002</v>
          </cell>
          <cell r="AJ72">
            <v>6.5670000000000002</v>
          </cell>
          <cell r="AK72">
            <v>6.1879999999999997</v>
          </cell>
          <cell r="AL72">
            <v>4.2320000000000002</v>
          </cell>
          <cell r="AM72">
            <v>-2.4319999999999999</v>
          </cell>
          <cell r="AN72">
            <v>3.7309999999999999</v>
          </cell>
          <cell r="AO72">
            <v>3.7120000000000002</v>
          </cell>
          <cell r="AP72">
            <v>3.3</v>
          </cell>
          <cell r="AQ72">
            <v>3.3</v>
          </cell>
          <cell r="AR72">
            <v>3</v>
          </cell>
          <cell r="AS72">
            <v>3</v>
          </cell>
          <cell r="AT72">
            <v>3</v>
          </cell>
          <cell r="AU72">
            <v>3</v>
          </cell>
          <cell r="AV72">
            <v>3</v>
          </cell>
          <cell r="AW72">
            <v>2011</v>
          </cell>
        </row>
        <row r="73">
          <cell r="D73" t="str">
            <v>Hong Kong SAR</v>
          </cell>
          <cell r="E73" t="str">
            <v>Gross domestic product, constant prices</v>
          </cell>
          <cell r="F73"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73" t="str">
            <v>Percent change</v>
          </cell>
          <cell r="I73" t="str">
            <v>See notes for:  Gross domestic product, constant prices (National currency).</v>
          </cell>
          <cell r="J73">
            <v>10.34</v>
          </cell>
          <cell r="K73">
            <v>9.3889999999999993</v>
          </cell>
          <cell r="L73">
            <v>2.9830000000000001</v>
          </cell>
          <cell r="M73">
            <v>5.92</v>
          </cell>
          <cell r="N73">
            <v>9.9049999999999994</v>
          </cell>
          <cell r="O73">
            <v>0.71499999999999997</v>
          </cell>
          <cell r="P73">
            <v>11.037000000000001</v>
          </cell>
          <cell r="Q73">
            <v>13.406000000000001</v>
          </cell>
          <cell r="R73">
            <v>8.4450000000000003</v>
          </cell>
          <cell r="S73">
            <v>2.222</v>
          </cell>
          <cell r="T73">
            <v>3.8980000000000001</v>
          </cell>
          <cell r="U73">
            <v>5.694</v>
          </cell>
          <cell r="V73">
            <v>6.093</v>
          </cell>
          <cell r="W73">
            <v>6.0430000000000001</v>
          </cell>
          <cell r="X73">
            <v>6.0129999999999999</v>
          </cell>
          <cell r="Y73">
            <v>2.2930000000000001</v>
          </cell>
          <cell r="Z73">
            <v>4.1929999999999996</v>
          </cell>
          <cell r="AA73">
            <v>5.056</v>
          </cell>
          <cell r="AB73">
            <v>-6.0259999999999998</v>
          </cell>
          <cell r="AC73">
            <v>2.556</v>
          </cell>
          <cell r="AD73">
            <v>7.9509999999999996</v>
          </cell>
          <cell r="AE73">
            <v>0.56100000000000005</v>
          </cell>
          <cell r="AF73">
            <v>1.657</v>
          </cell>
          <cell r="AG73">
            <v>3.056</v>
          </cell>
          <cell r="AH73">
            <v>8.6999999999999993</v>
          </cell>
          <cell r="AI73">
            <v>7.3879999999999999</v>
          </cell>
          <cell r="AJ73">
            <v>7.0330000000000004</v>
          </cell>
          <cell r="AK73">
            <v>6.4649999999999999</v>
          </cell>
          <cell r="AL73">
            <v>2.1280000000000001</v>
          </cell>
          <cell r="AM73">
            <v>-2.4590000000000001</v>
          </cell>
          <cell r="AN73">
            <v>6.7930000000000001</v>
          </cell>
          <cell r="AO73">
            <v>4.8499999999999996</v>
          </cell>
          <cell r="AP73">
            <v>1.4419999999999999</v>
          </cell>
          <cell r="AQ73">
            <v>2.9580000000000002</v>
          </cell>
          <cell r="AR73">
            <v>4.3899999999999997</v>
          </cell>
          <cell r="AS73">
            <v>4.37</v>
          </cell>
          <cell r="AT73">
            <v>4.4580000000000002</v>
          </cell>
          <cell r="AU73">
            <v>4.4619999999999997</v>
          </cell>
          <cell r="AV73">
            <v>4.5060000000000002</v>
          </cell>
          <cell r="AW73">
            <v>2012</v>
          </cell>
        </row>
        <row r="74">
          <cell r="D74" t="str">
            <v>Hungary</v>
          </cell>
          <cell r="E74" t="str">
            <v>Gross domestic product, constant prices</v>
          </cell>
          <cell r="F74"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74" t="str">
            <v>Percent change</v>
          </cell>
          <cell r="I74" t="str">
            <v>See notes for:  Gross domestic product, constant prices (National currency).</v>
          </cell>
          <cell r="J74">
            <v>0.215</v>
          </cell>
          <cell r="K74">
            <v>2.867</v>
          </cell>
          <cell r="L74">
            <v>2.8410000000000002</v>
          </cell>
          <cell r="M74">
            <v>0.72299999999999998</v>
          </cell>
          <cell r="N74">
            <v>2.6579999999999999</v>
          </cell>
          <cell r="O74">
            <v>-0.253</v>
          </cell>
          <cell r="P74">
            <v>1.5349999999999999</v>
          </cell>
          <cell r="Q74">
            <v>4.0510000000000002</v>
          </cell>
          <cell r="R74">
            <v>-6.5000000000000002E-2</v>
          </cell>
          <cell r="S74">
            <v>0.73599999999999999</v>
          </cell>
          <cell r="T74">
            <v>-3.4969999999999999</v>
          </cell>
          <cell r="U74">
            <v>-11.891999999999999</v>
          </cell>
          <cell r="V74">
            <v>-3.0640000000000001</v>
          </cell>
          <cell r="W74">
            <v>-0.57599999999999996</v>
          </cell>
          <cell r="X74">
            <v>2.9470000000000001</v>
          </cell>
          <cell r="Y74">
            <v>2.5409999999999999</v>
          </cell>
          <cell r="Z74">
            <v>1.006</v>
          </cell>
          <cell r="AA74">
            <v>3.74</v>
          </cell>
          <cell r="AB74">
            <v>4.0609999999999999</v>
          </cell>
          <cell r="AC74">
            <v>3.169</v>
          </cell>
          <cell r="AD74">
            <v>4.1680000000000001</v>
          </cell>
          <cell r="AE74">
            <v>3.8380000000000001</v>
          </cell>
          <cell r="AF74">
            <v>4.5049999999999999</v>
          </cell>
          <cell r="AG74">
            <v>3.8250000000000002</v>
          </cell>
          <cell r="AH74">
            <v>4.6420000000000003</v>
          </cell>
          <cell r="AI74">
            <v>4.149</v>
          </cell>
          <cell r="AJ74">
            <v>3.8820000000000001</v>
          </cell>
          <cell r="AK74">
            <v>0.125</v>
          </cell>
          <cell r="AL74">
            <v>0.74299999999999999</v>
          </cell>
          <cell r="AM74">
            <v>-6.6950000000000003</v>
          </cell>
          <cell r="AN74">
            <v>1.244</v>
          </cell>
          <cell r="AO74">
            <v>1.6519999999999999</v>
          </cell>
          <cell r="AP74">
            <v>-1.659</v>
          </cell>
          <cell r="AQ74">
            <v>-1.2E-2</v>
          </cell>
          <cell r="AR74">
            <v>1.1859999999999999</v>
          </cell>
          <cell r="AS74">
            <v>1.52</v>
          </cell>
          <cell r="AT74">
            <v>1.643</v>
          </cell>
          <cell r="AU74">
            <v>1.6439999999999999</v>
          </cell>
          <cell r="AV74">
            <v>1.613</v>
          </cell>
          <cell r="AW74">
            <v>2011</v>
          </cell>
        </row>
        <row r="75">
          <cell r="D75" t="str">
            <v>Iceland</v>
          </cell>
          <cell r="E75" t="str">
            <v>Gross domestic product, constant prices</v>
          </cell>
          <cell r="F75"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75" t="str">
            <v>Percent change</v>
          </cell>
          <cell r="I75" t="str">
            <v>See notes for:  Gross domestic product, constant prices (National currency).</v>
          </cell>
          <cell r="J75">
            <v>7.21</v>
          </cell>
          <cell r="K75">
            <v>4.2649999999999997</v>
          </cell>
          <cell r="L75">
            <v>2.1539999999999999</v>
          </cell>
          <cell r="M75">
            <v>-2.1509999999999998</v>
          </cell>
          <cell r="N75">
            <v>4.1289999999999996</v>
          </cell>
          <cell r="O75">
            <v>3.2930000000000001</v>
          </cell>
          <cell r="P75">
            <v>6.27</v>
          </cell>
          <cell r="Q75">
            <v>8.5459999999999994</v>
          </cell>
          <cell r="R75">
            <v>-0.09</v>
          </cell>
          <cell r="S75">
            <v>0.25800000000000001</v>
          </cell>
          <cell r="T75">
            <v>1.169</v>
          </cell>
          <cell r="U75">
            <v>-0.224</v>
          </cell>
          <cell r="V75">
            <v>-3.3740000000000001</v>
          </cell>
          <cell r="W75">
            <v>1.3129999999999999</v>
          </cell>
          <cell r="X75">
            <v>3.609</v>
          </cell>
          <cell r="Y75">
            <v>0.11700000000000001</v>
          </cell>
          <cell r="Z75">
            <v>4.7850000000000001</v>
          </cell>
          <cell r="AA75">
            <v>4.9130000000000003</v>
          </cell>
          <cell r="AB75">
            <v>6.3170000000000002</v>
          </cell>
          <cell r="AC75">
            <v>4.0940000000000003</v>
          </cell>
          <cell r="AD75">
            <v>4.3220000000000001</v>
          </cell>
          <cell r="AE75">
            <v>3.9220000000000002</v>
          </cell>
          <cell r="AF75">
            <v>0.13900000000000001</v>
          </cell>
          <cell r="AG75">
            <v>2.4340000000000002</v>
          </cell>
          <cell r="AH75">
            <v>7.8360000000000003</v>
          </cell>
          <cell r="AI75">
            <v>7.23</v>
          </cell>
          <cell r="AJ75">
            <v>4.7089999999999996</v>
          </cell>
          <cell r="AK75">
            <v>5.9850000000000003</v>
          </cell>
          <cell r="AL75">
            <v>1.1879999999999999</v>
          </cell>
          <cell r="AM75">
            <v>-6.5650000000000004</v>
          </cell>
          <cell r="AN75">
            <v>-4.0979999999999999</v>
          </cell>
          <cell r="AO75">
            <v>2.89</v>
          </cell>
          <cell r="AP75">
            <v>1.639</v>
          </cell>
          <cell r="AQ75">
            <v>1.8859999999999999</v>
          </cell>
          <cell r="AR75">
            <v>2.1259999999999999</v>
          </cell>
          <cell r="AS75">
            <v>2.1080000000000001</v>
          </cell>
          <cell r="AT75">
            <v>1.798</v>
          </cell>
          <cell r="AU75">
            <v>2.0609999999999999</v>
          </cell>
          <cell r="AV75">
            <v>2.2909999999999999</v>
          </cell>
          <cell r="AW75">
            <v>2011</v>
          </cell>
        </row>
        <row r="76">
          <cell r="D76" t="str">
            <v>India</v>
          </cell>
          <cell r="E76" t="str">
            <v>Gross domestic product, constant prices</v>
          </cell>
          <cell r="F76"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76" t="str">
            <v>Percent change</v>
          </cell>
          <cell r="I76" t="str">
            <v>See notes for:  Gross domestic product, constant prices (National currency).</v>
          </cell>
          <cell r="J76">
            <v>3.6259999999999999</v>
          </cell>
          <cell r="K76">
            <v>6.1760000000000002</v>
          </cell>
          <cell r="L76">
            <v>4.0720000000000001</v>
          </cell>
          <cell r="M76">
            <v>6.3650000000000002</v>
          </cell>
          <cell r="N76">
            <v>4.6470000000000002</v>
          </cell>
          <cell r="O76">
            <v>4.891</v>
          </cell>
          <cell r="P76">
            <v>4.88</v>
          </cell>
          <cell r="Q76">
            <v>4.1529999999999996</v>
          </cell>
          <cell r="R76">
            <v>8.2579999999999991</v>
          </cell>
          <cell r="S76">
            <v>6.8109999999999999</v>
          </cell>
          <cell r="T76">
            <v>5.63</v>
          </cell>
          <cell r="U76">
            <v>2.1360000000000001</v>
          </cell>
          <cell r="V76">
            <v>4.3849999999999998</v>
          </cell>
          <cell r="W76">
            <v>4.9379999999999997</v>
          </cell>
          <cell r="X76">
            <v>6.1989999999999998</v>
          </cell>
          <cell r="Y76">
            <v>7.3520000000000003</v>
          </cell>
          <cell r="Z76">
            <v>7.56</v>
          </cell>
          <cell r="AA76">
            <v>4.6159999999999997</v>
          </cell>
          <cell r="AB76">
            <v>5.9870000000000001</v>
          </cell>
          <cell r="AC76">
            <v>6.8949999999999996</v>
          </cell>
          <cell r="AD76">
            <v>5.7080000000000002</v>
          </cell>
          <cell r="AE76">
            <v>3.8849999999999998</v>
          </cell>
          <cell r="AF76">
            <v>4.5579999999999998</v>
          </cell>
          <cell r="AG76">
            <v>6.8520000000000003</v>
          </cell>
          <cell r="AH76">
            <v>7.6619999999999999</v>
          </cell>
          <cell r="AI76">
            <v>9.0500000000000007</v>
          </cell>
          <cell r="AJ76">
            <v>9.3930000000000007</v>
          </cell>
          <cell r="AK76">
            <v>10.077999999999999</v>
          </cell>
          <cell r="AL76">
            <v>6.1870000000000003</v>
          </cell>
          <cell r="AM76">
            <v>5.0369999999999999</v>
          </cell>
          <cell r="AN76">
            <v>11.228</v>
          </cell>
          <cell r="AO76">
            <v>7.7450000000000001</v>
          </cell>
          <cell r="AP76">
            <v>3.9860000000000002</v>
          </cell>
          <cell r="AQ76">
            <v>5.6760000000000002</v>
          </cell>
          <cell r="AR76">
            <v>6.23</v>
          </cell>
          <cell r="AS76">
            <v>6.6319999999999997</v>
          </cell>
          <cell r="AT76">
            <v>6.8609999999999998</v>
          </cell>
          <cell r="AU76">
            <v>6.9219999999999997</v>
          </cell>
          <cell r="AV76">
            <v>6.9649999999999999</v>
          </cell>
          <cell r="AW76">
            <v>2012</v>
          </cell>
        </row>
        <row r="77">
          <cell r="D77" t="str">
            <v>Indonesia</v>
          </cell>
          <cell r="E77" t="str">
            <v>Gross domestic product, constant prices</v>
          </cell>
          <cell r="F77"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77" t="str">
            <v>Percent change</v>
          </cell>
          <cell r="I77" t="str">
            <v>See notes for:  Gross domestic product, constant prices (National currency).</v>
          </cell>
          <cell r="J77">
            <v>9.8800000000000008</v>
          </cell>
          <cell r="K77">
            <v>7.6040000000000001</v>
          </cell>
          <cell r="L77">
            <v>2.246</v>
          </cell>
          <cell r="M77">
            <v>4.1929999999999996</v>
          </cell>
          <cell r="N77">
            <v>6.9749999999999996</v>
          </cell>
          <cell r="O77">
            <v>2.4630000000000001</v>
          </cell>
          <cell r="P77">
            <v>5.8760000000000003</v>
          </cell>
          <cell r="Q77">
            <v>4.9260000000000002</v>
          </cell>
          <cell r="R77">
            <v>5.78</v>
          </cell>
          <cell r="S77">
            <v>7.4569999999999999</v>
          </cell>
          <cell r="T77">
            <v>7.2409999999999997</v>
          </cell>
          <cell r="U77">
            <v>6.95</v>
          </cell>
          <cell r="V77">
            <v>6.46</v>
          </cell>
          <cell r="W77">
            <v>7.9960000000000004</v>
          </cell>
          <cell r="X77">
            <v>7.54</v>
          </cell>
          <cell r="Y77">
            <v>8.2200000000000006</v>
          </cell>
          <cell r="Z77">
            <v>7.8179999999999996</v>
          </cell>
          <cell r="AA77">
            <v>4.7</v>
          </cell>
          <cell r="AB77">
            <v>-13.127000000000001</v>
          </cell>
          <cell r="AC77">
            <v>0.79100000000000004</v>
          </cell>
          <cell r="AD77">
            <v>4.1989999999999998</v>
          </cell>
          <cell r="AE77">
            <v>3.6429999999999998</v>
          </cell>
          <cell r="AF77">
            <v>4.4989999999999997</v>
          </cell>
          <cell r="AG77">
            <v>4.78</v>
          </cell>
          <cell r="AH77">
            <v>5.0309999999999997</v>
          </cell>
          <cell r="AI77">
            <v>5.6929999999999996</v>
          </cell>
          <cell r="AJ77">
            <v>5.5010000000000003</v>
          </cell>
          <cell r="AK77">
            <v>6.3449999999999998</v>
          </cell>
          <cell r="AL77">
            <v>6.0140000000000002</v>
          </cell>
          <cell r="AM77">
            <v>4.6289999999999996</v>
          </cell>
          <cell r="AN77">
            <v>6.2240000000000002</v>
          </cell>
          <cell r="AO77">
            <v>6.49</v>
          </cell>
          <cell r="AP77">
            <v>6.226</v>
          </cell>
          <cell r="AQ77">
            <v>6.3</v>
          </cell>
          <cell r="AR77">
            <v>6.4</v>
          </cell>
          <cell r="AS77">
            <v>6.44</v>
          </cell>
          <cell r="AT77">
            <v>6.5</v>
          </cell>
          <cell r="AU77">
            <v>6.5</v>
          </cell>
          <cell r="AV77">
            <v>6.5</v>
          </cell>
          <cell r="AW77">
            <v>2012</v>
          </cell>
        </row>
        <row r="78">
          <cell r="D78" t="str">
            <v>Islamic Republic of Iran</v>
          </cell>
          <cell r="E78" t="str">
            <v>Gross domestic product, constant prices</v>
          </cell>
          <cell r="F78"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78" t="str">
            <v>Percent change</v>
          </cell>
          <cell r="I78" t="str">
            <v>See notes for:  Gross domestic product, constant prices (National currency).</v>
          </cell>
          <cell r="J78">
            <v>-14.927</v>
          </cell>
          <cell r="K78">
            <v>7.8879999999999999</v>
          </cell>
          <cell r="L78">
            <v>14.403</v>
          </cell>
          <cell r="M78">
            <v>10.297000000000001</v>
          </cell>
          <cell r="N78">
            <v>3.3260000000000001</v>
          </cell>
          <cell r="O78">
            <v>4.1920000000000002</v>
          </cell>
          <cell r="P78">
            <v>-9.3460000000000001</v>
          </cell>
          <cell r="Q78">
            <v>-2.1829999999999998</v>
          </cell>
          <cell r="R78">
            <v>-14.06</v>
          </cell>
          <cell r="S78">
            <v>6.2009999999999996</v>
          </cell>
          <cell r="T78">
            <v>19.61</v>
          </cell>
          <cell r="U78">
            <v>12.593999999999999</v>
          </cell>
          <cell r="V78">
            <v>4.2510000000000003</v>
          </cell>
          <cell r="W78">
            <v>-1.5760000000000001</v>
          </cell>
          <cell r="X78">
            <v>-0.35099999999999998</v>
          </cell>
          <cell r="Y78">
            <v>2.653</v>
          </cell>
          <cell r="Z78">
            <v>7.101</v>
          </cell>
          <cell r="AA78">
            <v>3.3849999999999998</v>
          </cell>
          <cell r="AB78">
            <v>2.7410000000000001</v>
          </cell>
          <cell r="AC78">
            <v>1.9339999999999999</v>
          </cell>
          <cell r="AD78">
            <v>5.1429999999999998</v>
          </cell>
          <cell r="AE78">
            <v>3.669</v>
          </cell>
          <cell r="AF78">
            <v>8.16</v>
          </cell>
          <cell r="AG78">
            <v>8.0589999999999993</v>
          </cell>
          <cell r="AH78">
            <v>6.0670000000000002</v>
          </cell>
          <cell r="AI78">
            <v>4.6559999999999997</v>
          </cell>
          <cell r="AJ78">
            <v>6.2110000000000003</v>
          </cell>
          <cell r="AK78">
            <v>6.367</v>
          </cell>
          <cell r="AL78">
            <v>0.57599999999999996</v>
          </cell>
          <cell r="AM78">
            <v>3.95</v>
          </cell>
          <cell r="AN78">
            <v>5.899</v>
          </cell>
          <cell r="AO78">
            <v>3.0270000000000001</v>
          </cell>
          <cell r="AP78">
            <v>-1.875</v>
          </cell>
          <cell r="AQ78">
            <v>-1.2529999999999999</v>
          </cell>
          <cell r="AR78">
            <v>1.089</v>
          </cell>
          <cell r="AS78">
            <v>1.98</v>
          </cell>
          <cell r="AT78">
            <v>2.19</v>
          </cell>
          <cell r="AU78">
            <v>2.2149999999999999</v>
          </cell>
          <cell r="AV78">
            <v>2.3879999999999999</v>
          </cell>
          <cell r="AW78">
            <v>2010</v>
          </cell>
        </row>
        <row r="79">
          <cell r="D79" t="str">
            <v>Iraq</v>
          </cell>
          <cell r="E79" t="str">
            <v>Gross domestic product, constant prices</v>
          </cell>
          <cell r="F79"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79" t="str">
            <v>Percent change</v>
          </cell>
          <cell r="I79" t="str">
            <v>See notes for:  Gross domestic product, constant prices (National currency).</v>
          </cell>
          <cell r="J79" t="str">
            <v>n/a</v>
          </cell>
          <cell r="K79" t="str">
            <v>n/a</v>
          </cell>
          <cell r="L79" t="str">
            <v>n/a</v>
          </cell>
          <cell r="M79" t="str">
            <v>n/a</v>
          </cell>
          <cell r="N79" t="str">
            <v>n/a</v>
          </cell>
          <cell r="O79" t="str">
            <v>n/a</v>
          </cell>
          <cell r="P79" t="str">
            <v>n/a</v>
          </cell>
          <cell r="Q79" t="str">
            <v>n/a</v>
          </cell>
          <cell r="R79" t="str">
            <v>n/a</v>
          </cell>
          <cell r="S79" t="str">
            <v>n/a</v>
          </cell>
          <cell r="T79" t="str">
            <v>n/a</v>
          </cell>
          <cell r="U79" t="str">
            <v>n/a</v>
          </cell>
          <cell r="V79" t="str">
            <v>n/a</v>
          </cell>
          <cell r="W79" t="str">
            <v>n/a</v>
          </cell>
          <cell r="X79" t="str">
            <v>n/a</v>
          </cell>
          <cell r="Y79" t="str">
            <v>n/a</v>
          </cell>
          <cell r="Z79" t="str">
            <v>n/a</v>
          </cell>
          <cell r="AA79" t="str">
            <v>n/a</v>
          </cell>
          <cell r="AB79" t="str">
            <v>n/a</v>
          </cell>
          <cell r="AC79" t="str">
            <v>n/a</v>
          </cell>
          <cell r="AD79" t="str">
            <v>n/a</v>
          </cell>
          <cell r="AE79" t="str">
            <v>n/a</v>
          </cell>
          <cell r="AF79" t="str">
            <v>n/a</v>
          </cell>
          <cell r="AG79" t="str">
            <v>n/a</v>
          </cell>
          <cell r="AH79">
            <v>59.737000000000002</v>
          </cell>
          <cell r="AI79">
            <v>4.4009999999999998</v>
          </cell>
          <cell r="AJ79">
            <v>10.157999999999999</v>
          </cell>
          <cell r="AK79">
            <v>1.3779999999999999</v>
          </cell>
          <cell r="AL79">
            <v>6.609</v>
          </cell>
          <cell r="AM79">
            <v>5.8090000000000002</v>
          </cell>
          <cell r="AN79">
            <v>5.8570000000000002</v>
          </cell>
          <cell r="AO79">
            <v>8.5820000000000007</v>
          </cell>
          <cell r="AP79">
            <v>8.4280000000000008</v>
          </cell>
          <cell r="AQ79">
            <v>9.0429999999999993</v>
          </cell>
          <cell r="AR79">
            <v>8.4489999999999998</v>
          </cell>
          <cell r="AS79">
            <v>8.3130000000000006</v>
          </cell>
          <cell r="AT79">
            <v>9.0310000000000006</v>
          </cell>
          <cell r="AU79">
            <v>8.4550000000000001</v>
          </cell>
          <cell r="AV79">
            <v>8.2629999999999999</v>
          </cell>
          <cell r="AW79">
            <v>2010</v>
          </cell>
        </row>
        <row r="80">
          <cell r="D80" t="str">
            <v>Ireland</v>
          </cell>
          <cell r="E80" t="str">
            <v>Gross domestic product, constant prices</v>
          </cell>
          <cell r="F80"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80" t="str">
            <v>Percent change</v>
          </cell>
          <cell r="I80" t="str">
            <v>See notes for:  Gross domestic product, constant prices (National currency).</v>
          </cell>
          <cell r="J80">
            <v>2.8980000000000001</v>
          </cell>
          <cell r="K80">
            <v>2.512</v>
          </cell>
          <cell r="L80">
            <v>1.4950000000000001</v>
          </cell>
          <cell r="M80">
            <v>-0.72899999999999998</v>
          </cell>
          <cell r="N80">
            <v>3.2040000000000002</v>
          </cell>
          <cell r="O80">
            <v>1.9470000000000001</v>
          </cell>
          <cell r="P80">
            <v>0.42399999999999999</v>
          </cell>
          <cell r="Q80">
            <v>3.641</v>
          </cell>
          <cell r="R80">
            <v>2.9980000000000002</v>
          </cell>
          <cell r="S80">
            <v>5.6139999999999999</v>
          </cell>
          <cell r="T80">
            <v>7.7110000000000003</v>
          </cell>
          <cell r="U80">
            <v>1.6419999999999999</v>
          </cell>
          <cell r="V80">
            <v>3.5790000000000002</v>
          </cell>
          <cell r="W80">
            <v>2.3140000000000001</v>
          </cell>
          <cell r="X80">
            <v>5.8940000000000001</v>
          </cell>
          <cell r="Y80">
            <v>9.593</v>
          </cell>
          <cell r="Z80">
            <v>9.3230000000000004</v>
          </cell>
          <cell r="AA80">
            <v>11.494999999999999</v>
          </cell>
          <cell r="AB80">
            <v>8.7919999999999998</v>
          </cell>
          <cell r="AC80">
            <v>11.051</v>
          </cell>
          <cell r="AD80">
            <v>10.739000000000001</v>
          </cell>
          <cell r="AE80">
            <v>5.2960000000000003</v>
          </cell>
          <cell r="AF80">
            <v>5.6379999999999999</v>
          </cell>
          <cell r="AG80">
            <v>3.8849999999999998</v>
          </cell>
          <cell r="AH80">
            <v>4.3630000000000004</v>
          </cell>
          <cell r="AI80">
            <v>5.8760000000000003</v>
          </cell>
          <cell r="AJ80">
            <v>5.4039999999999999</v>
          </cell>
          <cell r="AK80">
            <v>5.4450000000000003</v>
          </cell>
          <cell r="AL80">
            <v>-2.109</v>
          </cell>
          <cell r="AM80">
            <v>-5.4560000000000004</v>
          </cell>
          <cell r="AN80">
            <v>-0.76600000000000001</v>
          </cell>
          <cell r="AO80">
            <v>1.431</v>
          </cell>
          <cell r="AP80">
            <v>0.93799999999999994</v>
          </cell>
          <cell r="AQ80">
            <v>1.0720000000000001</v>
          </cell>
          <cell r="AR80">
            <v>2.2229999999999999</v>
          </cell>
          <cell r="AS80">
            <v>2.7370000000000001</v>
          </cell>
          <cell r="AT80">
            <v>2.734</v>
          </cell>
          <cell r="AU80">
            <v>2.742</v>
          </cell>
          <cell r="AV80">
            <v>2.7440000000000002</v>
          </cell>
          <cell r="AW80">
            <v>2011</v>
          </cell>
        </row>
        <row r="81">
          <cell r="D81" t="str">
            <v>Israel</v>
          </cell>
          <cell r="E81" t="str">
            <v>Gross domestic product, constant prices</v>
          </cell>
          <cell r="F81"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81" t="str">
            <v>Percent change</v>
          </cell>
          <cell r="I81" t="str">
            <v>See notes for:  Gross domestic product, constant prices (National currency).</v>
          </cell>
          <cell r="J81">
            <v>3.5680000000000001</v>
          </cell>
          <cell r="K81">
            <v>4.7229999999999999</v>
          </cell>
          <cell r="L81">
            <v>1.4239999999999999</v>
          </cell>
          <cell r="M81">
            <v>2.5859999999999999</v>
          </cell>
          <cell r="N81">
            <v>2.21</v>
          </cell>
          <cell r="O81">
            <v>4.4509999999999996</v>
          </cell>
          <cell r="P81">
            <v>3.5510000000000002</v>
          </cell>
          <cell r="Q81">
            <v>7.49</v>
          </cell>
          <cell r="R81">
            <v>3.5640000000000001</v>
          </cell>
          <cell r="S81">
            <v>1.419</v>
          </cell>
          <cell r="T81">
            <v>6.633</v>
          </cell>
          <cell r="U81">
            <v>4.6180000000000003</v>
          </cell>
          <cell r="V81">
            <v>7.1550000000000002</v>
          </cell>
          <cell r="W81">
            <v>3.7709999999999999</v>
          </cell>
          <cell r="X81">
            <v>7.0110000000000001</v>
          </cell>
          <cell r="Y81">
            <v>9.9169999999999998</v>
          </cell>
          <cell r="Z81">
            <v>5.49</v>
          </cell>
          <cell r="AA81">
            <v>3.3719999999999999</v>
          </cell>
          <cell r="AB81">
            <v>4.117</v>
          </cell>
          <cell r="AC81">
            <v>3.3559999999999999</v>
          </cell>
          <cell r="AD81">
            <v>9.2550000000000008</v>
          </cell>
          <cell r="AE81">
            <v>-0.223</v>
          </cell>
          <cell r="AF81">
            <v>-0.57599999999999996</v>
          </cell>
          <cell r="AG81">
            <v>1.512</v>
          </cell>
          <cell r="AH81">
            <v>4.8440000000000003</v>
          </cell>
          <cell r="AI81">
            <v>4.7320000000000002</v>
          </cell>
          <cell r="AJ81">
            <v>5.798</v>
          </cell>
          <cell r="AK81">
            <v>5.8970000000000002</v>
          </cell>
          <cell r="AL81">
            <v>4.1109999999999998</v>
          </cell>
          <cell r="AM81">
            <v>1.1060000000000001</v>
          </cell>
          <cell r="AN81">
            <v>4.9829999999999997</v>
          </cell>
          <cell r="AO81">
            <v>4.6050000000000004</v>
          </cell>
          <cell r="AP81">
            <v>3.1040000000000001</v>
          </cell>
          <cell r="AQ81">
            <v>3.5640000000000001</v>
          </cell>
          <cell r="AR81">
            <v>3.9470000000000001</v>
          </cell>
          <cell r="AS81">
            <v>3.5640000000000001</v>
          </cell>
          <cell r="AT81">
            <v>3.5139999999999998</v>
          </cell>
          <cell r="AU81">
            <v>3.3809999999999998</v>
          </cell>
          <cell r="AV81">
            <v>3.4660000000000002</v>
          </cell>
          <cell r="AW81">
            <v>2012</v>
          </cell>
        </row>
        <row r="82">
          <cell r="D82" t="str">
            <v>Italy</v>
          </cell>
          <cell r="E82" t="str">
            <v>Gross domestic product, constant prices</v>
          </cell>
          <cell r="F82"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82" t="str">
            <v>Percent change</v>
          </cell>
          <cell r="I82" t="str">
            <v>See notes for:  Gross domestic product, constant prices (National currency).</v>
          </cell>
          <cell r="J82">
            <v>-1.4139999999999999</v>
          </cell>
          <cell r="K82">
            <v>0.78100000000000003</v>
          </cell>
          <cell r="L82">
            <v>0.66800000000000004</v>
          </cell>
          <cell r="M82">
            <v>0.91300000000000003</v>
          </cell>
          <cell r="N82">
            <v>3.226</v>
          </cell>
          <cell r="O82">
            <v>2.798</v>
          </cell>
          <cell r="P82">
            <v>2.86</v>
          </cell>
          <cell r="Q82">
            <v>3.1920000000000002</v>
          </cell>
          <cell r="R82">
            <v>4.194</v>
          </cell>
          <cell r="S82">
            <v>3.3879999999999999</v>
          </cell>
          <cell r="T82">
            <v>2.0529999999999999</v>
          </cell>
          <cell r="U82">
            <v>1.4350000000000001</v>
          </cell>
          <cell r="V82">
            <v>0.83399999999999996</v>
          </cell>
          <cell r="W82">
            <v>-0.85299999999999998</v>
          </cell>
          <cell r="X82">
            <v>2.1509999999999998</v>
          </cell>
          <cell r="Y82">
            <v>2.887</v>
          </cell>
          <cell r="Z82">
            <v>1.135</v>
          </cell>
          <cell r="AA82">
            <v>1.8660000000000001</v>
          </cell>
          <cell r="AB82">
            <v>1.448</v>
          </cell>
          <cell r="AC82">
            <v>1.4510000000000001</v>
          </cell>
          <cell r="AD82">
            <v>3.6539999999999999</v>
          </cell>
          <cell r="AE82">
            <v>1.863</v>
          </cell>
          <cell r="AF82">
            <v>0.45100000000000001</v>
          </cell>
          <cell r="AG82">
            <v>-4.7E-2</v>
          </cell>
          <cell r="AH82">
            <v>1.7310000000000001</v>
          </cell>
          <cell r="AI82">
            <v>0.93100000000000005</v>
          </cell>
          <cell r="AJ82">
            <v>2.1989999999999998</v>
          </cell>
          <cell r="AK82">
            <v>1.6830000000000001</v>
          </cell>
          <cell r="AL82">
            <v>-1.1559999999999999</v>
          </cell>
          <cell r="AM82">
            <v>-5.4939999999999998</v>
          </cell>
          <cell r="AN82">
            <v>1.7230000000000001</v>
          </cell>
          <cell r="AO82">
            <v>0.374</v>
          </cell>
          <cell r="AP82">
            <v>-2.3690000000000002</v>
          </cell>
          <cell r="AQ82">
            <v>-1.4710000000000001</v>
          </cell>
          <cell r="AR82">
            <v>0.51600000000000001</v>
          </cell>
          <cell r="AS82">
            <v>1.2030000000000001</v>
          </cell>
          <cell r="AT82">
            <v>1.4</v>
          </cell>
          <cell r="AU82">
            <v>1.401</v>
          </cell>
          <cell r="AV82">
            <v>1.2</v>
          </cell>
          <cell r="AW82">
            <v>2012</v>
          </cell>
        </row>
        <row r="83">
          <cell r="D83" t="str">
            <v>Jamaica</v>
          </cell>
          <cell r="E83" t="str">
            <v>Gross domestic product, constant prices</v>
          </cell>
          <cell r="F83"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83" t="str">
            <v>Percent change</v>
          </cell>
          <cell r="I83" t="str">
            <v>See notes for:  Gross domestic product, constant prices (National currency).</v>
          </cell>
          <cell r="J83">
            <v>-4.0410000000000004</v>
          </cell>
          <cell r="K83">
            <v>4.42</v>
          </cell>
          <cell r="L83">
            <v>3.08</v>
          </cell>
          <cell r="M83">
            <v>4.1529999999999996</v>
          </cell>
          <cell r="N83">
            <v>0.95</v>
          </cell>
          <cell r="O83">
            <v>-0.9</v>
          </cell>
          <cell r="P83">
            <v>7</v>
          </cell>
          <cell r="Q83">
            <v>7.7</v>
          </cell>
          <cell r="R83">
            <v>-3.9929999999999999</v>
          </cell>
          <cell r="S83">
            <v>4.7</v>
          </cell>
          <cell r="T83">
            <v>4.875</v>
          </cell>
          <cell r="U83">
            <v>0.83399999999999996</v>
          </cell>
          <cell r="V83">
            <v>2.778</v>
          </cell>
          <cell r="W83">
            <v>2.2109999999999999</v>
          </cell>
          <cell r="X83">
            <v>1.875</v>
          </cell>
          <cell r="Y83">
            <v>2.5209999999999999</v>
          </cell>
          <cell r="Z83">
            <v>-0.24299999999999999</v>
          </cell>
          <cell r="AA83">
            <v>-1.595</v>
          </cell>
          <cell r="AB83">
            <v>-1.0109999999999999</v>
          </cell>
          <cell r="AC83">
            <v>1.048</v>
          </cell>
          <cell r="AD83">
            <v>0.879</v>
          </cell>
          <cell r="AE83">
            <v>1.345</v>
          </cell>
          <cell r="AF83">
            <v>0.67500000000000004</v>
          </cell>
          <cell r="AG83">
            <v>3.6659999999999999</v>
          </cell>
          <cell r="AH83">
            <v>1.3240000000000001</v>
          </cell>
          <cell r="AI83">
            <v>0.89400000000000002</v>
          </cell>
          <cell r="AJ83">
            <v>2.8730000000000002</v>
          </cell>
          <cell r="AK83">
            <v>1.4339999999999999</v>
          </cell>
          <cell r="AL83">
            <v>-0.79200000000000004</v>
          </cell>
          <cell r="AM83">
            <v>-3.0819999999999999</v>
          </cell>
          <cell r="AN83">
            <v>-1.4379999999999999</v>
          </cell>
          <cell r="AO83">
            <v>1.508</v>
          </cell>
          <cell r="AP83">
            <v>0.08</v>
          </cell>
          <cell r="AQ83">
            <v>0.55000000000000004</v>
          </cell>
          <cell r="AR83">
            <v>1.25</v>
          </cell>
          <cell r="AS83">
            <v>1.7</v>
          </cell>
          <cell r="AT83">
            <v>2.1</v>
          </cell>
          <cell r="AU83">
            <v>2.4249999999999998</v>
          </cell>
          <cell r="AV83">
            <v>2.65</v>
          </cell>
          <cell r="AW83">
            <v>2011</v>
          </cell>
        </row>
        <row r="84">
          <cell r="D84" t="str">
            <v>Japan</v>
          </cell>
          <cell r="E84" t="str">
            <v>Gross domestic product, constant prices</v>
          </cell>
          <cell r="F84"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84" t="str">
            <v>Percent change</v>
          </cell>
          <cell r="I84" t="str">
            <v>See notes for:  Gross domestic product, constant prices (National currency).</v>
          </cell>
          <cell r="J84">
            <v>3.181</v>
          </cell>
          <cell r="K84">
            <v>4.1769999999999996</v>
          </cell>
          <cell r="L84">
            <v>3.3769999999999998</v>
          </cell>
          <cell r="M84">
            <v>3.0609999999999999</v>
          </cell>
          <cell r="N84">
            <v>4.4640000000000004</v>
          </cell>
          <cell r="O84">
            <v>6.3330000000000002</v>
          </cell>
          <cell r="P84">
            <v>2.831</v>
          </cell>
          <cell r="Q84">
            <v>4.1070000000000002</v>
          </cell>
          <cell r="R84">
            <v>7.1470000000000002</v>
          </cell>
          <cell r="S84">
            <v>5.37</v>
          </cell>
          <cell r="T84">
            <v>5.5720000000000001</v>
          </cell>
          <cell r="U84">
            <v>3.3239999999999998</v>
          </cell>
          <cell r="V84">
            <v>0.81899999999999995</v>
          </cell>
          <cell r="W84">
            <v>0.17100000000000001</v>
          </cell>
          <cell r="X84">
            <v>0.86399999999999999</v>
          </cell>
          <cell r="Y84">
            <v>1.9419999999999999</v>
          </cell>
          <cell r="Z84">
            <v>2.61</v>
          </cell>
          <cell r="AA84">
            <v>1.5960000000000001</v>
          </cell>
          <cell r="AB84">
            <v>-2.0030000000000001</v>
          </cell>
          <cell r="AC84">
            <v>-0.19900000000000001</v>
          </cell>
          <cell r="AD84">
            <v>2.2570000000000001</v>
          </cell>
          <cell r="AE84">
            <v>0.35499999999999998</v>
          </cell>
          <cell r="AF84">
            <v>0.28999999999999998</v>
          </cell>
          <cell r="AG84">
            <v>1.6850000000000001</v>
          </cell>
          <cell r="AH84">
            <v>2.3610000000000002</v>
          </cell>
          <cell r="AI84">
            <v>1.3029999999999999</v>
          </cell>
          <cell r="AJ84">
            <v>1.6930000000000001</v>
          </cell>
          <cell r="AK84">
            <v>2.1920000000000002</v>
          </cell>
          <cell r="AL84">
            <v>-1.042</v>
          </cell>
          <cell r="AM84">
            <v>-5.5270000000000001</v>
          </cell>
          <cell r="AN84">
            <v>4.6520000000000001</v>
          </cell>
          <cell r="AO84">
            <v>-0.56899999999999995</v>
          </cell>
          <cell r="AP84">
            <v>1.996</v>
          </cell>
          <cell r="AQ84">
            <v>1.5840000000000001</v>
          </cell>
          <cell r="AR84">
            <v>1.4119999999999999</v>
          </cell>
          <cell r="AS84">
            <v>1.054</v>
          </cell>
          <cell r="AT84">
            <v>1.216</v>
          </cell>
          <cell r="AU84">
            <v>1.1890000000000001</v>
          </cell>
          <cell r="AV84">
            <v>1.1299999999999999</v>
          </cell>
          <cell r="AW84">
            <v>2012</v>
          </cell>
        </row>
        <row r="85">
          <cell r="D85" t="str">
            <v>Jordan</v>
          </cell>
          <cell r="E85" t="str">
            <v>Gross domestic product, constant prices</v>
          </cell>
          <cell r="F85"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85" t="str">
            <v>Percent change</v>
          </cell>
          <cell r="I85" t="str">
            <v>See notes for:  Gross domestic product, constant prices (National currency).</v>
          </cell>
          <cell r="J85">
            <v>11.173</v>
          </cell>
          <cell r="K85">
            <v>17.183</v>
          </cell>
          <cell r="L85">
            <v>7.0259999999999998</v>
          </cell>
          <cell r="M85">
            <v>-2.2130000000000001</v>
          </cell>
          <cell r="N85">
            <v>4.2850000000000001</v>
          </cell>
          <cell r="O85">
            <v>-2.7029999999999998</v>
          </cell>
          <cell r="P85">
            <v>5.5039999999999996</v>
          </cell>
          <cell r="Q85">
            <v>2.3250000000000002</v>
          </cell>
          <cell r="R85">
            <v>1.4610000000000001</v>
          </cell>
          <cell r="S85">
            <v>-10.734</v>
          </cell>
          <cell r="T85">
            <v>-0.28000000000000003</v>
          </cell>
          <cell r="U85">
            <v>1.62</v>
          </cell>
          <cell r="V85">
            <v>14.351000000000001</v>
          </cell>
          <cell r="W85">
            <v>4.4850000000000003</v>
          </cell>
          <cell r="X85">
            <v>4.9790000000000001</v>
          </cell>
          <cell r="Y85">
            <v>6.1890000000000001</v>
          </cell>
          <cell r="Z85">
            <v>2.0750000000000002</v>
          </cell>
          <cell r="AA85">
            <v>3.3220000000000001</v>
          </cell>
          <cell r="AB85">
            <v>3.012</v>
          </cell>
          <cell r="AC85">
            <v>3.3820000000000001</v>
          </cell>
          <cell r="AD85">
            <v>4.2519999999999998</v>
          </cell>
          <cell r="AE85">
            <v>5.2690000000000001</v>
          </cell>
          <cell r="AF85">
            <v>5.7859999999999996</v>
          </cell>
          <cell r="AG85">
            <v>4.18</v>
          </cell>
          <cell r="AH85">
            <v>8.5589999999999993</v>
          </cell>
          <cell r="AI85">
            <v>8.1359999999999992</v>
          </cell>
          <cell r="AJ85">
            <v>8.093</v>
          </cell>
          <cell r="AK85">
            <v>8.1760000000000002</v>
          </cell>
          <cell r="AL85">
            <v>7.2320000000000002</v>
          </cell>
          <cell r="AM85">
            <v>5.4770000000000003</v>
          </cell>
          <cell r="AN85">
            <v>2.3109999999999999</v>
          </cell>
          <cell r="AO85">
            <v>2.589</v>
          </cell>
          <cell r="AP85">
            <v>2.8</v>
          </cell>
          <cell r="AQ85">
            <v>3.25</v>
          </cell>
          <cell r="AR85">
            <v>3.5</v>
          </cell>
          <cell r="AS85">
            <v>4</v>
          </cell>
          <cell r="AT85">
            <v>4.5</v>
          </cell>
          <cell r="AU85">
            <v>4.5</v>
          </cell>
          <cell r="AV85">
            <v>4.5</v>
          </cell>
          <cell r="AW85">
            <v>2011</v>
          </cell>
        </row>
        <row r="86">
          <cell r="D86" t="str">
            <v>Kazakhstan</v>
          </cell>
          <cell r="E86" t="str">
            <v>Gross domestic product, constant prices</v>
          </cell>
          <cell r="F86"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86" t="str">
            <v>Percent change</v>
          </cell>
          <cell r="I86" t="str">
            <v>See notes for:  Gross domestic product, constant prices (National currency).</v>
          </cell>
          <cell r="J86" t="str">
            <v>n/a</v>
          </cell>
          <cell r="K86" t="str">
            <v>n/a</v>
          </cell>
          <cell r="L86" t="str">
            <v>n/a</v>
          </cell>
          <cell r="M86" t="str">
            <v>n/a</v>
          </cell>
          <cell r="N86" t="str">
            <v>n/a</v>
          </cell>
          <cell r="O86" t="str">
            <v>n/a</v>
          </cell>
          <cell r="P86" t="str">
            <v>n/a</v>
          </cell>
          <cell r="Q86" t="str">
            <v>n/a</v>
          </cell>
          <cell r="R86" t="str">
            <v>n/a</v>
          </cell>
          <cell r="S86" t="str">
            <v>n/a</v>
          </cell>
          <cell r="T86" t="str">
            <v>n/a</v>
          </cell>
          <cell r="U86" t="str">
            <v>n/a</v>
          </cell>
          <cell r="V86" t="str">
            <v>n/a</v>
          </cell>
          <cell r="W86">
            <v>-9.1999999999999993</v>
          </cell>
          <cell r="X86">
            <v>-12.58</v>
          </cell>
          <cell r="Y86">
            <v>-8.2639999999999993</v>
          </cell>
          <cell r="Z86">
            <v>0.51500000000000001</v>
          </cell>
          <cell r="AA86">
            <v>1.613</v>
          </cell>
          <cell r="AB86">
            <v>-1.915</v>
          </cell>
          <cell r="AC86">
            <v>2.74</v>
          </cell>
          <cell r="AD86">
            <v>9.8000000000000007</v>
          </cell>
          <cell r="AE86">
            <v>13.5</v>
          </cell>
          <cell r="AF86">
            <v>9.8000000000000007</v>
          </cell>
          <cell r="AG86">
            <v>9.3000000000000007</v>
          </cell>
          <cell r="AH86">
            <v>9.6</v>
          </cell>
          <cell r="AI86">
            <v>9.6999999999999993</v>
          </cell>
          <cell r="AJ86">
            <v>10.7</v>
          </cell>
          <cell r="AK86">
            <v>8.9</v>
          </cell>
          <cell r="AL86">
            <v>3.2</v>
          </cell>
          <cell r="AM86">
            <v>1.181</v>
          </cell>
          <cell r="AN86">
            <v>7.2510000000000003</v>
          </cell>
          <cell r="AO86">
            <v>7.5</v>
          </cell>
          <cell r="AP86">
            <v>5.0430000000000001</v>
          </cell>
          <cell r="AQ86">
            <v>5.5</v>
          </cell>
          <cell r="AR86">
            <v>5.65</v>
          </cell>
          <cell r="AS86">
            <v>6.2</v>
          </cell>
          <cell r="AT86">
            <v>6.1</v>
          </cell>
          <cell r="AU86">
            <v>6.2</v>
          </cell>
          <cell r="AV86">
            <v>6.2</v>
          </cell>
          <cell r="AW86">
            <v>2012</v>
          </cell>
        </row>
        <row r="87">
          <cell r="D87" t="str">
            <v>Kenya</v>
          </cell>
          <cell r="E87" t="str">
            <v>Gross domestic product, constant prices</v>
          </cell>
          <cell r="F87"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87" t="str">
            <v>Percent change</v>
          </cell>
          <cell r="I87" t="str">
            <v>See notes for:  Gross domestic product, constant prices (National currency).</v>
          </cell>
          <cell r="J87">
            <v>5.5720000000000001</v>
          </cell>
          <cell r="K87">
            <v>4.0999999999999996</v>
          </cell>
          <cell r="L87">
            <v>5.0519999999999996</v>
          </cell>
          <cell r="M87">
            <v>1.593</v>
          </cell>
          <cell r="N87">
            <v>1.6</v>
          </cell>
          <cell r="O87">
            <v>4.0730000000000004</v>
          </cell>
          <cell r="P87">
            <v>6.9820000000000002</v>
          </cell>
          <cell r="Q87">
            <v>5.8109999999999999</v>
          </cell>
          <cell r="R87">
            <v>6.0910000000000002</v>
          </cell>
          <cell r="S87">
            <v>4.5540000000000003</v>
          </cell>
          <cell r="T87">
            <v>4.1340000000000003</v>
          </cell>
          <cell r="U87">
            <v>1.339</v>
          </cell>
          <cell r="V87">
            <v>-1.08</v>
          </cell>
          <cell r="W87">
            <v>-9.5000000000000001E-2</v>
          </cell>
          <cell r="X87">
            <v>2.5310000000000001</v>
          </cell>
          <cell r="Y87">
            <v>4.2869999999999999</v>
          </cell>
          <cell r="Z87">
            <v>4.0110000000000001</v>
          </cell>
          <cell r="AA87">
            <v>0.22</v>
          </cell>
          <cell r="AB87">
            <v>3.33</v>
          </cell>
          <cell r="AC87">
            <v>2.407</v>
          </cell>
          <cell r="AD87">
            <v>0.59899999999999998</v>
          </cell>
          <cell r="AE87">
            <v>4.726</v>
          </cell>
          <cell r="AF87">
            <v>0.29899999999999999</v>
          </cell>
          <cell r="AG87">
            <v>2.7850000000000001</v>
          </cell>
          <cell r="AH87">
            <v>4.6159999999999997</v>
          </cell>
          <cell r="AI87">
            <v>5.9809999999999999</v>
          </cell>
          <cell r="AJ87">
            <v>6.3259999999999996</v>
          </cell>
          <cell r="AK87">
            <v>6.9930000000000003</v>
          </cell>
          <cell r="AL87">
            <v>1.5269999999999999</v>
          </cell>
          <cell r="AM87">
            <v>2.7349999999999999</v>
          </cell>
          <cell r="AN87">
            <v>5.7640000000000002</v>
          </cell>
          <cell r="AO87">
            <v>4.3769999999999998</v>
          </cell>
          <cell r="AP87">
            <v>4.7</v>
          </cell>
          <cell r="AQ87">
            <v>5.85</v>
          </cell>
          <cell r="AR87">
            <v>6.2389999999999999</v>
          </cell>
          <cell r="AS87">
            <v>6.3129999999999997</v>
          </cell>
          <cell r="AT87">
            <v>6.6420000000000003</v>
          </cell>
          <cell r="AU87">
            <v>5.8220000000000001</v>
          </cell>
          <cell r="AV87">
            <v>6.0780000000000003</v>
          </cell>
          <cell r="AW87">
            <v>2010</v>
          </cell>
        </row>
        <row r="88">
          <cell r="D88" t="str">
            <v>Kiribati</v>
          </cell>
          <cell r="E88" t="str">
            <v>Gross domestic product, constant prices</v>
          </cell>
          <cell r="F88"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88" t="str">
            <v>Percent change</v>
          </cell>
          <cell r="I88" t="str">
            <v>See notes for:  Gross domestic product, constant prices (National currency).</v>
          </cell>
          <cell r="J88">
            <v>-44.442</v>
          </cell>
          <cell r="K88">
            <v>-3.4830000000000001</v>
          </cell>
          <cell r="L88">
            <v>6.7910000000000004</v>
          </cell>
          <cell r="M88">
            <v>-0.71299999999999997</v>
          </cell>
          <cell r="N88">
            <v>5.024</v>
          </cell>
          <cell r="O88">
            <v>-6.6059999999999999</v>
          </cell>
          <cell r="P88">
            <v>-1.22</v>
          </cell>
          <cell r="Q88">
            <v>-9.125</v>
          </cell>
          <cell r="R88">
            <v>18.181999999999999</v>
          </cell>
          <cell r="S88">
            <v>-8.5589999999999993</v>
          </cell>
          <cell r="T88">
            <v>2.133</v>
          </cell>
          <cell r="U88">
            <v>6.2889999999999997</v>
          </cell>
          <cell r="V88">
            <v>3.1970000000000001</v>
          </cell>
          <cell r="W88">
            <v>2.62</v>
          </cell>
          <cell r="X88">
            <v>4.9470000000000001</v>
          </cell>
          <cell r="Y88">
            <v>-1.2569999999999999</v>
          </cell>
          <cell r="Z88">
            <v>6.069</v>
          </cell>
          <cell r="AA88">
            <v>5.4740000000000002</v>
          </cell>
          <cell r="AB88">
            <v>10.968</v>
          </cell>
          <cell r="AC88">
            <v>1.395</v>
          </cell>
          <cell r="AD88">
            <v>4.8819999999999997</v>
          </cell>
          <cell r="AE88">
            <v>-3.2490000000000001</v>
          </cell>
          <cell r="AF88">
            <v>6.7359999999999998</v>
          </cell>
          <cell r="AG88">
            <v>4.1589999999999998</v>
          </cell>
          <cell r="AH88">
            <v>0.24199999999999999</v>
          </cell>
          <cell r="AI88">
            <v>0.33300000000000002</v>
          </cell>
          <cell r="AJ88">
            <v>1.2370000000000001</v>
          </cell>
          <cell r="AK88">
            <v>0.45300000000000001</v>
          </cell>
          <cell r="AL88">
            <v>-2.359</v>
          </cell>
          <cell r="AM88">
            <v>-2.35</v>
          </cell>
          <cell r="AN88">
            <v>1.4</v>
          </cell>
          <cell r="AO88">
            <v>2</v>
          </cell>
          <cell r="AP88">
            <v>2.5</v>
          </cell>
          <cell r="AQ88">
            <v>2.5</v>
          </cell>
          <cell r="AR88">
            <v>1.96</v>
          </cell>
          <cell r="AS88">
            <v>1.96</v>
          </cell>
          <cell r="AT88">
            <v>1.96</v>
          </cell>
          <cell r="AU88">
            <v>1.96</v>
          </cell>
          <cell r="AV88">
            <v>1.96</v>
          </cell>
          <cell r="AW88">
            <v>2009</v>
          </cell>
        </row>
        <row r="89">
          <cell r="D89" t="str">
            <v>Korea</v>
          </cell>
          <cell r="E89" t="str">
            <v>Gross domestic product, constant prices</v>
          </cell>
          <cell r="F89"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89" t="str">
            <v>Percent change</v>
          </cell>
          <cell r="I89" t="str">
            <v>See notes for:  Gross domestic product, constant prices (National currency).</v>
          </cell>
          <cell r="J89">
            <v>-1.891</v>
          </cell>
          <cell r="K89">
            <v>7.4039999999999999</v>
          </cell>
          <cell r="L89">
            <v>8.2910000000000004</v>
          </cell>
          <cell r="M89">
            <v>12.182</v>
          </cell>
          <cell r="N89">
            <v>9.859</v>
          </cell>
          <cell r="O89">
            <v>7.4710000000000001</v>
          </cell>
          <cell r="P89">
            <v>12.24</v>
          </cell>
          <cell r="Q89">
            <v>12.266</v>
          </cell>
          <cell r="R89">
            <v>11.66</v>
          </cell>
          <cell r="S89">
            <v>6.7519999999999998</v>
          </cell>
          <cell r="T89">
            <v>9.2970000000000006</v>
          </cell>
          <cell r="U89">
            <v>9.7129999999999992</v>
          </cell>
          <cell r="V89">
            <v>5.7649999999999997</v>
          </cell>
          <cell r="W89">
            <v>6.3289999999999997</v>
          </cell>
          <cell r="X89">
            <v>8.7720000000000002</v>
          </cell>
          <cell r="Y89">
            <v>8.9309999999999992</v>
          </cell>
          <cell r="Z89">
            <v>7.1859999999999999</v>
          </cell>
          <cell r="AA89">
            <v>5.7670000000000003</v>
          </cell>
          <cell r="AB89">
            <v>-5.7140000000000004</v>
          </cell>
          <cell r="AC89">
            <v>10.731</v>
          </cell>
          <cell r="AD89">
            <v>8.798</v>
          </cell>
          <cell r="AE89">
            <v>3.9729999999999999</v>
          </cell>
          <cell r="AF89">
            <v>7.15</v>
          </cell>
          <cell r="AG89">
            <v>2.8029999999999999</v>
          </cell>
          <cell r="AH89">
            <v>4.6189999999999998</v>
          </cell>
          <cell r="AI89">
            <v>3.9569999999999999</v>
          </cell>
          <cell r="AJ89">
            <v>5.1790000000000003</v>
          </cell>
          <cell r="AK89">
            <v>5.1059999999999999</v>
          </cell>
          <cell r="AL89">
            <v>2.298</v>
          </cell>
          <cell r="AM89">
            <v>0.31900000000000001</v>
          </cell>
          <cell r="AN89">
            <v>6.32</v>
          </cell>
          <cell r="AO89">
            <v>3.6339999999999999</v>
          </cell>
          <cell r="AP89">
            <v>2.0219999999999998</v>
          </cell>
          <cell r="AQ89">
            <v>2.8450000000000002</v>
          </cell>
          <cell r="AR89">
            <v>3.8940000000000001</v>
          </cell>
          <cell r="AS89">
            <v>4.0279999999999996</v>
          </cell>
          <cell r="AT89">
            <v>3.99</v>
          </cell>
          <cell r="AU89">
            <v>3.97</v>
          </cell>
          <cell r="AV89">
            <v>3.9689999999999999</v>
          </cell>
          <cell r="AW89">
            <v>2011</v>
          </cell>
        </row>
        <row r="90">
          <cell r="D90" t="str">
            <v>Kosovo</v>
          </cell>
          <cell r="E90" t="str">
            <v>Gross domestic product, constant prices</v>
          </cell>
          <cell r="F90"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90" t="str">
            <v>Percent change</v>
          </cell>
          <cell r="I90" t="str">
            <v>See notes for:  Gross domestic product, constant prices (National currency).</v>
          </cell>
          <cell r="J90" t="str">
            <v>n/a</v>
          </cell>
          <cell r="K90" t="str">
            <v>n/a</v>
          </cell>
          <cell r="L90" t="str">
            <v>n/a</v>
          </cell>
          <cell r="M90" t="str">
            <v>n/a</v>
          </cell>
          <cell r="N90" t="str">
            <v>n/a</v>
          </cell>
          <cell r="O90" t="str">
            <v>n/a</v>
          </cell>
          <cell r="P90" t="str">
            <v>n/a</v>
          </cell>
          <cell r="Q90" t="str">
            <v>n/a</v>
          </cell>
          <cell r="R90" t="str">
            <v>n/a</v>
          </cell>
          <cell r="S90" t="str">
            <v>n/a</v>
          </cell>
          <cell r="T90" t="str">
            <v>n/a</v>
          </cell>
          <cell r="U90" t="str">
            <v>n/a</v>
          </cell>
          <cell r="V90" t="str">
            <v>n/a</v>
          </cell>
          <cell r="W90" t="str">
            <v>n/a</v>
          </cell>
          <cell r="X90" t="str">
            <v>n/a</v>
          </cell>
          <cell r="Y90" t="str">
            <v>n/a</v>
          </cell>
          <cell r="Z90" t="str">
            <v>n/a</v>
          </cell>
          <cell r="AA90" t="str">
            <v>n/a</v>
          </cell>
          <cell r="AB90" t="str">
            <v>n/a</v>
          </cell>
          <cell r="AC90" t="str">
            <v>n/a</v>
          </cell>
          <cell r="AD90" t="str">
            <v>n/a</v>
          </cell>
          <cell r="AE90">
            <v>27.69</v>
          </cell>
          <cell r="AF90">
            <v>-1.2889999999999999</v>
          </cell>
          <cell r="AG90">
            <v>5.1669999999999998</v>
          </cell>
          <cell r="AH90">
            <v>3.883</v>
          </cell>
          <cell r="AI90">
            <v>3.835</v>
          </cell>
          <cell r="AJ90">
            <v>3.4220000000000002</v>
          </cell>
          <cell r="AK90">
            <v>6.2629999999999999</v>
          </cell>
          <cell r="AL90">
            <v>6.907</v>
          </cell>
          <cell r="AM90">
            <v>2.9</v>
          </cell>
          <cell r="AN90">
            <v>3.8959999999999999</v>
          </cell>
          <cell r="AO90">
            <v>4.9550000000000001</v>
          </cell>
          <cell r="AP90">
            <v>2.1459999999999999</v>
          </cell>
          <cell r="AQ90">
            <v>2.94</v>
          </cell>
          <cell r="AR90">
            <v>4.34</v>
          </cell>
          <cell r="AS90">
            <v>4.95</v>
          </cell>
          <cell r="AT90">
            <v>5</v>
          </cell>
          <cell r="AU90">
            <v>4.5999999999999996</v>
          </cell>
          <cell r="AV90">
            <v>4.5999999999999996</v>
          </cell>
          <cell r="AW90">
            <v>2010</v>
          </cell>
        </row>
        <row r="91">
          <cell r="D91" t="str">
            <v>Kuwait</v>
          </cell>
          <cell r="E91" t="str">
            <v>Gross domestic product, constant prices</v>
          </cell>
          <cell r="F91"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91" t="str">
            <v>Percent change</v>
          </cell>
          <cell r="I91" t="str">
            <v>See notes for:  Gross domestic product, constant prices (National currency).</v>
          </cell>
          <cell r="J91">
            <v>-20.364000000000001</v>
          </cell>
          <cell r="K91">
            <v>-18.920999999999999</v>
          </cell>
          <cell r="L91">
            <v>-9.5039999999999996</v>
          </cell>
          <cell r="M91">
            <v>5.2530000000000001</v>
          </cell>
          <cell r="N91">
            <v>5.24</v>
          </cell>
          <cell r="O91">
            <v>-4.258</v>
          </cell>
          <cell r="P91">
            <v>8.5649999999999995</v>
          </cell>
          <cell r="Q91">
            <v>8.1419999999999995</v>
          </cell>
          <cell r="R91">
            <v>-10.050000000000001</v>
          </cell>
          <cell r="S91">
            <v>25.896000000000001</v>
          </cell>
          <cell r="T91">
            <v>-26.228999999999999</v>
          </cell>
          <cell r="U91">
            <v>-41.008000000000003</v>
          </cell>
          <cell r="V91">
            <v>50.688000000000002</v>
          </cell>
          <cell r="W91">
            <v>33.758000000000003</v>
          </cell>
          <cell r="X91">
            <v>8.6270000000000007</v>
          </cell>
          <cell r="Y91">
            <v>1.377</v>
          </cell>
          <cell r="Z91">
            <v>0.60299999999999998</v>
          </cell>
          <cell r="AA91">
            <v>2.4750000000000001</v>
          </cell>
          <cell r="AB91">
            <v>3.6629999999999998</v>
          </cell>
          <cell r="AC91">
            <v>-1.7789999999999999</v>
          </cell>
          <cell r="AD91">
            <v>4.6859999999999999</v>
          </cell>
          <cell r="AE91">
            <v>0.20899999999999999</v>
          </cell>
          <cell r="AF91">
            <v>3.0139999999999998</v>
          </cell>
          <cell r="AG91">
            <v>17.337</v>
          </cell>
          <cell r="AH91">
            <v>10.762</v>
          </cell>
          <cell r="AI91">
            <v>10.076000000000001</v>
          </cell>
          <cell r="AJ91">
            <v>7.52</v>
          </cell>
          <cell r="AK91">
            <v>5.992</v>
          </cell>
          <cell r="AL91">
            <v>2.48</v>
          </cell>
          <cell r="AM91">
            <v>-7.0759999999999996</v>
          </cell>
          <cell r="AN91">
            <v>-2.371</v>
          </cell>
          <cell r="AO91">
            <v>6.3040000000000003</v>
          </cell>
          <cell r="AP91">
            <v>5.0819999999999999</v>
          </cell>
          <cell r="AQ91">
            <v>1.0549999999999999</v>
          </cell>
          <cell r="AR91">
            <v>3.1480000000000001</v>
          </cell>
          <cell r="AS91">
            <v>3.8260000000000001</v>
          </cell>
          <cell r="AT91">
            <v>3.8540000000000001</v>
          </cell>
          <cell r="AU91">
            <v>3.88</v>
          </cell>
          <cell r="AV91">
            <v>3.8969999999999998</v>
          </cell>
          <cell r="AW91">
            <v>2011</v>
          </cell>
        </row>
        <row r="92">
          <cell r="D92" t="str">
            <v>Kyrgyz Republic</v>
          </cell>
          <cell r="E92" t="str">
            <v>Gross domestic product, constant prices</v>
          </cell>
          <cell r="F92"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92" t="str">
            <v>Percent change</v>
          </cell>
          <cell r="I92" t="str">
            <v>See notes for:  Gross domestic product, constant prices (National currency).</v>
          </cell>
          <cell r="J92" t="str">
            <v>n/a</v>
          </cell>
          <cell r="K92" t="str">
            <v>n/a</v>
          </cell>
          <cell r="L92" t="str">
            <v>n/a</v>
          </cell>
          <cell r="M92" t="str">
            <v>n/a</v>
          </cell>
          <cell r="N92" t="str">
            <v>n/a</v>
          </cell>
          <cell r="O92" t="str">
            <v>n/a</v>
          </cell>
          <cell r="P92" t="str">
            <v>n/a</v>
          </cell>
          <cell r="Q92" t="str">
            <v>n/a</v>
          </cell>
          <cell r="R92" t="str">
            <v>n/a</v>
          </cell>
          <cell r="S92" t="str">
            <v>n/a</v>
          </cell>
          <cell r="T92" t="str">
            <v>n/a</v>
          </cell>
          <cell r="U92" t="str">
            <v>n/a</v>
          </cell>
          <cell r="V92" t="str">
            <v>n/a</v>
          </cell>
          <cell r="W92">
            <v>-13.005000000000001</v>
          </cell>
          <cell r="X92">
            <v>-19.806999999999999</v>
          </cell>
          <cell r="Y92">
            <v>-5.7510000000000003</v>
          </cell>
          <cell r="Z92">
            <v>7.0839999999999996</v>
          </cell>
          <cell r="AA92">
            <v>9.9</v>
          </cell>
          <cell r="AB92">
            <v>2.1</v>
          </cell>
          <cell r="AC92">
            <v>3.7</v>
          </cell>
          <cell r="AD92">
            <v>5.3979999999999997</v>
          </cell>
          <cell r="AE92">
            <v>5.3</v>
          </cell>
          <cell r="AF92">
            <v>-2.1999999999999999E-2</v>
          </cell>
          <cell r="AG92">
            <v>7</v>
          </cell>
          <cell r="AH92">
            <v>7.0270000000000001</v>
          </cell>
          <cell r="AI92">
            <v>-0.16</v>
          </cell>
          <cell r="AJ92">
            <v>3.1</v>
          </cell>
          <cell r="AK92">
            <v>8.5429999999999993</v>
          </cell>
          <cell r="AL92">
            <v>7.5659999999999998</v>
          </cell>
          <cell r="AM92">
            <v>2.9</v>
          </cell>
          <cell r="AN92">
            <v>-0.47199999999999998</v>
          </cell>
          <cell r="AO92">
            <v>6</v>
          </cell>
          <cell r="AP92">
            <v>-0.9</v>
          </cell>
          <cell r="AQ92">
            <v>7.3659999999999997</v>
          </cell>
          <cell r="AR92">
            <v>7.4619999999999997</v>
          </cell>
          <cell r="AS92">
            <v>5.3410000000000002</v>
          </cell>
          <cell r="AT92">
            <v>4.9580000000000002</v>
          </cell>
          <cell r="AU92">
            <v>4.9880000000000004</v>
          </cell>
          <cell r="AV92">
            <v>4.9749999999999996</v>
          </cell>
          <cell r="AW92">
            <v>2012</v>
          </cell>
        </row>
        <row r="93">
          <cell r="D93" t="str">
            <v>Lao P.D.R.</v>
          </cell>
          <cell r="E93" t="str">
            <v>Gross domestic product, constant prices</v>
          </cell>
          <cell r="F93"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93" t="str">
            <v>Percent change</v>
          </cell>
          <cell r="I93" t="str">
            <v>See notes for:  Gross domestic product, constant prices (National currency).</v>
          </cell>
          <cell r="J93">
            <v>10.004</v>
          </cell>
          <cell r="K93">
            <v>15.332000000000001</v>
          </cell>
          <cell r="L93">
            <v>4.7149999999999999</v>
          </cell>
          <cell r="M93">
            <v>3</v>
          </cell>
          <cell r="N93">
            <v>6.4379999999999997</v>
          </cell>
          <cell r="O93">
            <v>9.1219999999999999</v>
          </cell>
          <cell r="P93">
            <v>4.8289999999999997</v>
          </cell>
          <cell r="Q93">
            <v>-0.96</v>
          </cell>
          <cell r="R93">
            <v>-2.1</v>
          </cell>
          <cell r="S93">
            <v>9.8930000000000007</v>
          </cell>
          <cell r="T93">
            <v>6.6859999999999999</v>
          </cell>
          <cell r="U93">
            <v>3.9990000000000001</v>
          </cell>
          <cell r="V93">
            <v>6.9989999999999997</v>
          </cell>
          <cell r="W93">
            <v>5.867</v>
          </cell>
          <cell r="X93">
            <v>8.16</v>
          </cell>
          <cell r="Y93">
            <v>7.0449999999999999</v>
          </cell>
          <cell r="Z93">
            <v>6.8920000000000003</v>
          </cell>
          <cell r="AA93">
            <v>6.907</v>
          </cell>
          <cell r="AB93">
            <v>4.38</v>
          </cell>
          <cell r="AC93">
            <v>4.1349999999999998</v>
          </cell>
          <cell r="AD93">
            <v>6.3239999999999998</v>
          </cell>
          <cell r="AE93">
            <v>4.6230000000000002</v>
          </cell>
          <cell r="AF93">
            <v>6.8650000000000002</v>
          </cell>
          <cell r="AG93">
            <v>6.21</v>
          </cell>
          <cell r="AH93">
            <v>7.0209999999999999</v>
          </cell>
          <cell r="AI93">
            <v>6.7670000000000003</v>
          </cell>
          <cell r="AJ93">
            <v>8.6449999999999996</v>
          </cell>
          <cell r="AK93">
            <v>7.843</v>
          </cell>
          <cell r="AL93">
            <v>7.7850000000000001</v>
          </cell>
          <cell r="AM93">
            <v>7.5019999999999998</v>
          </cell>
          <cell r="AN93">
            <v>8.1310000000000002</v>
          </cell>
          <cell r="AO93">
            <v>8.0389999999999997</v>
          </cell>
          <cell r="AP93">
            <v>8.3130000000000006</v>
          </cell>
          <cell r="AQ93">
            <v>8.0269999999999992</v>
          </cell>
          <cell r="AR93">
            <v>7.7329999999999997</v>
          </cell>
          <cell r="AS93">
            <v>7.774</v>
          </cell>
          <cell r="AT93">
            <v>7.9039999999999999</v>
          </cell>
          <cell r="AU93">
            <v>7.798</v>
          </cell>
          <cell r="AV93">
            <v>7.5990000000000002</v>
          </cell>
          <cell r="AW93">
            <v>2011</v>
          </cell>
        </row>
        <row r="94">
          <cell r="D94" t="str">
            <v>Latvia</v>
          </cell>
          <cell r="E94" t="str">
            <v>Gross domestic product, constant prices</v>
          </cell>
          <cell r="F94"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94" t="str">
            <v>Percent change</v>
          </cell>
          <cell r="I94" t="str">
            <v>See notes for:  Gross domestic product, constant prices (National currency).</v>
          </cell>
          <cell r="J94" t="str">
            <v>n/a</v>
          </cell>
          <cell r="K94" t="str">
            <v>n/a</v>
          </cell>
          <cell r="L94" t="str">
            <v>n/a</v>
          </cell>
          <cell r="M94" t="str">
            <v>n/a</v>
          </cell>
          <cell r="N94" t="str">
            <v>n/a</v>
          </cell>
          <cell r="O94" t="str">
            <v>n/a</v>
          </cell>
          <cell r="P94" t="str">
            <v>n/a</v>
          </cell>
          <cell r="Q94" t="str">
            <v>n/a</v>
          </cell>
          <cell r="R94" t="str">
            <v>n/a</v>
          </cell>
          <cell r="S94" t="str">
            <v>n/a</v>
          </cell>
          <cell r="T94" t="str">
            <v>n/a</v>
          </cell>
          <cell r="U94" t="str">
            <v>n/a</v>
          </cell>
          <cell r="V94" t="str">
            <v>n/a</v>
          </cell>
          <cell r="W94">
            <v>-11.4</v>
          </cell>
          <cell r="X94">
            <v>2.2000000000000002</v>
          </cell>
          <cell r="Y94">
            <v>-2.0840000000000001</v>
          </cell>
          <cell r="Z94">
            <v>4.274</v>
          </cell>
          <cell r="AA94">
            <v>9.1080000000000005</v>
          </cell>
          <cell r="AB94">
            <v>5.4359999999999999</v>
          </cell>
          <cell r="AC94">
            <v>3.0409999999999999</v>
          </cell>
          <cell r="AD94">
            <v>5.7489999999999997</v>
          </cell>
          <cell r="AE94">
            <v>7.3490000000000002</v>
          </cell>
          <cell r="AF94">
            <v>7.2240000000000002</v>
          </cell>
          <cell r="AG94">
            <v>7.6</v>
          </cell>
          <cell r="AH94">
            <v>8.8569999999999993</v>
          </cell>
          <cell r="AI94">
            <v>10.122999999999999</v>
          </cell>
          <cell r="AJ94">
            <v>11.154</v>
          </cell>
          <cell r="AK94">
            <v>9.6</v>
          </cell>
          <cell r="AL94">
            <v>-3.2749999999999999</v>
          </cell>
          <cell r="AM94">
            <v>-17.728999999999999</v>
          </cell>
          <cell r="AN94">
            <v>-0.94199999999999995</v>
          </cell>
          <cell r="AO94">
            <v>5.4770000000000003</v>
          </cell>
          <cell r="AP94">
            <v>5.5780000000000003</v>
          </cell>
          <cell r="AQ94">
            <v>4.16</v>
          </cell>
          <cell r="AR94">
            <v>4.1959999999999997</v>
          </cell>
          <cell r="AS94">
            <v>4.1879999999999997</v>
          </cell>
          <cell r="AT94">
            <v>4.0439999999999996</v>
          </cell>
          <cell r="AU94">
            <v>4.0190000000000001</v>
          </cell>
          <cell r="AV94">
            <v>4.0010000000000003</v>
          </cell>
          <cell r="AW94">
            <v>2012</v>
          </cell>
        </row>
        <row r="95">
          <cell r="D95" t="str">
            <v>Lebanon</v>
          </cell>
          <cell r="E95" t="str">
            <v>Gross domestic product, constant prices</v>
          </cell>
          <cell r="F95"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95" t="str">
            <v>Percent change</v>
          </cell>
          <cell r="I95" t="str">
            <v>See notes for:  Gross domestic product, constant prices (National currency).</v>
          </cell>
          <cell r="J95">
            <v>1.4670000000000001</v>
          </cell>
          <cell r="K95">
            <v>0.55000000000000004</v>
          </cell>
          <cell r="L95">
            <v>-36.789000000000001</v>
          </cell>
          <cell r="M95">
            <v>22.71</v>
          </cell>
          <cell r="N95">
            <v>44.478999999999999</v>
          </cell>
          <cell r="O95">
            <v>24.3</v>
          </cell>
          <cell r="P95">
            <v>-6.7729999999999997</v>
          </cell>
          <cell r="Q95">
            <v>16.728999999999999</v>
          </cell>
          <cell r="R95">
            <v>-28.209</v>
          </cell>
          <cell r="S95">
            <v>-42.195</v>
          </cell>
          <cell r="T95">
            <v>-13.420999999999999</v>
          </cell>
          <cell r="U95">
            <v>38.200000000000003</v>
          </cell>
          <cell r="V95">
            <v>4.4950000000000001</v>
          </cell>
          <cell r="W95">
            <v>7</v>
          </cell>
          <cell r="X95">
            <v>8.0299999999999994</v>
          </cell>
          <cell r="Y95">
            <v>6.4930000000000003</v>
          </cell>
          <cell r="Z95">
            <v>4.0380000000000003</v>
          </cell>
          <cell r="AA95">
            <v>10.19</v>
          </cell>
          <cell r="AB95">
            <v>3.9</v>
          </cell>
          <cell r="AC95">
            <v>-0.8</v>
          </cell>
          <cell r="AD95">
            <v>1.1000000000000001</v>
          </cell>
          <cell r="AE95">
            <v>3.9</v>
          </cell>
          <cell r="AF95">
            <v>3.4</v>
          </cell>
          <cell r="AG95">
            <v>1.7</v>
          </cell>
          <cell r="AH95">
            <v>7.5</v>
          </cell>
          <cell r="AI95">
            <v>0.7</v>
          </cell>
          <cell r="AJ95">
            <v>1.4</v>
          </cell>
          <cell r="AK95">
            <v>8.4</v>
          </cell>
          <cell r="AL95">
            <v>8.6</v>
          </cell>
          <cell r="AM95">
            <v>9</v>
          </cell>
          <cell r="AN95">
            <v>7</v>
          </cell>
          <cell r="AO95">
            <v>1.5</v>
          </cell>
          <cell r="AP95">
            <v>1.5</v>
          </cell>
          <cell r="AQ95">
            <v>2</v>
          </cell>
          <cell r="AR95">
            <v>4</v>
          </cell>
          <cell r="AS95">
            <v>4</v>
          </cell>
          <cell r="AT95">
            <v>4</v>
          </cell>
          <cell r="AU95">
            <v>4</v>
          </cell>
          <cell r="AV95">
            <v>4</v>
          </cell>
          <cell r="AW95">
            <v>2010</v>
          </cell>
        </row>
        <row r="96">
          <cell r="D96" t="str">
            <v>Lesotho</v>
          </cell>
          <cell r="E96" t="str">
            <v>Gross domestic product, constant prices</v>
          </cell>
          <cell r="F96"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96" t="str">
            <v>Percent change</v>
          </cell>
          <cell r="I96" t="str">
            <v>See notes for:  Gross domestic product, constant prices (National currency).</v>
          </cell>
          <cell r="J96">
            <v>-0.82499999999999996</v>
          </cell>
          <cell r="K96">
            <v>3.0790000000000002</v>
          </cell>
          <cell r="L96">
            <v>5.556</v>
          </cell>
          <cell r="M96">
            <v>0.318</v>
          </cell>
          <cell r="N96">
            <v>5.0970000000000004</v>
          </cell>
          <cell r="O96">
            <v>4.3869999999999996</v>
          </cell>
          <cell r="P96">
            <v>5.3520000000000003</v>
          </cell>
          <cell r="Q96">
            <v>0.189</v>
          </cell>
          <cell r="R96">
            <v>8.8279999999999994</v>
          </cell>
          <cell r="S96">
            <v>6.8019999999999996</v>
          </cell>
          <cell r="T96">
            <v>6.4740000000000002</v>
          </cell>
          <cell r="U96">
            <v>2.3519999999999999</v>
          </cell>
          <cell r="V96">
            <v>7.3630000000000004</v>
          </cell>
          <cell r="W96">
            <v>3.294</v>
          </cell>
          <cell r="X96">
            <v>5.6719999999999997</v>
          </cell>
          <cell r="Y96">
            <v>1.778</v>
          </cell>
          <cell r="Z96">
            <v>4.673</v>
          </cell>
          <cell r="AA96">
            <v>3.4369999999999998</v>
          </cell>
          <cell r="AB96">
            <v>5.4889999999999999</v>
          </cell>
          <cell r="AC96">
            <v>0.376</v>
          </cell>
          <cell r="AD96">
            <v>5.66</v>
          </cell>
          <cell r="AE96">
            <v>3.669</v>
          </cell>
          <cell r="AF96">
            <v>1.9910000000000001</v>
          </cell>
          <cell r="AG96">
            <v>3.4550000000000001</v>
          </cell>
          <cell r="AH96">
            <v>2.8039999999999998</v>
          </cell>
          <cell r="AI96">
            <v>2.9369999999999998</v>
          </cell>
          <cell r="AJ96">
            <v>4.0979999999999999</v>
          </cell>
          <cell r="AK96">
            <v>4.8540000000000001</v>
          </cell>
          <cell r="AL96">
            <v>5.133</v>
          </cell>
          <cell r="AM96">
            <v>4.8079999999999998</v>
          </cell>
          <cell r="AN96">
            <v>6.2690000000000001</v>
          </cell>
          <cell r="AO96">
            <v>5.7140000000000004</v>
          </cell>
          <cell r="AP96">
            <v>3.9969999999999999</v>
          </cell>
          <cell r="AQ96">
            <v>3.548</v>
          </cell>
          <cell r="AR96">
            <v>3.129</v>
          </cell>
          <cell r="AS96">
            <v>3.5550000000000002</v>
          </cell>
          <cell r="AT96">
            <v>3.9329999999999998</v>
          </cell>
          <cell r="AU96">
            <v>3.9769999999999999</v>
          </cell>
          <cell r="AV96">
            <v>4.01</v>
          </cell>
          <cell r="AW96">
            <v>2011</v>
          </cell>
        </row>
        <row r="97">
          <cell r="D97" t="str">
            <v>Liberia</v>
          </cell>
          <cell r="E97" t="str">
            <v>Gross domestic product, constant prices</v>
          </cell>
          <cell r="F97"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97" t="str">
            <v>Percent change</v>
          </cell>
          <cell r="I97" t="str">
            <v>See notes for:  Gross domestic product, constant prices (National currency).</v>
          </cell>
          <cell r="J97" t="str">
            <v>n/a</v>
          </cell>
          <cell r="K97" t="str">
            <v>n/a</v>
          </cell>
          <cell r="L97" t="str">
            <v>n/a</v>
          </cell>
          <cell r="M97" t="str">
            <v>n/a</v>
          </cell>
          <cell r="N97" t="str">
            <v>n/a</v>
          </cell>
          <cell r="O97" t="str">
            <v>n/a</v>
          </cell>
          <cell r="P97" t="str">
            <v>n/a</v>
          </cell>
          <cell r="Q97" t="str">
            <v>n/a</v>
          </cell>
          <cell r="R97" t="str">
            <v>n/a</v>
          </cell>
          <cell r="S97" t="str">
            <v>n/a</v>
          </cell>
          <cell r="T97" t="str">
            <v>n/a</v>
          </cell>
          <cell r="U97" t="str">
            <v>n/a</v>
          </cell>
          <cell r="V97" t="str">
            <v>n/a</v>
          </cell>
          <cell r="W97" t="str">
            <v>n/a</v>
          </cell>
          <cell r="X97" t="str">
            <v>n/a</v>
          </cell>
          <cell r="Y97" t="str">
            <v>n/a</v>
          </cell>
          <cell r="Z97" t="str">
            <v>n/a</v>
          </cell>
          <cell r="AA97" t="str">
            <v>n/a</v>
          </cell>
          <cell r="AB97" t="str">
            <v>n/a</v>
          </cell>
          <cell r="AC97" t="str">
            <v>n/a</v>
          </cell>
          <cell r="AD97" t="str">
            <v>n/a</v>
          </cell>
          <cell r="AE97">
            <v>2.9329999999999998</v>
          </cell>
          <cell r="AF97">
            <v>4.4800000000000004</v>
          </cell>
          <cell r="AG97">
            <v>-28.355</v>
          </cell>
          <cell r="AH97">
            <v>4.0679999999999996</v>
          </cell>
          <cell r="AI97">
            <v>5.8860000000000001</v>
          </cell>
          <cell r="AJ97">
            <v>8.9529999999999994</v>
          </cell>
          <cell r="AK97">
            <v>13.161</v>
          </cell>
          <cell r="AL97">
            <v>6.173</v>
          </cell>
          <cell r="AM97">
            <v>5.2859999999999996</v>
          </cell>
          <cell r="AN97">
            <v>6.1150000000000002</v>
          </cell>
          <cell r="AO97">
            <v>7.8970000000000002</v>
          </cell>
          <cell r="AP97">
            <v>8.3450000000000006</v>
          </cell>
          <cell r="AQ97">
            <v>7.4720000000000004</v>
          </cell>
          <cell r="AR97">
            <v>5.34</v>
          </cell>
          <cell r="AS97">
            <v>7.4530000000000003</v>
          </cell>
          <cell r="AT97">
            <v>5.282</v>
          </cell>
          <cell r="AU97">
            <v>6.242</v>
          </cell>
          <cell r="AV97">
            <v>7.6639999999999997</v>
          </cell>
          <cell r="AW97">
            <v>2011</v>
          </cell>
        </row>
        <row r="98">
          <cell r="D98" t="str">
            <v>Libya</v>
          </cell>
          <cell r="E98" t="str">
            <v>Gross domestic product, constant prices</v>
          </cell>
          <cell r="F98"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98" t="str">
            <v>Percent change</v>
          </cell>
          <cell r="I98" t="str">
            <v>See notes for:  Gross domestic product, constant prices (National currency).</v>
          </cell>
          <cell r="J98">
            <v>0.60599999999999998</v>
          </cell>
          <cell r="K98">
            <v>-20.04</v>
          </cell>
          <cell r="L98">
            <v>1.518</v>
          </cell>
          <cell r="M98">
            <v>-4.7089999999999996</v>
          </cell>
          <cell r="N98">
            <v>-8.3059999999999992</v>
          </cell>
          <cell r="O98">
            <v>0.60699999999999998</v>
          </cell>
          <cell r="P98">
            <v>-11.353</v>
          </cell>
          <cell r="Q98">
            <v>-14.702</v>
          </cell>
          <cell r="R98">
            <v>7.5789999999999997</v>
          </cell>
          <cell r="S98">
            <v>7.1989999999999998</v>
          </cell>
          <cell r="T98">
            <v>3.72</v>
          </cell>
          <cell r="U98">
            <v>15.654999999999999</v>
          </cell>
          <cell r="V98">
            <v>-2.7120000000000002</v>
          </cell>
          <cell r="W98">
            <v>-3.7629999999999999</v>
          </cell>
          <cell r="X98">
            <v>1.9350000000000001</v>
          </cell>
          <cell r="Y98">
            <v>-12.397</v>
          </cell>
          <cell r="Z98">
            <v>2.633</v>
          </cell>
          <cell r="AA98">
            <v>-0.60699999999999998</v>
          </cell>
          <cell r="AB98">
            <v>-0.377</v>
          </cell>
          <cell r="AC98">
            <v>0.46200000000000002</v>
          </cell>
          <cell r="AD98">
            <v>3.681</v>
          </cell>
          <cell r="AE98">
            <v>-1.764</v>
          </cell>
          <cell r="AF98">
            <v>-0.95899999999999996</v>
          </cell>
          <cell r="AG98">
            <v>13.016</v>
          </cell>
          <cell r="AH98">
            <v>4.4610000000000003</v>
          </cell>
          <cell r="AI98">
            <v>11.87</v>
          </cell>
          <cell r="AJ98">
            <v>6.5</v>
          </cell>
          <cell r="AK98">
            <v>6.3540000000000001</v>
          </cell>
          <cell r="AL98">
            <v>2.6659999999999999</v>
          </cell>
          <cell r="AM98">
            <v>-0.79</v>
          </cell>
          <cell r="AN98">
            <v>5.0229999999999997</v>
          </cell>
          <cell r="AO98">
            <v>-62.076000000000001</v>
          </cell>
          <cell r="AP98">
            <v>104.483</v>
          </cell>
          <cell r="AQ98">
            <v>20.187000000000001</v>
          </cell>
          <cell r="AR98">
            <v>10.1</v>
          </cell>
          <cell r="AS98">
            <v>9.016</v>
          </cell>
          <cell r="AT98">
            <v>8.5519999999999996</v>
          </cell>
          <cell r="AU98">
            <v>5</v>
          </cell>
          <cell r="AV98">
            <v>4.9969999999999999</v>
          </cell>
          <cell r="AW98">
            <v>2009</v>
          </cell>
        </row>
        <row r="99">
          <cell r="D99" t="str">
            <v>Lithuania</v>
          </cell>
          <cell r="E99" t="str">
            <v>Gross domestic product, constant prices</v>
          </cell>
          <cell r="F99"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99" t="str">
            <v>Percent change</v>
          </cell>
          <cell r="I99" t="str">
            <v>See notes for:  Gross domestic product, constant prices (National currency).</v>
          </cell>
          <cell r="J99" t="str">
            <v>n/a</v>
          </cell>
          <cell r="K99" t="str">
            <v>n/a</v>
          </cell>
          <cell r="L99" t="str">
            <v>n/a</v>
          </cell>
          <cell r="M99" t="str">
            <v>n/a</v>
          </cell>
          <cell r="N99" t="str">
            <v>n/a</v>
          </cell>
          <cell r="O99" t="str">
            <v>n/a</v>
          </cell>
          <cell r="P99" t="str">
            <v>n/a</v>
          </cell>
          <cell r="Q99" t="str">
            <v>n/a</v>
          </cell>
          <cell r="R99" t="str">
            <v>n/a</v>
          </cell>
          <cell r="S99" t="str">
            <v>n/a</v>
          </cell>
          <cell r="T99" t="str">
            <v>n/a</v>
          </cell>
          <cell r="U99" t="str">
            <v>n/a</v>
          </cell>
          <cell r="V99" t="str">
            <v>n/a</v>
          </cell>
          <cell r="W99" t="str">
            <v>n/a</v>
          </cell>
          <cell r="X99" t="str">
            <v>n/a</v>
          </cell>
          <cell r="Y99" t="str">
            <v>n/a</v>
          </cell>
          <cell r="Z99">
            <v>5.2389999999999999</v>
          </cell>
          <cell r="AA99">
            <v>8.14</v>
          </cell>
          <cell r="AB99">
            <v>7.6230000000000002</v>
          </cell>
          <cell r="AC99">
            <v>-1.0209999999999999</v>
          </cell>
          <cell r="AD99">
            <v>3.621</v>
          </cell>
          <cell r="AE99">
            <v>6.7</v>
          </cell>
          <cell r="AF99">
            <v>6.8380000000000001</v>
          </cell>
          <cell r="AG99">
            <v>10.276</v>
          </cell>
          <cell r="AH99">
            <v>7.3689999999999998</v>
          </cell>
          <cell r="AI99">
            <v>7.7910000000000004</v>
          </cell>
          <cell r="AJ99">
            <v>7.8090000000000002</v>
          </cell>
          <cell r="AK99">
            <v>9.7959999999999994</v>
          </cell>
          <cell r="AL99">
            <v>2.9119999999999999</v>
          </cell>
          <cell r="AM99">
            <v>-14.847</v>
          </cell>
          <cell r="AN99">
            <v>1.5209999999999999</v>
          </cell>
          <cell r="AO99">
            <v>5.8659999999999997</v>
          </cell>
          <cell r="AP99">
            <v>3.617</v>
          </cell>
          <cell r="AQ99">
            <v>3.0449999999999999</v>
          </cell>
          <cell r="AR99">
            <v>3.2669999999999999</v>
          </cell>
          <cell r="AS99">
            <v>3.472</v>
          </cell>
          <cell r="AT99">
            <v>3.694</v>
          </cell>
          <cell r="AU99">
            <v>3.839</v>
          </cell>
          <cell r="AV99">
            <v>3.7829999999999999</v>
          </cell>
          <cell r="AW99">
            <v>2012</v>
          </cell>
        </row>
        <row r="100">
          <cell r="D100" t="str">
            <v>Luxembourg</v>
          </cell>
          <cell r="E100" t="str">
            <v>Gross domestic product, constant prices</v>
          </cell>
          <cell r="F100"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00" t="str">
            <v>Percent change</v>
          </cell>
          <cell r="I100" t="str">
            <v>See notes for:  Gross domestic product, constant prices (National currency).</v>
          </cell>
          <cell r="J100">
            <v>3.17</v>
          </cell>
          <cell r="K100">
            <v>0.79800000000000004</v>
          </cell>
          <cell r="L100">
            <v>1.0389999999999999</v>
          </cell>
          <cell r="M100">
            <v>1.887</v>
          </cell>
          <cell r="N100">
            <v>4.7300000000000004</v>
          </cell>
          <cell r="O100">
            <v>5.5960000000000001</v>
          </cell>
          <cell r="P100">
            <v>9.9830000000000005</v>
          </cell>
          <cell r="Q100">
            <v>3.9510000000000001</v>
          </cell>
          <cell r="R100">
            <v>8.4640000000000004</v>
          </cell>
          <cell r="S100">
            <v>9.798</v>
          </cell>
          <cell r="T100">
            <v>5.32</v>
          </cell>
          <cell r="U100">
            <v>8.6449999999999996</v>
          </cell>
          <cell r="V100">
            <v>1.819</v>
          </cell>
          <cell r="W100">
            <v>4.2009999999999996</v>
          </cell>
          <cell r="X100">
            <v>3.8210000000000002</v>
          </cell>
          <cell r="Y100">
            <v>1.4319999999999999</v>
          </cell>
          <cell r="Z100">
            <v>1.5149999999999999</v>
          </cell>
          <cell r="AA100">
            <v>5.9370000000000003</v>
          </cell>
          <cell r="AB100">
            <v>6.4930000000000003</v>
          </cell>
          <cell r="AC100">
            <v>8.42</v>
          </cell>
          <cell r="AD100">
            <v>8.4420000000000002</v>
          </cell>
          <cell r="AE100">
            <v>2.52</v>
          </cell>
          <cell r="AF100">
            <v>4.0880000000000001</v>
          </cell>
          <cell r="AG100">
            <v>1.669</v>
          </cell>
          <cell r="AH100">
            <v>4.3760000000000003</v>
          </cell>
          <cell r="AI100">
            <v>5.2530000000000001</v>
          </cell>
          <cell r="AJ100">
            <v>4.9340000000000002</v>
          </cell>
          <cell r="AK100">
            <v>6.5880000000000001</v>
          </cell>
          <cell r="AL100">
            <v>-0.73499999999999999</v>
          </cell>
          <cell r="AM100">
            <v>-4.0730000000000004</v>
          </cell>
          <cell r="AN100">
            <v>2.891</v>
          </cell>
          <cell r="AO100">
            <v>1.657</v>
          </cell>
          <cell r="AP100">
            <v>0.112</v>
          </cell>
          <cell r="AQ100">
            <v>5.2999999999999999E-2</v>
          </cell>
          <cell r="AR100">
            <v>1.3320000000000001</v>
          </cell>
          <cell r="AS100">
            <v>1.7010000000000001</v>
          </cell>
          <cell r="AT100">
            <v>2.1800000000000002</v>
          </cell>
          <cell r="AU100">
            <v>2.206</v>
          </cell>
          <cell r="AV100">
            <v>2.218</v>
          </cell>
          <cell r="AW100">
            <v>2011</v>
          </cell>
        </row>
        <row r="101">
          <cell r="D101" t="str">
            <v>FYR Macedonia</v>
          </cell>
          <cell r="E101" t="str">
            <v>Gross domestic product, constant prices</v>
          </cell>
          <cell r="F101"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01" t="str">
            <v>Percent change</v>
          </cell>
          <cell r="I101" t="str">
            <v>See notes for:  Gross domestic product, constant prices (National currency).</v>
          </cell>
          <cell r="J101" t="str">
            <v>n/a</v>
          </cell>
          <cell r="K101" t="str">
            <v>n/a</v>
          </cell>
          <cell r="L101" t="str">
            <v>n/a</v>
          </cell>
          <cell r="M101" t="str">
            <v>n/a</v>
          </cell>
          <cell r="N101" t="str">
            <v>n/a</v>
          </cell>
          <cell r="O101" t="str">
            <v>n/a</v>
          </cell>
          <cell r="P101" t="str">
            <v>n/a</v>
          </cell>
          <cell r="Q101" t="str">
            <v>n/a</v>
          </cell>
          <cell r="R101" t="str">
            <v>n/a</v>
          </cell>
          <cell r="S101" t="str">
            <v>n/a</v>
          </cell>
          <cell r="T101" t="str">
            <v>n/a</v>
          </cell>
          <cell r="U101" t="str">
            <v>n/a</v>
          </cell>
          <cell r="V101" t="str">
            <v>n/a</v>
          </cell>
          <cell r="W101">
            <v>-7.5</v>
          </cell>
          <cell r="X101">
            <v>-1.8</v>
          </cell>
          <cell r="Y101">
            <v>-1.1000000000000001</v>
          </cell>
          <cell r="Z101">
            <v>1.2</v>
          </cell>
          <cell r="AA101">
            <v>1.351</v>
          </cell>
          <cell r="AB101">
            <v>3.3809999999999998</v>
          </cell>
          <cell r="AC101">
            <v>4.3479999999999999</v>
          </cell>
          <cell r="AD101">
            <v>4.5389999999999997</v>
          </cell>
          <cell r="AE101">
            <v>-4.5250000000000004</v>
          </cell>
          <cell r="AF101">
            <v>0.85299999999999998</v>
          </cell>
          <cell r="AG101">
            <v>2.82</v>
          </cell>
          <cell r="AH101">
            <v>4.6269999999999998</v>
          </cell>
          <cell r="AI101">
            <v>4.351</v>
          </cell>
          <cell r="AJ101">
            <v>4.9960000000000004</v>
          </cell>
          <cell r="AK101">
            <v>6.15</v>
          </cell>
          <cell r="AL101">
            <v>5</v>
          </cell>
          <cell r="AM101">
            <v>-0.92</v>
          </cell>
          <cell r="AN101">
            <v>2.895</v>
          </cell>
          <cell r="AO101">
            <v>2.8610000000000002</v>
          </cell>
          <cell r="AP101">
            <v>-0.26700000000000002</v>
          </cell>
          <cell r="AQ101">
            <v>2.0179999999999998</v>
          </cell>
          <cell r="AR101">
            <v>3.1259999999999999</v>
          </cell>
          <cell r="AS101">
            <v>3.5670000000000002</v>
          </cell>
          <cell r="AT101">
            <v>3.8860000000000001</v>
          </cell>
          <cell r="AU101">
            <v>4.0510000000000002</v>
          </cell>
          <cell r="AV101">
            <v>4.1820000000000004</v>
          </cell>
          <cell r="AW101">
            <v>2011</v>
          </cell>
        </row>
        <row r="102">
          <cell r="D102" t="str">
            <v>Madagascar</v>
          </cell>
          <cell r="E102" t="str">
            <v>Gross domestic product, constant prices</v>
          </cell>
          <cell r="F102"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02" t="str">
            <v>Percent change</v>
          </cell>
          <cell r="I102" t="str">
            <v>See notes for:  Gross domestic product, constant prices (National currency).</v>
          </cell>
          <cell r="J102">
            <v>0.78800000000000003</v>
          </cell>
          <cell r="K102">
            <v>-9.8000000000000007</v>
          </cell>
          <cell r="L102">
            <v>-1.9</v>
          </cell>
          <cell r="M102">
            <v>0.9</v>
          </cell>
          <cell r="N102">
            <v>1.76</v>
          </cell>
          <cell r="O102">
            <v>1.1559999999999999</v>
          </cell>
          <cell r="P102">
            <v>1.96</v>
          </cell>
          <cell r="Q102">
            <v>1.175</v>
          </cell>
          <cell r="R102">
            <v>3.407</v>
          </cell>
          <cell r="S102">
            <v>4.0750000000000002</v>
          </cell>
          <cell r="T102">
            <v>3.129</v>
          </cell>
          <cell r="U102">
            <v>-6.306</v>
          </cell>
          <cell r="V102">
            <v>1.181</v>
          </cell>
          <cell r="W102">
            <v>2.1</v>
          </cell>
          <cell r="X102">
            <v>-4.2000000000000003E-2</v>
          </cell>
          <cell r="Y102">
            <v>1.679</v>
          </cell>
          <cell r="Z102">
            <v>2.1539999999999999</v>
          </cell>
          <cell r="AA102">
            <v>3.6930000000000001</v>
          </cell>
          <cell r="AB102">
            <v>3.9169999999999998</v>
          </cell>
          <cell r="AC102">
            <v>4.6989999999999998</v>
          </cell>
          <cell r="AD102">
            <v>4.4569999999999999</v>
          </cell>
          <cell r="AE102">
            <v>5.98</v>
          </cell>
          <cell r="AF102">
            <v>-12.407999999999999</v>
          </cell>
          <cell r="AG102">
            <v>9.7850000000000001</v>
          </cell>
          <cell r="AH102">
            <v>5.2569999999999997</v>
          </cell>
          <cell r="AI102">
            <v>4.6029999999999998</v>
          </cell>
          <cell r="AJ102">
            <v>5.0229999999999997</v>
          </cell>
          <cell r="AK102">
            <v>6.2409999999999997</v>
          </cell>
          <cell r="AL102">
            <v>7.1280000000000001</v>
          </cell>
          <cell r="AM102">
            <v>-4.12</v>
          </cell>
          <cell r="AN102">
            <v>0.41899999999999998</v>
          </cell>
          <cell r="AO102">
            <v>1.8140000000000001</v>
          </cell>
          <cell r="AP102">
            <v>1.903</v>
          </cell>
          <cell r="AQ102">
            <v>2.62</v>
          </cell>
          <cell r="AR102">
            <v>3.7519999999999998</v>
          </cell>
          <cell r="AS102">
            <v>3.96</v>
          </cell>
          <cell r="AT102">
            <v>4.5279999999999996</v>
          </cell>
          <cell r="AU102">
            <v>5.0460000000000003</v>
          </cell>
          <cell r="AV102">
            <v>5.09</v>
          </cell>
          <cell r="AW102">
            <v>2010</v>
          </cell>
        </row>
        <row r="103">
          <cell r="D103" t="str">
            <v>Malawi</v>
          </cell>
          <cell r="E103" t="str">
            <v>Gross domestic product, constant prices</v>
          </cell>
          <cell r="F103"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03" t="str">
            <v>Percent change</v>
          </cell>
          <cell r="I103" t="str">
            <v>See notes for:  Gross domestic product, constant prices (National currency).</v>
          </cell>
          <cell r="J103">
            <v>0.39500000000000002</v>
          </cell>
          <cell r="K103">
            <v>-5.2450000000000001</v>
          </cell>
          <cell r="L103">
            <v>2.516</v>
          </cell>
          <cell r="M103">
            <v>3.694</v>
          </cell>
          <cell r="N103">
            <v>5.3730000000000002</v>
          </cell>
          <cell r="O103">
            <v>4.5709999999999997</v>
          </cell>
          <cell r="P103">
            <v>-0.215</v>
          </cell>
          <cell r="Q103">
            <v>1.625</v>
          </cell>
          <cell r="R103">
            <v>3.177</v>
          </cell>
          <cell r="S103">
            <v>1.345</v>
          </cell>
          <cell r="T103">
            <v>5.6920000000000002</v>
          </cell>
          <cell r="U103">
            <v>8.73</v>
          </cell>
          <cell r="V103">
            <v>-7.3330000000000002</v>
          </cell>
          <cell r="W103">
            <v>9.6920000000000002</v>
          </cell>
          <cell r="X103">
            <v>-10.313000000000001</v>
          </cell>
          <cell r="Y103">
            <v>13.83</v>
          </cell>
          <cell r="Z103">
            <v>9.9789999999999992</v>
          </cell>
          <cell r="AA103">
            <v>6.5869999999999997</v>
          </cell>
          <cell r="AB103">
            <v>1.0609999999999999</v>
          </cell>
          <cell r="AC103">
            <v>3.5409999999999999</v>
          </cell>
          <cell r="AD103">
            <v>0.77500000000000002</v>
          </cell>
          <cell r="AE103">
            <v>-4.1470000000000002</v>
          </cell>
          <cell r="AF103">
            <v>1.6950000000000001</v>
          </cell>
          <cell r="AG103">
            <v>5.5309999999999997</v>
          </cell>
          <cell r="AH103">
            <v>5.5179999999999998</v>
          </cell>
          <cell r="AI103">
            <v>2.569</v>
          </cell>
          <cell r="AJ103">
            <v>2.0619999999999998</v>
          </cell>
          <cell r="AK103">
            <v>9.4909999999999997</v>
          </cell>
          <cell r="AL103">
            <v>8.3390000000000004</v>
          </cell>
          <cell r="AM103">
            <v>9.0359999999999996</v>
          </cell>
          <cell r="AN103">
            <v>6.5330000000000004</v>
          </cell>
          <cell r="AO103">
            <v>4.3470000000000004</v>
          </cell>
          <cell r="AP103">
            <v>1.8859999999999999</v>
          </cell>
          <cell r="AQ103">
            <v>5.4829999999999997</v>
          </cell>
          <cell r="AR103">
            <v>6.06</v>
          </cell>
          <cell r="AS103">
            <v>6.5430000000000001</v>
          </cell>
          <cell r="AT103">
            <v>6.7380000000000004</v>
          </cell>
          <cell r="AU103">
            <v>6.6980000000000004</v>
          </cell>
          <cell r="AV103">
            <v>6.54</v>
          </cell>
          <cell r="AW103">
            <v>2009</v>
          </cell>
        </row>
        <row r="104">
          <cell r="D104" t="str">
            <v>Malaysia</v>
          </cell>
          <cell r="E104" t="str">
            <v>Gross domestic product, constant prices</v>
          </cell>
          <cell r="F104"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04" t="str">
            <v>Percent change</v>
          </cell>
          <cell r="I104" t="str">
            <v>See notes for:  Gross domestic product, constant prices (National currency).</v>
          </cell>
          <cell r="J104">
            <v>7.444</v>
          </cell>
          <cell r="K104">
            <v>6.9420000000000002</v>
          </cell>
          <cell r="L104">
            <v>5.9409999999999998</v>
          </cell>
          <cell r="M104">
            <v>6.25</v>
          </cell>
          <cell r="N104">
            <v>7.7619999999999996</v>
          </cell>
          <cell r="O104">
            <v>-0.876</v>
          </cell>
          <cell r="P104">
            <v>1.153</v>
          </cell>
          <cell r="Q104">
            <v>5.3890000000000002</v>
          </cell>
          <cell r="R104">
            <v>9.9380000000000006</v>
          </cell>
          <cell r="S104">
            <v>9.06</v>
          </cell>
          <cell r="T104">
            <v>9.0069999999999997</v>
          </cell>
          <cell r="U104">
            <v>9.5470000000000006</v>
          </cell>
          <cell r="V104">
            <v>8.8859999999999992</v>
          </cell>
          <cell r="W104">
            <v>9.8960000000000008</v>
          </cell>
          <cell r="X104">
            <v>9.2110000000000003</v>
          </cell>
          <cell r="Y104">
            <v>9.83</v>
          </cell>
          <cell r="Z104">
            <v>10.002000000000001</v>
          </cell>
          <cell r="AA104">
            <v>7.3230000000000004</v>
          </cell>
          <cell r="AB104">
            <v>-7.359</v>
          </cell>
          <cell r="AC104">
            <v>6.1379999999999999</v>
          </cell>
          <cell r="AD104">
            <v>8.68</v>
          </cell>
          <cell r="AE104">
            <v>0.51800000000000002</v>
          </cell>
          <cell r="AF104">
            <v>5.391</v>
          </cell>
          <cell r="AG104">
            <v>5.7889999999999997</v>
          </cell>
          <cell r="AH104">
            <v>6.7830000000000004</v>
          </cell>
          <cell r="AI104">
            <v>4.976</v>
          </cell>
          <cell r="AJ104">
            <v>5.585</v>
          </cell>
          <cell r="AK104">
            <v>6.2990000000000004</v>
          </cell>
          <cell r="AL104">
            <v>4.8319999999999999</v>
          </cell>
          <cell r="AM104">
            <v>-1.5129999999999999</v>
          </cell>
          <cell r="AN104">
            <v>7.1539999999999999</v>
          </cell>
          <cell r="AO104">
            <v>5.0839999999999996</v>
          </cell>
          <cell r="AP104">
            <v>5.6130000000000004</v>
          </cell>
          <cell r="AQ104">
            <v>5.0999999999999996</v>
          </cell>
          <cell r="AR104">
            <v>5.2</v>
          </cell>
          <cell r="AS104">
            <v>5.2</v>
          </cell>
          <cell r="AT104">
            <v>5.2</v>
          </cell>
          <cell r="AU104">
            <v>5.2</v>
          </cell>
          <cell r="AV104">
            <v>5.2</v>
          </cell>
          <cell r="AW104">
            <v>2012</v>
          </cell>
        </row>
        <row r="105">
          <cell r="D105" t="str">
            <v>Maldives</v>
          </cell>
          <cell r="E105" t="str">
            <v>Gross domestic product, constant prices</v>
          </cell>
          <cell r="F105"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05" t="str">
            <v>Percent change</v>
          </cell>
          <cell r="I105" t="str">
            <v>See notes for:  Gross domestic product, constant prices (National currency).</v>
          </cell>
          <cell r="J105">
            <v>18.803000000000001</v>
          </cell>
          <cell r="K105">
            <v>7.8860000000000001</v>
          </cell>
          <cell r="L105">
            <v>7.4660000000000002</v>
          </cell>
          <cell r="M105">
            <v>4.4139999999999997</v>
          </cell>
          <cell r="N105">
            <v>17.379000000000001</v>
          </cell>
          <cell r="O105">
            <v>13.801</v>
          </cell>
          <cell r="P105">
            <v>8.5960000000000001</v>
          </cell>
          <cell r="Q105">
            <v>8.8659999999999997</v>
          </cell>
          <cell r="R105">
            <v>8.7219999999999995</v>
          </cell>
          <cell r="S105">
            <v>9.2919999999999998</v>
          </cell>
          <cell r="T105">
            <v>-4.0490000000000004</v>
          </cell>
          <cell r="U105">
            <v>6.8959999999999999</v>
          </cell>
          <cell r="V105">
            <v>6.4669999999999996</v>
          </cell>
          <cell r="W105">
            <v>5.4169999999999998</v>
          </cell>
          <cell r="X105">
            <v>7.5049999999999999</v>
          </cell>
          <cell r="Y105">
            <v>7.3769999999999998</v>
          </cell>
          <cell r="Z105">
            <v>9.0839999999999996</v>
          </cell>
          <cell r="AA105">
            <v>10.404999999999999</v>
          </cell>
          <cell r="AB105">
            <v>9.7889999999999997</v>
          </cell>
          <cell r="AC105">
            <v>7.23</v>
          </cell>
          <cell r="AD105">
            <v>4.7699999999999996</v>
          </cell>
          <cell r="AE105">
            <v>3.452</v>
          </cell>
          <cell r="AF105">
            <v>6.0979999999999999</v>
          </cell>
          <cell r="AG105">
            <v>14.153</v>
          </cell>
          <cell r="AH105">
            <v>12.481</v>
          </cell>
          <cell r="AI105">
            <v>-8.6750000000000007</v>
          </cell>
          <cell r="AJ105">
            <v>19.585999999999999</v>
          </cell>
          <cell r="AK105">
            <v>10.555999999999999</v>
          </cell>
          <cell r="AL105">
            <v>12.199</v>
          </cell>
          <cell r="AM105">
            <v>-3.6339999999999999</v>
          </cell>
          <cell r="AN105">
            <v>7.0579999999999998</v>
          </cell>
          <cell r="AO105">
            <v>7.0490000000000004</v>
          </cell>
          <cell r="AP105">
            <v>3.4980000000000002</v>
          </cell>
          <cell r="AQ105">
            <v>3.7639999999999998</v>
          </cell>
          <cell r="AR105">
            <v>4.0389999999999997</v>
          </cell>
          <cell r="AS105">
            <v>4.09</v>
          </cell>
          <cell r="AT105">
            <v>4.0940000000000003</v>
          </cell>
          <cell r="AU105">
            <v>4.0940000000000003</v>
          </cell>
          <cell r="AV105">
            <v>4.0940000000000003</v>
          </cell>
          <cell r="AW105">
            <v>2012</v>
          </cell>
        </row>
        <row r="106">
          <cell r="D106" t="str">
            <v>Mali</v>
          </cell>
          <cell r="E106" t="str">
            <v>Gross domestic product, constant prices</v>
          </cell>
          <cell r="F106"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06" t="str">
            <v>Percent change</v>
          </cell>
          <cell r="I106" t="str">
            <v>See notes for:  Gross domestic product, constant prices (National currency).</v>
          </cell>
          <cell r="J106">
            <v>3.2989999999999999</v>
          </cell>
          <cell r="K106">
            <v>-2.4470000000000001</v>
          </cell>
          <cell r="L106">
            <v>6.601</v>
          </cell>
          <cell r="M106">
            <v>-5.1260000000000003</v>
          </cell>
          <cell r="N106">
            <v>1</v>
          </cell>
          <cell r="O106">
            <v>-1.948</v>
          </cell>
          <cell r="P106">
            <v>8.6020000000000003</v>
          </cell>
          <cell r="Q106">
            <v>1.998</v>
          </cell>
          <cell r="R106">
            <v>-0.32400000000000001</v>
          </cell>
          <cell r="S106">
            <v>11.938000000000001</v>
          </cell>
          <cell r="T106">
            <v>7.0149999999999997</v>
          </cell>
          <cell r="U106">
            <v>9.0519999999999996</v>
          </cell>
          <cell r="V106">
            <v>-3.2349999999999999</v>
          </cell>
          <cell r="W106">
            <v>3.8330000000000002</v>
          </cell>
          <cell r="X106">
            <v>3.5619999999999998</v>
          </cell>
          <cell r="Y106">
            <v>2.3540000000000001</v>
          </cell>
          <cell r="Z106">
            <v>7.3819999999999997</v>
          </cell>
          <cell r="AA106">
            <v>5.3339999999999996</v>
          </cell>
          <cell r="AB106">
            <v>4.4219999999999997</v>
          </cell>
          <cell r="AC106">
            <v>5.6980000000000004</v>
          </cell>
          <cell r="AD106">
            <v>-3.2749999999999999</v>
          </cell>
          <cell r="AE106">
            <v>11.855</v>
          </cell>
          <cell r="AF106">
            <v>4.3070000000000004</v>
          </cell>
          <cell r="AG106">
            <v>7.6159999999999997</v>
          </cell>
          <cell r="AH106">
            <v>2.2589999999999999</v>
          </cell>
          <cell r="AI106">
            <v>6.1349999999999998</v>
          </cell>
          <cell r="AJ106">
            <v>5.2519999999999998</v>
          </cell>
          <cell r="AK106">
            <v>4.298</v>
          </cell>
          <cell r="AL106">
            <v>4.9790000000000001</v>
          </cell>
          <cell r="AM106">
            <v>4.4569999999999999</v>
          </cell>
          <cell r="AN106">
            <v>5.819</v>
          </cell>
          <cell r="AO106">
            <v>2.73</v>
          </cell>
          <cell r="AP106">
            <v>-1.1879999999999999</v>
          </cell>
          <cell r="AQ106">
            <v>4.8159999999999998</v>
          </cell>
          <cell r="AR106">
            <v>6.2770000000000001</v>
          </cell>
          <cell r="AS106">
            <v>5.2839999999999998</v>
          </cell>
          <cell r="AT106">
            <v>4.9790000000000001</v>
          </cell>
          <cell r="AU106">
            <v>4.9800000000000004</v>
          </cell>
          <cell r="AV106">
            <v>4.8440000000000003</v>
          </cell>
          <cell r="AW106">
            <v>2011</v>
          </cell>
        </row>
        <row r="107">
          <cell r="D107" t="str">
            <v>Malta</v>
          </cell>
          <cell r="E107" t="str">
            <v>Gross domestic product, constant prices</v>
          </cell>
          <cell r="F107"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07" t="str">
            <v>Percent change</v>
          </cell>
          <cell r="I107" t="str">
            <v>See notes for:  Gross domestic product, constant prices (National currency).</v>
          </cell>
          <cell r="J107" t="str">
            <v>n/a</v>
          </cell>
          <cell r="K107" t="str">
            <v>n/a</v>
          </cell>
          <cell r="L107" t="str">
            <v>n/a</v>
          </cell>
          <cell r="M107" t="str">
            <v>n/a</v>
          </cell>
          <cell r="N107" t="str">
            <v>n/a</v>
          </cell>
          <cell r="O107" t="str">
            <v>n/a</v>
          </cell>
          <cell r="P107" t="str">
            <v>n/a</v>
          </cell>
          <cell r="Q107" t="str">
            <v>n/a</v>
          </cell>
          <cell r="R107" t="str">
            <v>n/a</v>
          </cell>
          <cell r="S107" t="str">
            <v>n/a</v>
          </cell>
          <cell r="T107" t="str">
            <v>n/a</v>
          </cell>
          <cell r="U107" t="str">
            <v>n/a</v>
          </cell>
          <cell r="V107" t="str">
            <v>n/a</v>
          </cell>
          <cell r="W107" t="str">
            <v>n/a</v>
          </cell>
          <cell r="X107" t="str">
            <v>n/a</v>
          </cell>
          <cell r="Y107" t="str">
            <v>n/a</v>
          </cell>
          <cell r="Z107" t="str">
            <v>n/a</v>
          </cell>
          <cell r="AA107" t="str">
            <v>n/a</v>
          </cell>
          <cell r="AB107" t="str">
            <v>n/a</v>
          </cell>
          <cell r="AC107" t="str">
            <v>n/a</v>
          </cell>
          <cell r="AD107" t="str">
            <v>n/a</v>
          </cell>
          <cell r="AE107">
            <v>-2E-3</v>
          </cell>
          <cell r="AF107">
            <v>2.4340000000000002</v>
          </cell>
          <cell r="AG107">
            <v>0.71599999999999997</v>
          </cell>
          <cell r="AH107">
            <v>-0.28899999999999998</v>
          </cell>
          <cell r="AI107">
            <v>3.585</v>
          </cell>
          <cell r="AJ107">
            <v>2.58</v>
          </cell>
          <cell r="AK107">
            <v>4.0730000000000004</v>
          </cell>
          <cell r="AL107">
            <v>3.8809999999999998</v>
          </cell>
          <cell r="AM107">
            <v>-2.6280000000000001</v>
          </cell>
          <cell r="AN107">
            <v>2.879</v>
          </cell>
          <cell r="AO107">
            <v>1.679</v>
          </cell>
          <cell r="AP107">
            <v>0.81799999999999995</v>
          </cell>
          <cell r="AQ107">
            <v>1.3109999999999999</v>
          </cell>
          <cell r="AR107">
            <v>1.835</v>
          </cell>
          <cell r="AS107">
            <v>1.994</v>
          </cell>
          <cell r="AT107">
            <v>2.1349999999999998</v>
          </cell>
          <cell r="AU107">
            <v>1.901</v>
          </cell>
          <cell r="AV107">
            <v>1.871</v>
          </cell>
          <cell r="AW107">
            <v>2010</v>
          </cell>
        </row>
        <row r="108">
          <cell r="D108" t="str">
            <v>Marshall Islands</v>
          </cell>
          <cell r="E108" t="str">
            <v>Gross domestic product, constant prices</v>
          </cell>
          <cell r="F108"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08" t="str">
            <v>Percent change</v>
          </cell>
          <cell r="I108" t="str">
            <v>See notes for:  Gross domestic product, constant prices (National currency).</v>
          </cell>
          <cell r="J108" t="str">
            <v>n/a</v>
          </cell>
          <cell r="K108" t="str">
            <v>n/a</v>
          </cell>
          <cell r="L108" t="str">
            <v>n/a</v>
          </cell>
          <cell r="M108" t="str">
            <v>n/a</v>
          </cell>
          <cell r="N108" t="str">
            <v>n/a</v>
          </cell>
          <cell r="O108" t="str">
            <v>n/a</v>
          </cell>
          <cell r="P108" t="str">
            <v>n/a</v>
          </cell>
          <cell r="Q108" t="str">
            <v>n/a</v>
          </cell>
          <cell r="R108" t="str">
            <v>n/a</v>
          </cell>
          <cell r="S108" t="str">
            <v>n/a</v>
          </cell>
          <cell r="T108" t="str">
            <v>n/a</v>
          </cell>
          <cell r="U108" t="str">
            <v>n/a</v>
          </cell>
          <cell r="V108" t="str">
            <v>n/a</v>
          </cell>
          <cell r="W108" t="str">
            <v>n/a</v>
          </cell>
          <cell r="X108" t="str">
            <v>n/a</v>
          </cell>
          <cell r="Y108" t="str">
            <v>n/a</v>
          </cell>
          <cell r="Z108" t="str">
            <v>n/a</v>
          </cell>
          <cell r="AA108" t="str">
            <v>n/a</v>
          </cell>
          <cell r="AB108">
            <v>-2.8639999999999999</v>
          </cell>
          <cell r="AC108">
            <v>-2.3759999999999999</v>
          </cell>
          <cell r="AD108">
            <v>5.9139999999999997</v>
          </cell>
          <cell r="AE108">
            <v>5.3639999999999999</v>
          </cell>
          <cell r="AF108">
            <v>2.6070000000000002</v>
          </cell>
          <cell r="AG108">
            <v>0.192</v>
          </cell>
          <cell r="AH108">
            <v>-2.7E-2</v>
          </cell>
          <cell r="AI108">
            <v>2.6179999999999999</v>
          </cell>
          <cell r="AJ108">
            <v>1.867</v>
          </cell>
          <cell r="AK108">
            <v>3.2010000000000001</v>
          </cell>
          <cell r="AL108">
            <v>-1.883</v>
          </cell>
          <cell r="AM108">
            <v>-1.476</v>
          </cell>
          <cell r="AN108">
            <v>5.593</v>
          </cell>
          <cell r="AO108">
            <v>0.80900000000000005</v>
          </cell>
          <cell r="AP108">
            <v>1.87</v>
          </cell>
          <cell r="AQ108">
            <v>2.2909999999999999</v>
          </cell>
          <cell r="AR108">
            <v>2.641</v>
          </cell>
          <cell r="AS108">
            <v>1.788</v>
          </cell>
          <cell r="AT108">
            <v>1.0369999999999999</v>
          </cell>
          <cell r="AU108">
            <v>1.044</v>
          </cell>
          <cell r="AV108">
            <v>1.0209999999999999</v>
          </cell>
          <cell r="AW108">
            <v>2011</v>
          </cell>
        </row>
        <row r="109">
          <cell r="D109" t="str">
            <v>Mauritania</v>
          </cell>
          <cell r="E109" t="str">
            <v>Gross domestic product, constant prices</v>
          </cell>
          <cell r="F109"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09" t="str">
            <v>Percent change</v>
          </cell>
          <cell r="I109" t="str">
            <v>See notes for:  Gross domestic product, constant prices (National currency).</v>
          </cell>
          <cell r="J109">
            <v>4.2590000000000003</v>
          </cell>
          <cell r="K109">
            <v>3.7349999999999999</v>
          </cell>
          <cell r="L109">
            <v>-2.1520000000000001</v>
          </cell>
          <cell r="M109">
            <v>4.9409999999999998</v>
          </cell>
          <cell r="N109">
            <v>2.67</v>
          </cell>
          <cell r="O109">
            <v>2.0110000000000001</v>
          </cell>
          <cell r="P109">
            <v>5.8289999999999997</v>
          </cell>
          <cell r="Q109">
            <v>2.8959999999999999</v>
          </cell>
          <cell r="R109">
            <v>3.1339999999999999</v>
          </cell>
          <cell r="S109">
            <v>2.2280000000000002</v>
          </cell>
          <cell r="T109">
            <v>-1.222</v>
          </cell>
          <cell r="U109">
            <v>0</v>
          </cell>
          <cell r="V109">
            <v>1.772</v>
          </cell>
          <cell r="W109">
            <v>5.8739999999999997</v>
          </cell>
          <cell r="X109">
            <v>-3.0609999999999999</v>
          </cell>
          <cell r="Y109">
            <v>9.82</v>
          </cell>
          <cell r="Z109">
            <v>5.819</v>
          </cell>
          <cell r="AA109">
            <v>-4.0449999999999999</v>
          </cell>
          <cell r="AB109">
            <v>2.778</v>
          </cell>
          <cell r="AC109">
            <v>6.67</v>
          </cell>
          <cell r="AD109">
            <v>1.85</v>
          </cell>
          <cell r="AE109">
            <v>2.8919999999999999</v>
          </cell>
          <cell r="AF109">
            <v>1.097</v>
          </cell>
          <cell r="AG109">
            <v>5.5940000000000003</v>
          </cell>
          <cell r="AH109">
            <v>5.1790000000000003</v>
          </cell>
          <cell r="AI109">
            <v>5.4450000000000003</v>
          </cell>
          <cell r="AJ109">
            <v>11.445</v>
          </cell>
          <cell r="AK109">
            <v>1.0229999999999999</v>
          </cell>
          <cell r="AL109">
            <v>3.5169999999999999</v>
          </cell>
          <cell r="AM109">
            <v>-1.22</v>
          </cell>
          <cell r="AN109">
            <v>5.0839999999999996</v>
          </cell>
          <cell r="AO109">
            <v>3.879</v>
          </cell>
          <cell r="AP109">
            <v>6.36</v>
          </cell>
          <cell r="AQ109">
            <v>5.91</v>
          </cell>
          <cell r="AR109">
            <v>5.7770000000000001</v>
          </cell>
          <cell r="AS109">
            <v>24.797000000000001</v>
          </cell>
          <cell r="AT109">
            <v>6.1660000000000004</v>
          </cell>
          <cell r="AU109">
            <v>6.19</v>
          </cell>
          <cell r="AV109">
            <v>3.5019999999999998</v>
          </cell>
          <cell r="AW109">
            <v>2009</v>
          </cell>
        </row>
        <row r="110">
          <cell r="D110" t="str">
            <v>Mauritius</v>
          </cell>
          <cell r="E110" t="str">
            <v>Gross domestic product, constant prices</v>
          </cell>
          <cell r="F110"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10" t="str">
            <v>Percent change</v>
          </cell>
          <cell r="I110" t="str">
            <v>See notes for:  Gross domestic product, constant prices (National currency).</v>
          </cell>
          <cell r="J110">
            <v>11.361000000000001</v>
          </cell>
          <cell r="K110">
            <v>-7.0640000000000001</v>
          </cell>
          <cell r="L110">
            <v>5.2809999999999997</v>
          </cell>
          <cell r="M110">
            <v>5.899</v>
          </cell>
          <cell r="N110">
            <v>0.96899999999999997</v>
          </cell>
          <cell r="O110">
            <v>4.8259999999999996</v>
          </cell>
          <cell r="P110">
            <v>8.8059999999999992</v>
          </cell>
          <cell r="Q110">
            <v>11.154999999999999</v>
          </cell>
          <cell r="R110">
            <v>8.6669999999999998</v>
          </cell>
          <cell r="S110">
            <v>5.8239999999999998</v>
          </cell>
          <cell r="T110">
            <v>4.9039999999999999</v>
          </cell>
          <cell r="U110">
            <v>6.3810000000000002</v>
          </cell>
          <cell r="V110">
            <v>10.416</v>
          </cell>
          <cell r="W110">
            <v>10.275</v>
          </cell>
          <cell r="X110">
            <v>4.8449999999999998</v>
          </cell>
          <cell r="Y110">
            <v>4.4459999999999997</v>
          </cell>
          <cell r="Z110">
            <v>0.26500000000000001</v>
          </cell>
          <cell r="AA110">
            <v>3.7309999999999999</v>
          </cell>
          <cell r="AB110">
            <v>8.5749999999999993</v>
          </cell>
          <cell r="AC110">
            <v>4.6189999999999998</v>
          </cell>
          <cell r="AD110">
            <v>7.1989999999999998</v>
          </cell>
          <cell r="AE110">
            <v>3.214</v>
          </cell>
          <cell r="AF110">
            <v>1.627</v>
          </cell>
          <cell r="AG110">
            <v>5.984</v>
          </cell>
          <cell r="AH110">
            <v>4.2990000000000004</v>
          </cell>
          <cell r="AI110">
            <v>1.4530000000000001</v>
          </cell>
          <cell r="AJ110">
            <v>4.5140000000000002</v>
          </cell>
          <cell r="AK110">
            <v>5.875</v>
          </cell>
          <cell r="AL110">
            <v>5.5170000000000003</v>
          </cell>
          <cell r="AM110">
            <v>3.0150000000000001</v>
          </cell>
          <cell r="AN110">
            <v>4.0999999999999996</v>
          </cell>
          <cell r="AO110">
            <v>3.8</v>
          </cell>
          <cell r="AP110">
            <v>3.2949999999999999</v>
          </cell>
          <cell r="AQ110">
            <v>3.718</v>
          </cell>
          <cell r="AR110">
            <v>4.3520000000000003</v>
          </cell>
          <cell r="AS110">
            <v>4.6669999999999998</v>
          </cell>
          <cell r="AT110">
            <v>4.5709999999999997</v>
          </cell>
          <cell r="AU110">
            <v>4.5129999999999999</v>
          </cell>
          <cell r="AV110">
            <v>4.5129999999999999</v>
          </cell>
          <cell r="AW110">
            <v>2011</v>
          </cell>
        </row>
        <row r="111">
          <cell r="D111" t="str">
            <v>Mexico</v>
          </cell>
          <cell r="E111" t="str">
            <v>Gross domestic product, constant prices</v>
          </cell>
          <cell r="F111"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11" t="str">
            <v>Percent change</v>
          </cell>
          <cell r="I111" t="str">
            <v>See notes for:  Gross domestic product, constant prices (National currency).</v>
          </cell>
          <cell r="J111">
            <v>9.4819999999999993</v>
          </cell>
          <cell r="K111">
            <v>8.5389999999999997</v>
          </cell>
          <cell r="L111">
            <v>-0.52200000000000002</v>
          </cell>
          <cell r="M111">
            <v>-3.4940000000000002</v>
          </cell>
          <cell r="N111">
            <v>3.4060000000000001</v>
          </cell>
          <cell r="O111">
            <v>2.173</v>
          </cell>
          <cell r="P111">
            <v>-3.113</v>
          </cell>
          <cell r="Q111">
            <v>1.736</v>
          </cell>
          <cell r="R111">
            <v>1.266</v>
          </cell>
          <cell r="S111">
            <v>4.13</v>
          </cell>
          <cell r="T111">
            <v>5.1639999999999997</v>
          </cell>
          <cell r="U111">
            <v>4.194</v>
          </cell>
          <cell r="V111">
            <v>3.569</v>
          </cell>
          <cell r="W111">
            <v>2.5190000000000001</v>
          </cell>
          <cell r="X111">
            <v>4.7729999999999997</v>
          </cell>
          <cell r="Y111">
            <v>-6.218</v>
          </cell>
          <cell r="Z111">
            <v>5.4619999999999997</v>
          </cell>
          <cell r="AA111">
            <v>7.2489999999999997</v>
          </cell>
          <cell r="AB111">
            <v>5.008</v>
          </cell>
          <cell r="AC111">
            <v>3.5630000000000002</v>
          </cell>
          <cell r="AD111">
            <v>5.9729999999999999</v>
          </cell>
          <cell r="AE111">
            <v>-0.92600000000000005</v>
          </cell>
          <cell r="AF111">
            <v>7.3999999999999996E-2</v>
          </cell>
          <cell r="AG111">
            <v>1.3740000000000001</v>
          </cell>
          <cell r="AH111">
            <v>4.0279999999999996</v>
          </cell>
          <cell r="AI111">
            <v>3.181</v>
          </cell>
          <cell r="AJ111">
            <v>5.149</v>
          </cell>
          <cell r="AK111">
            <v>3.2429999999999999</v>
          </cell>
          <cell r="AL111">
            <v>1.1870000000000001</v>
          </cell>
          <cell r="AM111">
            <v>-5.9859999999999998</v>
          </cell>
          <cell r="AN111">
            <v>5.31</v>
          </cell>
          <cell r="AO111">
            <v>3.9180000000000001</v>
          </cell>
          <cell r="AP111">
            <v>3.9470000000000001</v>
          </cell>
          <cell r="AQ111">
            <v>3.3889999999999998</v>
          </cell>
          <cell r="AR111">
            <v>3.4</v>
          </cell>
          <cell r="AS111">
            <v>3.3479999999999999</v>
          </cell>
          <cell r="AT111">
            <v>3.3039999999999998</v>
          </cell>
          <cell r="AU111">
            <v>3.3010000000000002</v>
          </cell>
          <cell r="AV111">
            <v>3.3029999999999999</v>
          </cell>
          <cell r="AW111">
            <v>2012</v>
          </cell>
        </row>
        <row r="112">
          <cell r="D112" t="str">
            <v>Micronesia</v>
          </cell>
          <cell r="E112" t="str">
            <v>Gross domestic product, constant prices</v>
          </cell>
          <cell r="F112"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12" t="str">
            <v>Percent change</v>
          </cell>
          <cell r="I112" t="str">
            <v>See notes for:  Gross domestic product, constant prices (National currency).</v>
          </cell>
          <cell r="J112" t="str">
            <v>n/a</v>
          </cell>
          <cell r="K112" t="str">
            <v>n/a</v>
          </cell>
          <cell r="L112" t="str">
            <v>n/a</v>
          </cell>
          <cell r="M112" t="str">
            <v>n/a</v>
          </cell>
          <cell r="N112" t="str">
            <v>n/a</v>
          </cell>
          <cell r="O112" t="str">
            <v>n/a</v>
          </cell>
          <cell r="P112" t="str">
            <v>n/a</v>
          </cell>
          <cell r="Q112" t="str">
            <v>n/a</v>
          </cell>
          <cell r="R112" t="str">
            <v>n/a</v>
          </cell>
          <cell r="S112" t="str">
            <v>n/a</v>
          </cell>
          <cell r="T112" t="str">
            <v>n/a</v>
          </cell>
          <cell r="U112" t="str">
            <v>n/a</v>
          </cell>
          <cell r="V112" t="str">
            <v>n/a</v>
          </cell>
          <cell r="W112" t="str">
            <v>n/a</v>
          </cell>
          <cell r="X112" t="str">
            <v>n/a</v>
          </cell>
          <cell r="Y112" t="str">
            <v>n/a</v>
          </cell>
          <cell r="Z112">
            <v>-3.0990000000000002</v>
          </cell>
          <cell r="AA112">
            <v>-5.976</v>
          </cell>
          <cell r="AB112">
            <v>2.75</v>
          </cell>
          <cell r="AC112">
            <v>1.5840000000000001</v>
          </cell>
          <cell r="AD112">
            <v>4.4939999999999998</v>
          </cell>
          <cell r="AE112">
            <v>1.655</v>
          </cell>
          <cell r="AF112">
            <v>0.52500000000000002</v>
          </cell>
          <cell r="AG112">
            <v>1.7250000000000001</v>
          </cell>
          <cell r="AH112">
            <v>-3.2480000000000002</v>
          </cell>
          <cell r="AI112">
            <v>2.161</v>
          </cell>
          <cell r="AJ112">
            <v>-0.16300000000000001</v>
          </cell>
          <cell r="AK112">
            <v>-2.06</v>
          </cell>
          <cell r="AL112">
            <v>-2.56</v>
          </cell>
          <cell r="AM112">
            <v>0.96199999999999997</v>
          </cell>
          <cell r="AN112">
            <v>2.5310000000000001</v>
          </cell>
          <cell r="AO112">
            <v>2.0510000000000002</v>
          </cell>
          <cell r="AP112">
            <v>1.4239999999999999</v>
          </cell>
          <cell r="AQ112">
            <v>0.75600000000000001</v>
          </cell>
          <cell r="AR112">
            <v>0.68500000000000005</v>
          </cell>
          <cell r="AS112">
            <v>0.63</v>
          </cell>
          <cell r="AT112">
            <v>0.61399999999999999</v>
          </cell>
          <cell r="AU112">
            <v>0.61</v>
          </cell>
          <cell r="AV112">
            <v>0.55700000000000005</v>
          </cell>
          <cell r="AW112">
            <v>2011</v>
          </cell>
        </row>
        <row r="113">
          <cell r="D113" t="str">
            <v>Moldova</v>
          </cell>
          <cell r="E113" t="str">
            <v>Gross domestic product, constant prices</v>
          </cell>
          <cell r="F113"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13" t="str">
            <v>Percent change</v>
          </cell>
          <cell r="I113" t="str">
            <v>See notes for:  Gross domestic product, constant prices (National currency).</v>
          </cell>
          <cell r="J113" t="str">
            <v>n/a</v>
          </cell>
          <cell r="K113" t="str">
            <v>n/a</v>
          </cell>
          <cell r="L113" t="str">
            <v>n/a</v>
          </cell>
          <cell r="M113" t="str">
            <v>n/a</v>
          </cell>
          <cell r="N113" t="str">
            <v>n/a</v>
          </cell>
          <cell r="O113" t="str">
            <v>n/a</v>
          </cell>
          <cell r="P113" t="str">
            <v>n/a</v>
          </cell>
          <cell r="Q113" t="str">
            <v>n/a</v>
          </cell>
          <cell r="R113" t="str">
            <v>n/a</v>
          </cell>
          <cell r="S113" t="str">
            <v>n/a</v>
          </cell>
          <cell r="T113" t="str">
            <v>n/a</v>
          </cell>
          <cell r="U113" t="str">
            <v>n/a</v>
          </cell>
          <cell r="V113" t="str">
            <v>n/a</v>
          </cell>
          <cell r="W113">
            <v>-1.2</v>
          </cell>
          <cell r="X113">
            <v>-30.9</v>
          </cell>
          <cell r="Y113">
            <v>-1.425</v>
          </cell>
          <cell r="Z113">
            <v>-5.88</v>
          </cell>
          <cell r="AA113">
            <v>1.64</v>
          </cell>
          <cell r="AB113">
            <v>-6.5439999999999996</v>
          </cell>
          <cell r="AC113">
            <v>-3.3639999999999999</v>
          </cell>
          <cell r="AD113">
            <v>2.1080000000000001</v>
          </cell>
          <cell r="AE113">
            <v>6.141</v>
          </cell>
          <cell r="AF113">
            <v>7.81</v>
          </cell>
          <cell r="AG113">
            <v>6.6230000000000002</v>
          </cell>
          <cell r="AH113">
            <v>7.3630000000000004</v>
          </cell>
          <cell r="AI113">
            <v>7.4669999999999996</v>
          </cell>
          <cell r="AJ113">
            <v>4.7850000000000001</v>
          </cell>
          <cell r="AK113">
            <v>2.9980000000000002</v>
          </cell>
          <cell r="AL113">
            <v>7.8</v>
          </cell>
          <cell r="AM113">
            <v>-6</v>
          </cell>
          <cell r="AN113">
            <v>7.0940000000000003</v>
          </cell>
          <cell r="AO113">
            <v>6.8</v>
          </cell>
          <cell r="AP113">
            <v>-0.82</v>
          </cell>
          <cell r="AQ113">
            <v>4</v>
          </cell>
          <cell r="AR113">
            <v>4</v>
          </cell>
          <cell r="AS113">
            <v>5</v>
          </cell>
          <cell r="AT113">
            <v>5</v>
          </cell>
          <cell r="AU113">
            <v>5</v>
          </cell>
          <cell r="AV113">
            <v>5</v>
          </cell>
          <cell r="AW113">
            <v>2012</v>
          </cell>
        </row>
        <row r="114">
          <cell r="D114" t="str">
            <v>Mongolia</v>
          </cell>
          <cell r="E114" t="str">
            <v>Gross domestic product, constant prices</v>
          </cell>
          <cell r="F114"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14" t="str">
            <v>Percent change</v>
          </cell>
          <cell r="I114" t="str">
            <v>See notes for:  Gross domestic product, constant prices (National currency).</v>
          </cell>
          <cell r="J114">
            <v>6.4429999999999996</v>
          </cell>
          <cell r="K114">
            <v>8.3759999999999994</v>
          </cell>
          <cell r="L114">
            <v>8.3309999999999995</v>
          </cell>
          <cell r="M114">
            <v>5.7919999999999998</v>
          </cell>
          <cell r="N114">
            <v>5.9139999999999997</v>
          </cell>
          <cell r="O114">
            <v>5.6790000000000003</v>
          </cell>
          <cell r="P114">
            <v>9.4260000000000002</v>
          </cell>
          <cell r="Q114">
            <v>3.5419999999999998</v>
          </cell>
          <cell r="R114">
            <v>5.1459999999999999</v>
          </cell>
          <cell r="S114">
            <v>4.1829999999999998</v>
          </cell>
          <cell r="T114">
            <v>-2.4860000000000002</v>
          </cell>
          <cell r="U114">
            <v>-9.1989999999999998</v>
          </cell>
          <cell r="V114">
            <v>-9.2560000000000002</v>
          </cell>
          <cell r="W114">
            <v>-3.169</v>
          </cell>
          <cell r="X114">
            <v>2.1339999999999999</v>
          </cell>
          <cell r="Y114">
            <v>6.3760000000000003</v>
          </cell>
          <cell r="Z114">
            <v>2.2349999999999999</v>
          </cell>
          <cell r="AA114">
            <v>3.8969999999999998</v>
          </cell>
          <cell r="AB114">
            <v>3.34</v>
          </cell>
          <cell r="AC114">
            <v>3.07</v>
          </cell>
          <cell r="AD114">
            <v>1.1459999999999999</v>
          </cell>
          <cell r="AE114">
            <v>2.9529999999999998</v>
          </cell>
          <cell r="AF114">
            <v>4.7329999999999997</v>
          </cell>
          <cell r="AG114">
            <v>7.0049999999999999</v>
          </cell>
          <cell r="AH114">
            <v>10.625</v>
          </cell>
          <cell r="AI114">
            <v>7.2539999999999996</v>
          </cell>
          <cell r="AJ114">
            <v>8.5559999999999992</v>
          </cell>
          <cell r="AK114">
            <v>10.247999999999999</v>
          </cell>
          <cell r="AL114">
            <v>8.9</v>
          </cell>
          <cell r="AM114">
            <v>-1.2689999999999999</v>
          </cell>
          <cell r="AN114">
            <v>6.3650000000000002</v>
          </cell>
          <cell r="AO114">
            <v>17.513999999999999</v>
          </cell>
          <cell r="AP114">
            <v>12.282999999999999</v>
          </cell>
          <cell r="AQ114">
            <v>14.039</v>
          </cell>
          <cell r="AR114">
            <v>11.601000000000001</v>
          </cell>
          <cell r="AS114">
            <v>7.585</v>
          </cell>
          <cell r="AT114">
            <v>9.5</v>
          </cell>
          <cell r="AU114">
            <v>7.5679999999999996</v>
          </cell>
          <cell r="AV114">
            <v>8.9250000000000007</v>
          </cell>
          <cell r="AW114">
            <v>2011</v>
          </cell>
        </row>
        <row r="115">
          <cell r="D115" t="str">
            <v>Montenegro</v>
          </cell>
          <cell r="E115" t="str">
            <v>Gross domestic product, constant prices</v>
          </cell>
          <cell r="F115"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15" t="str">
            <v>Percent change</v>
          </cell>
          <cell r="I115" t="str">
            <v>See notes for:  Gross domestic product, constant prices (National currency).</v>
          </cell>
          <cell r="J115" t="str">
            <v>n/a</v>
          </cell>
          <cell r="K115" t="str">
            <v>n/a</v>
          </cell>
          <cell r="L115" t="str">
            <v>n/a</v>
          </cell>
          <cell r="M115" t="str">
            <v>n/a</v>
          </cell>
          <cell r="N115" t="str">
            <v>n/a</v>
          </cell>
          <cell r="O115" t="str">
            <v>n/a</v>
          </cell>
          <cell r="P115" t="str">
            <v>n/a</v>
          </cell>
          <cell r="Q115" t="str">
            <v>n/a</v>
          </cell>
          <cell r="R115" t="str">
            <v>n/a</v>
          </cell>
          <cell r="S115" t="str">
            <v>n/a</v>
          </cell>
          <cell r="T115" t="str">
            <v>n/a</v>
          </cell>
          <cell r="U115" t="str">
            <v>n/a</v>
          </cell>
          <cell r="V115" t="str">
            <v>n/a</v>
          </cell>
          <cell r="W115" t="str">
            <v>n/a</v>
          </cell>
          <cell r="X115" t="str">
            <v>n/a</v>
          </cell>
          <cell r="Y115" t="str">
            <v>n/a</v>
          </cell>
          <cell r="Z115" t="str">
            <v>n/a</v>
          </cell>
          <cell r="AA115" t="str">
            <v>n/a</v>
          </cell>
          <cell r="AB115" t="str">
            <v>n/a</v>
          </cell>
          <cell r="AC115" t="str">
            <v>n/a</v>
          </cell>
          <cell r="AD115" t="str">
            <v>n/a</v>
          </cell>
          <cell r="AE115">
            <v>1.1000000000000001</v>
          </cell>
          <cell r="AF115">
            <v>1.9</v>
          </cell>
          <cell r="AG115">
            <v>2.5</v>
          </cell>
          <cell r="AH115">
            <v>4.4000000000000004</v>
          </cell>
          <cell r="AI115">
            <v>4.2</v>
          </cell>
          <cell r="AJ115">
            <v>8.6</v>
          </cell>
          <cell r="AK115">
            <v>10.7</v>
          </cell>
          <cell r="AL115">
            <v>6.9</v>
          </cell>
          <cell r="AM115">
            <v>-5.7</v>
          </cell>
          <cell r="AN115">
            <v>2.464</v>
          </cell>
          <cell r="AO115">
            <v>3.222</v>
          </cell>
          <cell r="AP115">
            <v>3.2000000000000001E-2</v>
          </cell>
          <cell r="AQ115">
            <v>1.2290000000000001</v>
          </cell>
          <cell r="AR115">
            <v>2.0009999999999999</v>
          </cell>
          <cell r="AS115">
            <v>2.02</v>
          </cell>
          <cell r="AT115">
            <v>2.1859999999999999</v>
          </cell>
          <cell r="AU115">
            <v>2.21</v>
          </cell>
          <cell r="AV115">
            <v>2.234</v>
          </cell>
          <cell r="AW115">
            <v>2011</v>
          </cell>
        </row>
        <row r="116">
          <cell r="D116" t="str">
            <v>Morocco</v>
          </cell>
          <cell r="E116" t="str">
            <v>Gross domestic product, constant prices</v>
          </cell>
          <cell r="F116"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16" t="str">
            <v>Percent change</v>
          </cell>
          <cell r="I116" t="str">
            <v>See notes for:  Gross domestic product, constant prices (National currency).</v>
          </cell>
          <cell r="J116">
            <v>3.7919999999999998</v>
          </cell>
          <cell r="K116">
            <v>-2.7650000000000001</v>
          </cell>
          <cell r="L116">
            <v>9.6189999999999998</v>
          </cell>
          <cell r="M116">
            <v>-0.55700000000000005</v>
          </cell>
          <cell r="N116">
            <v>4.3369999999999997</v>
          </cell>
          <cell r="O116">
            <v>6.3239999999999998</v>
          </cell>
          <cell r="P116">
            <v>8.3000000000000007</v>
          </cell>
          <cell r="Q116">
            <v>-2.544</v>
          </cell>
          <cell r="R116">
            <v>10.414999999999999</v>
          </cell>
          <cell r="S116">
            <v>2.3660000000000001</v>
          </cell>
          <cell r="T116">
            <v>4.0350000000000001</v>
          </cell>
          <cell r="U116">
            <v>6.8979999999999997</v>
          </cell>
          <cell r="V116">
            <v>-4.0289999999999999</v>
          </cell>
          <cell r="W116">
            <v>-1.014</v>
          </cell>
          <cell r="X116">
            <v>10.358000000000001</v>
          </cell>
          <cell r="Y116">
            <v>-6.5789999999999997</v>
          </cell>
          <cell r="Z116">
            <v>12.217000000000001</v>
          </cell>
          <cell r="AA116">
            <v>-2.2269999999999999</v>
          </cell>
          <cell r="AB116">
            <v>7.6749999999999998</v>
          </cell>
          <cell r="AC116">
            <v>0.52900000000000003</v>
          </cell>
          <cell r="AD116">
            <v>1.593</v>
          </cell>
          <cell r="AE116">
            <v>7.5519999999999996</v>
          </cell>
          <cell r="AF116">
            <v>3.3159999999999998</v>
          </cell>
          <cell r="AG116">
            <v>6.3170000000000002</v>
          </cell>
          <cell r="AH116">
            <v>4.8019999999999996</v>
          </cell>
          <cell r="AI116">
            <v>2.9790000000000001</v>
          </cell>
          <cell r="AJ116">
            <v>7.76</v>
          </cell>
          <cell r="AK116">
            <v>2.706</v>
          </cell>
          <cell r="AL116">
            <v>5.5869999999999997</v>
          </cell>
          <cell r="AM116">
            <v>4.758</v>
          </cell>
          <cell r="AN116">
            <v>3.6429999999999998</v>
          </cell>
          <cell r="AO116">
            <v>4.9859999999999998</v>
          </cell>
          <cell r="AP116">
            <v>2.992</v>
          </cell>
          <cell r="AQ116">
            <v>4.524</v>
          </cell>
          <cell r="AR116">
            <v>4.7750000000000004</v>
          </cell>
          <cell r="AS116">
            <v>5.032</v>
          </cell>
          <cell r="AT116">
            <v>5.3730000000000002</v>
          </cell>
          <cell r="AU116">
            <v>5.7140000000000004</v>
          </cell>
          <cell r="AV116">
            <v>5.79</v>
          </cell>
          <cell r="AW116">
            <v>2011</v>
          </cell>
        </row>
        <row r="117">
          <cell r="D117" t="str">
            <v>Mozambique</v>
          </cell>
          <cell r="E117" t="str">
            <v>Gross domestic product, constant prices</v>
          </cell>
          <cell r="F117"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17" t="str">
            <v>Percent change</v>
          </cell>
          <cell r="I117" t="str">
            <v>See notes for:  Gross domestic product, constant prices (National currency).</v>
          </cell>
          <cell r="J117">
            <v>4.2279999999999998</v>
          </cell>
          <cell r="K117">
            <v>5</v>
          </cell>
          <cell r="L117">
            <v>-6.9</v>
          </cell>
          <cell r="M117">
            <v>-15.7</v>
          </cell>
          <cell r="N117">
            <v>-6.5</v>
          </cell>
          <cell r="O117">
            <v>1</v>
          </cell>
          <cell r="P117">
            <v>-2.2999999999999998</v>
          </cell>
          <cell r="Q117">
            <v>14.7</v>
          </cell>
          <cell r="R117">
            <v>8.1999999999999993</v>
          </cell>
          <cell r="S117">
            <v>6.5</v>
          </cell>
          <cell r="T117">
            <v>1</v>
          </cell>
          <cell r="U117">
            <v>6.5519999999999996</v>
          </cell>
          <cell r="V117">
            <v>-5.2309999999999999</v>
          </cell>
          <cell r="W117">
            <v>8.7669999999999995</v>
          </cell>
          <cell r="X117">
            <v>6.1589999999999998</v>
          </cell>
          <cell r="Y117">
            <v>2.2370000000000001</v>
          </cell>
          <cell r="Z117">
            <v>14.78</v>
          </cell>
          <cell r="AA117">
            <v>11.085000000000001</v>
          </cell>
          <cell r="AB117">
            <v>11.827999999999999</v>
          </cell>
          <cell r="AC117">
            <v>8.3659999999999997</v>
          </cell>
          <cell r="AD117">
            <v>1.532</v>
          </cell>
          <cell r="AE117">
            <v>12.254</v>
          </cell>
          <cell r="AF117">
            <v>9.2319999999999993</v>
          </cell>
          <cell r="AG117">
            <v>6.4870000000000001</v>
          </cell>
          <cell r="AH117">
            <v>7.8840000000000003</v>
          </cell>
          <cell r="AI117">
            <v>8.3879999999999999</v>
          </cell>
          <cell r="AJ117">
            <v>8.6820000000000004</v>
          </cell>
          <cell r="AK117">
            <v>7.282</v>
          </cell>
          <cell r="AL117">
            <v>6.8310000000000004</v>
          </cell>
          <cell r="AM117">
            <v>6.3339999999999996</v>
          </cell>
          <cell r="AN117">
            <v>7.085</v>
          </cell>
          <cell r="AO117">
            <v>7.3220000000000001</v>
          </cell>
          <cell r="AP117">
            <v>7.5</v>
          </cell>
          <cell r="AQ117">
            <v>8.4</v>
          </cell>
          <cell r="AR117">
            <v>8</v>
          </cell>
          <cell r="AS117">
            <v>8</v>
          </cell>
          <cell r="AT117">
            <v>7.8239999999999998</v>
          </cell>
          <cell r="AU117">
            <v>7.7830000000000004</v>
          </cell>
          <cell r="AV117">
            <v>7.8</v>
          </cell>
          <cell r="AW117">
            <v>2012</v>
          </cell>
        </row>
        <row r="118">
          <cell r="D118" t="str">
            <v>Myanmar</v>
          </cell>
          <cell r="E118" t="str">
            <v>Gross domestic product, constant prices</v>
          </cell>
          <cell r="F118"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18" t="str">
            <v>Percent change</v>
          </cell>
          <cell r="I118" t="str">
            <v>See notes for:  Gross domestic product, constant prices (National currency).</v>
          </cell>
          <cell r="J118" t="str">
            <v>n/a</v>
          </cell>
          <cell r="K118" t="str">
            <v>n/a</v>
          </cell>
          <cell r="L118" t="str">
            <v>n/a</v>
          </cell>
          <cell r="M118" t="str">
            <v>n/a</v>
          </cell>
          <cell r="N118" t="str">
            <v>n/a</v>
          </cell>
          <cell r="O118" t="str">
            <v>n/a</v>
          </cell>
          <cell r="P118" t="str">
            <v>n/a</v>
          </cell>
          <cell r="Q118" t="str">
            <v>n/a</v>
          </cell>
          <cell r="R118" t="str">
            <v>n/a</v>
          </cell>
          <cell r="S118" t="str">
            <v>n/a</v>
          </cell>
          <cell r="T118" t="str">
            <v>n/a</v>
          </cell>
          <cell r="U118" t="str">
            <v>n/a</v>
          </cell>
          <cell r="V118" t="str">
            <v>n/a</v>
          </cell>
          <cell r="W118" t="str">
            <v>n/a</v>
          </cell>
          <cell r="X118" t="str">
            <v>n/a</v>
          </cell>
          <cell r="Y118" t="str">
            <v>n/a</v>
          </cell>
          <cell r="Z118" t="str">
            <v>n/a</v>
          </cell>
          <cell r="AA118" t="str">
            <v>n/a</v>
          </cell>
          <cell r="AB118" t="str">
            <v>n/a</v>
          </cell>
          <cell r="AC118">
            <v>10.945</v>
          </cell>
          <cell r="AD118">
            <v>13.746</v>
          </cell>
          <cell r="AE118">
            <v>11.343999999999999</v>
          </cell>
          <cell r="AF118">
            <v>12.026</v>
          </cell>
          <cell r="AG118">
            <v>13.843999999999999</v>
          </cell>
          <cell r="AH118">
            <v>13.565</v>
          </cell>
          <cell r="AI118">
            <v>13.569000000000001</v>
          </cell>
          <cell r="AJ118">
            <v>13.076000000000001</v>
          </cell>
          <cell r="AK118">
            <v>11.991</v>
          </cell>
          <cell r="AL118">
            <v>3.5990000000000002</v>
          </cell>
          <cell r="AM118">
            <v>5.1440000000000001</v>
          </cell>
          <cell r="AN118">
            <v>5.3449999999999998</v>
          </cell>
          <cell r="AO118">
            <v>5.46</v>
          </cell>
          <cell r="AP118">
            <v>6.3019999999999996</v>
          </cell>
          <cell r="AQ118">
            <v>6.4669999999999996</v>
          </cell>
          <cell r="AR118">
            <v>6.5679999999999996</v>
          </cell>
          <cell r="AS118">
            <v>6.72</v>
          </cell>
          <cell r="AT118">
            <v>6.85</v>
          </cell>
          <cell r="AU118">
            <v>6.8710000000000004</v>
          </cell>
          <cell r="AV118">
            <v>6.9509999999999996</v>
          </cell>
          <cell r="AW118">
            <v>2011</v>
          </cell>
        </row>
        <row r="119">
          <cell r="D119" t="str">
            <v>Namibia</v>
          </cell>
          <cell r="E119" t="str">
            <v>Gross domestic product, constant prices</v>
          </cell>
          <cell r="F119"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19" t="str">
            <v>Percent change</v>
          </cell>
          <cell r="I119" t="str">
            <v>See notes for:  Gross domestic product, constant prices (National currency).</v>
          </cell>
          <cell r="J119" t="str">
            <v>n/a</v>
          </cell>
          <cell r="K119" t="str">
            <v>n/a</v>
          </cell>
          <cell r="L119" t="str">
            <v>n/a</v>
          </cell>
          <cell r="M119" t="str">
            <v>n/a</v>
          </cell>
          <cell r="N119" t="str">
            <v>n/a</v>
          </cell>
          <cell r="O119" t="str">
            <v>n/a</v>
          </cell>
          <cell r="P119" t="str">
            <v>n/a</v>
          </cell>
          <cell r="Q119" t="str">
            <v>n/a</v>
          </cell>
          <cell r="R119" t="str">
            <v>n/a</v>
          </cell>
          <cell r="S119" t="str">
            <v>n/a</v>
          </cell>
          <cell r="T119" t="str">
            <v>n/a</v>
          </cell>
          <cell r="U119">
            <v>5.343</v>
          </cell>
          <cell r="V119">
            <v>9.27</v>
          </cell>
          <cell r="W119">
            <v>-1.62</v>
          </cell>
          <cell r="X119">
            <v>5.133</v>
          </cell>
          <cell r="Y119">
            <v>3.226</v>
          </cell>
          <cell r="Z119">
            <v>2.3039999999999998</v>
          </cell>
          <cell r="AA119">
            <v>4.6909999999999998</v>
          </cell>
          <cell r="AB119">
            <v>3.9940000000000002</v>
          </cell>
          <cell r="AC119">
            <v>2.681</v>
          </cell>
          <cell r="AD119">
            <v>4.08</v>
          </cell>
          <cell r="AE119">
            <v>1.171</v>
          </cell>
          <cell r="AF119">
            <v>4.7919999999999998</v>
          </cell>
          <cell r="AG119">
            <v>4.2549999999999999</v>
          </cell>
          <cell r="AH119">
            <v>12.266999999999999</v>
          </cell>
          <cell r="AI119">
            <v>2.492</v>
          </cell>
          <cell r="AJ119">
            <v>7.0730000000000004</v>
          </cell>
          <cell r="AK119">
            <v>5.3780000000000001</v>
          </cell>
          <cell r="AL119">
            <v>3.3679999999999999</v>
          </cell>
          <cell r="AM119">
            <v>-1.0940000000000001</v>
          </cell>
          <cell r="AN119">
            <v>6.5869999999999997</v>
          </cell>
          <cell r="AO119">
            <v>4.8380000000000001</v>
          </cell>
          <cell r="AP119">
            <v>4.0430000000000001</v>
          </cell>
          <cell r="AQ119">
            <v>4.1539999999999999</v>
          </cell>
          <cell r="AR119">
            <v>3.9529999999999998</v>
          </cell>
          <cell r="AS119">
            <v>4.3179999999999996</v>
          </cell>
          <cell r="AT119">
            <v>4.33</v>
          </cell>
          <cell r="AU119">
            <v>4.33</v>
          </cell>
          <cell r="AV119">
            <v>4.3449999999999998</v>
          </cell>
          <cell r="AW119">
            <v>2009</v>
          </cell>
        </row>
        <row r="120">
          <cell r="D120" t="str">
            <v>Nepal</v>
          </cell>
          <cell r="E120" t="str">
            <v>Gross domestic product, constant prices</v>
          </cell>
          <cell r="F120"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20" t="str">
            <v>Percent change</v>
          </cell>
          <cell r="I120" t="str">
            <v>See notes for:  Gross domestic product, constant prices (National currency).</v>
          </cell>
          <cell r="J120">
            <v>-2.3199999999999998</v>
          </cell>
          <cell r="K120">
            <v>8.3409999999999993</v>
          </cell>
          <cell r="L120">
            <v>3.78</v>
          </cell>
          <cell r="M120">
            <v>-2.9780000000000002</v>
          </cell>
          <cell r="N120">
            <v>9.6809999999999992</v>
          </cell>
          <cell r="O120">
            <v>6.1449999999999996</v>
          </cell>
          <cell r="P120">
            <v>4.5659999999999998</v>
          </cell>
          <cell r="Q120">
            <v>1.7</v>
          </cell>
          <cell r="R120">
            <v>7.6970000000000001</v>
          </cell>
          <cell r="S120">
            <v>4.3280000000000003</v>
          </cell>
          <cell r="T120">
            <v>4.6349999999999998</v>
          </cell>
          <cell r="U120">
            <v>6.3659999999999997</v>
          </cell>
          <cell r="V120">
            <v>4.1079999999999997</v>
          </cell>
          <cell r="W120">
            <v>3.847</v>
          </cell>
          <cell r="X120">
            <v>8.2189999999999994</v>
          </cell>
          <cell r="Y120">
            <v>3.468</v>
          </cell>
          <cell r="Z120">
            <v>5.3380000000000001</v>
          </cell>
          <cell r="AA120">
            <v>5.2610000000000001</v>
          </cell>
          <cell r="AB120">
            <v>2.9430000000000001</v>
          </cell>
          <cell r="AC120">
            <v>4.4829999999999997</v>
          </cell>
          <cell r="AD120">
            <v>6.1159999999999997</v>
          </cell>
          <cell r="AE120">
            <v>5.6289999999999996</v>
          </cell>
          <cell r="AF120">
            <v>0.12</v>
          </cell>
          <cell r="AG120">
            <v>3.9449999999999998</v>
          </cell>
          <cell r="AH120">
            <v>4.6829999999999998</v>
          </cell>
          <cell r="AI120">
            <v>3.4790000000000001</v>
          </cell>
          <cell r="AJ120">
            <v>3.3650000000000002</v>
          </cell>
          <cell r="AK120">
            <v>3.4119999999999999</v>
          </cell>
          <cell r="AL120">
            <v>6.1050000000000004</v>
          </cell>
          <cell r="AM120">
            <v>4.5330000000000004</v>
          </cell>
          <cell r="AN120">
            <v>4.8159999999999998</v>
          </cell>
          <cell r="AO120">
            <v>3.8839999999999999</v>
          </cell>
          <cell r="AP120">
            <v>4.6340000000000003</v>
          </cell>
          <cell r="AQ120">
            <v>3.012</v>
          </cell>
          <cell r="AR120">
            <v>3.9980000000000002</v>
          </cell>
          <cell r="AS120">
            <v>4.0359999999999996</v>
          </cell>
          <cell r="AT120">
            <v>4.08</v>
          </cell>
          <cell r="AU120">
            <v>4.0880000000000001</v>
          </cell>
          <cell r="AV120">
            <v>4.0970000000000004</v>
          </cell>
          <cell r="AW120">
            <v>2012</v>
          </cell>
        </row>
        <row r="121">
          <cell r="D121" t="str">
            <v>Netherlands</v>
          </cell>
          <cell r="E121" t="str">
            <v>Gross domestic product, constant prices</v>
          </cell>
          <cell r="F121"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21" t="str">
            <v>Percent change</v>
          </cell>
          <cell r="I121" t="str">
            <v>See notes for:  Gross domestic product, constant prices (National currency).</v>
          </cell>
          <cell r="J121" t="str">
            <v>n/a</v>
          </cell>
          <cell r="K121">
            <v>-0.51400000000000001</v>
          </cell>
          <cell r="L121">
            <v>-1.2829999999999999</v>
          </cell>
          <cell r="M121">
            <v>1.758</v>
          </cell>
          <cell r="N121">
            <v>3.1190000000000002</v>
          </cell>
          <cell r="O121">
            <v>2.6560000000000001</v>
          </cell>
          <cell r="P121">
            <v>3.125</v>
          </cell>
          <cell r="Q121">
            <v>1.851</v>
          </cell>
          <cell r="R121">
            <v>2.98</v>
          </cell>
          <cell r="S121">
            <v>4.42</v>
          </cell>
          <cell r="T121">
            <v>4.1829999999999998</v>
          </cell>
          <cell r="U121">
            <v>2.4390000000000001</v>
          </cell>
          <cell r="V121">
            <v>1.706</v>
          </cell>
          <cell r="W121">
            <v>1.258</v>
          </cell>
          <cell r="X121">
            <v>2.9609999999999999</v>
          </cell>
          <cell r="Y121">
            <v>3.1160000000000001</v>
          </cell>
          <cell r="Z121">
            <v>3.407</v>
          </cell>
          <cell r="AA121">
            <v>4.2779999999999996</v>
          </cell>
          <cell r="AB121">
            <v>3.923</v>
          </cell>
          <cell r="AC121">
            <v>4.6840000000000002</v>
          </cell>
          <cell r="AD121">
            <v>3.9409999999999998</v>
          </cell>
          <cell r="AE121">
            <v>1.9259999999999999</v>
          </cell>
          <cell r="AF121">
            <v>7.5999999999999998E-2</v>
          </cell>
          <cell r="AG121">
            <v>0.33600000000000002</v>
          </cell>
          <cell r="AH121">
            <v>2.2370000000000001</v>
          </cell>
          <cell r="AI121">
            <v>2.0459999999999998</v>
          </cell>
          <cell r="AJ121">
            <v>3.3940000000000001</v>
          </cell>
          <cell r="AK121">
            <v>3.9209999999999998</v>
          </cell>
          <cell r="AL121">
            <v>1.804</v>
          </cell>
          <cell r="AM121">
            <v>-3.6680000000000001</v>
          </cell>
          <cell r="AN121">
            <v>1.629</v>
          </cell>
          <cell r="AO121">
            <v>0.99299999999999999</v>
          </cell>
          <cell r="AP121">
            <v>-0.88400000000000001</v>
          </cell>
          <cell r="AQ121">
            <v>-0.53400000000000003</v>
          </cell>
          <cell r="AR121">
            <v>1.079</v>
          </cell>
          <cell r="AS121">
            <v>1.59</v>
          </cell>
          <cell r="AT121">
            <v>1.758</v>
          </cell>
          <cell r="AU121">
            <v>1.893</v>
          </cell>
          <cell r="AV121">
            <v>2.0569999999999999</v>
          </cell>
          <cell r="AW121">
            <v>2011</v>
          </cell>
        </row>
        <row r="122">
          <cell r="D122" t="str">
            <v>New Zealand</v>
          </cell>
          <cell r="E122" t="str">
            <v>Gross domestic product, constant prices</v>
          </cell>
          <cell r="F122"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22" t="str">
            <v>Percent change</v>
          </cell>
          <cell r="I122" t="str">
            <v>See notes for:  Gross domestic product, constant prices (National currency).</v>
          </cell>
          <cell r="J122">
            <v>1.0089999999999999</v>
          </cell>
          <cell r="K122">
            <v>2.9609999999999999</v>
          </cell>
          <cell r="L122">
            <v>2.8780000000000001</v>
          </cell>
          <cell r="M122">
            <v>-0.124</v>
          </cell>
          <cell r="N122">
            <v>6.8579999999999997</v>
          </cell>
          <cell r="O122">
            <v>1.2130000000000001</v>
          </cell>
          <cell r="P122">
            <v>1.81</v>
          </cell>
          <cell r="Q122">
            <v>2.484</v>
          </cell>
          <cell r="R122">
            <v>0.65</v>
          </cell>
          <cell r="S122">
            <v>0.48199999999999998</v>
          </cell>
          <cell r="T122">
            <v>8.9999999999999993E-3</v>
          </cell>
          <cell r="U122">
            <v>-1.2989999999999999</v>
          </cell>
          <cell r="V122">
            <v>0.748</v>
          </cell>
          <cell r="W122">
            <v>5.2240000000000002</v>
          </cell>
          <cell r="X122">
            <v>5.7839999999999998</v>
          </cell>
          <cell r="Y122">
            <v>4.1929999999999996</v>
          </cell>
          <cell r="Z122">
            <v>4.1280000000000001</v>
          </cell>
          <cell r="AA122">
            <v>2.3969999999999998</v>
          </cell>
          <cell r="AB122">
            <v>0.16600000000000001</v>
          </cell>
          <cell r="AC122">
            <v>4.6509999999999998</v>
          </cell>
          <cell r="AD122">
            <v>4.0780000000000003</v>
          </cell>
          <cell r="AE122">
            <v>2.5150000000000001</v>
          </cell>
          <cell r="AF122">
            <v>4.8869999999999996</v>
          </cell>
          <cell r="AG122">
            <v>3.8690000000000002</v>
          </cell>
          <cell r="AH122">
            <v>4.3490000000000002</v>
          </cell>
          <cell r="AI122">
            <v>3.1240000000000001</v>
          </cell>
          <cell r="AJ122">
            <v>3.0449999999999999</v>
          </cell>
          <cell r="AK122">
            <v>3.4990000000000001</v>
          </cell>
          <cell r="AL122">
            <v>-0.80800000000000005</v>
          </cell>
          <cell r="AM122">
            <v>-1.637</v>
          </cell>
          <cell r="AN122">
            <v>1.7529999999999999</v>
          </cell>
          <cell r="AO122">
            <v>1.4179999999999999</v>
          </cell>
          <cell r="AP122">
            <v>2.5369999999999999</v>
          </cell>
          <cell r="AQ122">
            <v>2.742</v>
          </cell>
          <cell r="AR122">
            <v>2.5659999999999998</v>
          </cell>
          <cell r="AS122">
            <v>2.38</v>
          </cell>
          <cell r="AT122">
            <v>2.532</v>
          </cell>
          <cell r="AU122">
            <v>2.4900000000000002</v>
          </cell>
          <cell r="AV122">
            <v>2.4630000000000001</v>
          </cell>
          <cell r="AW122">
            <v>2011</v>
          </cell>
        </row>
        <row r="123">
          <cell r="D123" t="str">
            <v>Nicaragua</v>
          </cell>
          <cell r="E123" t="str">
            <v>Gross domestic product, constant prices</v>
          </cell>
          <cell r="F123"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23" t="str">
            <v>Percent change</v>
          </cell>
          <cell r="I123" t="str">
            <v>See notes for:  Gross domestic product, constant prices (National currency).</v>
          </cell>
          <cell r="J123">
            <v>4.6120000000000001</v>
          </cell>
          <cell r="K123">
            <v>5.3609999999999998</v>
          </cell>
          <cell r="L123">
            <v>-0.81699999999999995</v>
          </cell>
          <cell r="M123">
            <v>4.6150000000000002</v>
          </cell>
          <cell r="N123">
            <v>-1.5660000000000001</v>
          </cell>
          <cell r="O123">
            <v>-4.0839999999999996</v>
          </cell>
          <cell r="P123">
            <v>-1.0149999999999999</v>
          </cell>
          <cell r="Q123">
            <v>-0.70599999999999996</v>
          </cell>
          <cell r="R123">
            <v>-12.4</v>
          </cell>
          <cell r="S123">
            <v>-1.694</v>
          </cell>
          <cell r="T123">
            <v>-0.13200000000000001</v>
          </cell>
          <cell r="U123">
            <v>-0.154</v>
          </cell>
          <cell r="V123">
            <v>0.4</v>
          </cell>
          <cell r="W123">
            <v>-0.4</v>
          </cell>
          <cell r="X123">
            <v>5</v>
          </cell>
          <cell r="Y123">
            <v>5.9119999999999999</v>
          </cell>
          <cell r="Z123">
            <v>6.3440000000000003</v>
          </cell>
          <cell r="AA123">
            <v>3.9670000000000001</v>
          </cell>
          <cell r="AB123">
            <v>3.7120000000000002</v>
          </cell>
          <cell r="AC123">
            <v>7.0359999999999996</v>
          </cell>
          <cell r="AD123">
            <v>4.1020000000000003</v>
          </cell>
          <cell r="AE123">
            <v>2.9609999999999999</v>
          </cell>
          <cell r="AF123">
            <v>0.754</v>
          </cell>
          <cell r="AG123">
            <v>2.5209999999999999</v>
          </cell>
          <cell r="AH123">
            <v>5.3120000000000003</v>
          </cell>
          <cell r="AI123">
            <v>4.282</v>
          </cell>
          <cell r="AJ123">
            <v>4.1520000000000001</v>
          </cell>
          <cell r="AK123">
            <v>5.0289999999999999</v>
          </cell>
          <cell r="AL123">
            <v>3.9950000000000001</v>
          </cell>
          <cell r="AM123">
            <v>-2.1789999999999998</v>
          </cell>
          <cell r="AN123">
            <v>3.6230000000000002</v>
          </cell>
          <cell r="AO123">
            <v>5.4489999999999998</v>
          </cell>
          <cell r="AP123">
            <v>5.2050000000000001</v>
          </cell>
          <cell r="AQ123">
            <v>4</v>
          </cell>
          <cell r="AR123">
            <v>4</v>
          </cell>
          <cell r="AS123">
            <v>4</v>
          </cell>
          <cell r="AT123">
            <v>4</v>
          </cell>
          <cell r="AU123">
            <v>4</v>
          </cell>
          <cell r="AV123">
            <v>4</v>
          </cell>
          <cell r="AW123">
            <v>2011</v>
          </cell>
        </row>
        <row r="124">
          <cell r="D124" t="str">
            <v>Niger</v>
          </cell>
          <cell r="E124" t="str">
            <v>Gross domestic product, constant prices</v>
          </cell>
          <cell r="F124"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24" t="str">
            <v>Percent change</v>
          </cell>
          <cell r="I124" t="str">
            <v>See notes for:  Gross domestic product, constant prices (National currency).</v>
          </cell>
          <cell r="J124">
            <v>4.8860000000000001</v>
          </cell>
          <cell r="K124">
            <v>-0.17799999999999999</v>
          </cell>
          <cell r="L124">
            <v>2.1739999999999999</v>
          </cell>
          <cell r="M124">
            <v>-3.8639999999999999</v>
          </cell>
          <cell r="N124">
            <v>-16.82</v>
          </cell>
          <cell r="O124">
            <v>7.718</v>
          </cell>
          <cell r="P124">
            <v>6.3520000000000003</v>
          </cell>
          <cell r="Q124">
            <v>8.7999999999999995E-2</v>
          </cell>
          <cell r="R124">
            <v>6.8710000000000004</v>
          </cell>
          <cell r="S124">
            <v>0.95699999999999996</v>
          </cell>
          <cell r="T124">
            <v>-1.3080000000000001</v>
          </cell>
          <cell r="U124">
            <v>2.4900000000000002</v>
          </cell>
          <cell r="V124">
            <v>-6.516</v>
          </cell>
          <cell r="W124">
            <v>1.4490000000000001</v>
          </cell>
          <cell r="X124">
            <v>4.0049999999999999</v>
          </cell>
          <cell r="Y124">
            <v>-6.6109999999999998</v>
          </cell>
          <cell r="Z124">
            <v>5.0890000000000004</v>
          </cell>
          <cell r="AA124">
            <v>0.496</v>
          </cell>
          <cell r="AB124">
            <v>12.712</v>
          </cell>
          <cell r="AC124">
            <v>0.99399999999999999</v>
          </cell>
          <cell r="AD124">
            <v>-2.5840000000000001</v>
          </cell>
          <cell r="AE124">
            <v>8.0399999999999991</v>
          </cell>
          <cell r="AF124">
            <v>5.3380000000000001</v>
          </cell>
          <cell r="AG124">
            <v>7.0549999999999997</v>
          </cell>
          <cell r="AH124">
            <v>-0.82499999999999996</v>
          </cell>
          <cell r="AI124">
            <v>8.4160000000000004</v>
          </cell>
          <cell r="AJ124">
            <v>5.8070000000000004</v>
          </cell>
          <cell r="AK124">
            <v>0.55400000000000005</v>
          </cell>
          <cell r="AL124">
            <v>9.5640000000000001</v>
          </cell>
          <cell r="AM124">
            <v>-0.98499999999999999</v>
          </cell>
          <cell r="AN124">
            <v>10.664</v>
          </cell>
          <cell r="AO124">
            <v>2.1509999999999998</v>
          </cell>
          <cell r="AP124">
            <v>11.237</v>
          </cell>
          <cell r="AQ124">
            <v>6.1689999999999996</v>
          </cell>
          <cell r="AR124">
            <v>6.4279999999999999</v>
          </cell>
          <cell r="AS124">
            <v>5.952</v>
          </cell>
          <cell r="AT124">
            <v>5.8710000000000004</v>
          </cell>
          <cell r="AU124">
            <v>6.84</v>
          </cell>
          <cell r="AV124">
            <v>6.54</v>
          </cell>
          <cell r="AW124">
            <v>2010</v>
          </cell>
        </row>
        <row r="125">
          <cell r="D125" t="str">
            <v>Nigeria</v>
          </cell>
          <cell r="E125" t="str">
            <v>Gross domestic product, constant prices</v>
          </cell>
          <cell r="F125"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25" t="str">
            <v>Percent change</v>
          </cell>
          <cell r="I125" t="str">
            <v>See notes for:  Gross domestic product, constant prices (National currency).</v>
          </cell>
          <cell r="J125">
            <v>2.8719999999999999</v>
          </cell>
          <cell r="K125">
            <v>20.838000000000001</v>
          </cell>
          <cell r="L125">
            <v>-1.0529999999999999</v>
          </cell>
          <cell r="M125">
            <v>-5.05</v>
          </cell>
          <cell r="N125">
            <v>-2.0219999999999998</v>
          </cell>
          <cell r="O125">
            <v>8.3230000000000004</v>
          </cell>
          <cell r="P125">
            <v>-8.7539999999999996</v>
          </cell>
          <cell r="Q125">
            <v>-10.752000000000001</v>
          </cell>
          <cell r="R125">
            <v>7.5430000000000001</v>
          </cell>
          <cell r="S125">
            <v>6.4669999999999996</v>
          </cell>
          <cell r="T125">
            <v>12.766</v>
          </cell>
          <cell r="U125">
            <v>-0.61799999999999999</v>
          </cell>
          <cell r="V125">
            <v>0.434</v>
          </cell>
          <cell r="W125">
            <v>2.09</v>
          </cell>
          <cell r="X125">
            <v>0.91</v>
          </cell>
          <cell r="Y125">
            <v>-0.307</v>
          </cell>
          <cell r="Z125">
            <v>4.9939999999999998</v>
          </cell>
          <cell r="AA125">
            <v>2.802</v>
          </cell>
          <cell r="AB125">
            <v>2.7160000000000002</v>
          </cell>
          <cell r="AC125">
            <v>0.47399999999999998</v>
          </cell>
          <cell r="AD125">
            <v>5.3179999999999996</v>
          </cell>
          <cell r="AE125">
            <v>8.1639999999999997</v>
          </cell>
          <cell r="AF125">
            <v>21.177</v>
          </cell>
          <cell r="AG125">
            <v>10.335000000000001</v>
          </cell>
          <cell r="AH125">
            <v>10.585000000000001</v>
          </cell>
          <cell r="AI125">
            <v>5.3929999999999998</v>
          </cell>
          <cell r="AJ125">
            <v>6.2110000000000003</v>
          </cell>
          <cell r="AK125">
            <v>6.9720000000000004</v>
          </cell>
          <cell r="AL125">
            <v>5.984</v>
          </cell>
          <cell r="AM125">
            <v>6.96</v>
          </cell>
          <cell r="AN125">
            <v>7.976</v>
          </cell>
          <cell r="AO125">
            <v>7.3559999999999999</v>
          </cell>
          <cell r="AP125">
            <v>6.3319999999999999</v>
          </cell>
          <cell r="AQ125">
            <v>7.1609999999999996</v>
          </cell>
          <cell r="AR125">
            <v>7.0179999999999998</v>
          </cell>
          <cell r="AS125">
            <v>7.04</v>
          </cell>
          <cell r="AT125">
            <v>7.016</v>
          </cell>
          <cell r="AU125">
            <v>7.0679999999999996</v>
          </cell>
          <cell r="AV125">
            <v>6.7450000000000001</v>
          </cell>
          <cell r="AW125">
            <v>2011</v>
          </cell>
        </row>
        <row r="126">
          <cell r="D126" t="str">
            <v>Norway</v>
          </cell>
          <cell r="E126" t="str">
            <v>Gross domestic product, constant prices</v>
          </cell>
          <cell r="F126"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26" t="str">
            <v>Percent change</v>
          </cell>
          <cell r="I126" t="str">
            <v>See notes for:  Gross domestic product, constant prices (National currency).</v>
          </cell>
          <cell r="J126">
            <v>4.5149999999999997</v>
          </cell>
          <cell r="K126">
            <v>1.5680000000000001</v>
          </cell>
          <cell r="L126">
            <v>0.11899999999999999</v>
          </cell>
          <cell r="M126">
            <v>3.8719999999999999</v>
          </cell>
          <cell r="N126">
            <v>5.8970000000000002</v>
          </cell>
          <cell r="O126">
            <v>5.3339999999999996</v>
          </cell>
          <cell r="P126">
            <v>4.048</v>
          </cell>
          <cell r="Q126">
            <v>1.78</v>
          </cell>
          <cell r="R126">
            <v>-0.17299999999999999</v>
          </cell>
          <cell r="S126">
            <v>0.99</v>
          </cell>
          <cell r="T126">
            <v>1.9279999999999999</v>
          </cell>
          <cell r="U126">
            <v>3.113</v>
          </cell>
          <cell r="V126">
            <v>3.5339999999999998</v>
          </cell>
          <cell r="W126">
            <v>2.746</v>
          </cell>
          <cell r="X126">
            <v>5.0590000000000002</v>
          </cell>
          <cell r="Y126">
            <v>4.1989999999999998</v>
          </cell>
          <cell r="Z126">
            <v>5.1159999999999997</v>
          </cell>
          <cell r="AA126">
            <v>5.3689999999999998</v>
          </cell>
          <cell r="AB126">
            <v>2.706</v>
          </cell>
          <cell r="AC126">
            <v>2.0059999999999998</v>
          </cell>
          <cell r="AD126">
            <v>3.2650000000000001</v>
          </cell>
          <cell r="AE126">
            <v>1.988</v>
          </cell>
          <cell r="AF126">
            <v>1.504</v>
          </cell>
          <cell r="AG126">
            <v>0.98599999999999999</v>
          </cell>
          <cell r="AH126">
            <v>3.9540000000000002</v>
          </cell>
          <cell r="AI126">
            <v>2.5910000000000002</v>
          </cell>
          <cell r="AJ126">
            <v>2.2879999999999998</v>
          </cell>
          <cell r="AK126">
            <v>2.6520000000000001</v>
          </cell>
          <cell r="AL126">
            <v>2.5000000000000001E-2</v>
          </cell>
          <cell r="AM126">
            <v>-1.36</v>
          </cell>
          <cell r="AN126">
            <v>0.23100000000000001</v>
          </cell>
          <cell r="AO126">
            <v>1.349</v>
          </cell>
          <cell r="AP126">
            <v>2.9940000000000002</v>
          </cell>
          <cell r="AQ126">
            <v>2.456</v>
          </cell>
          <cell r="AR126">
            <v>2.1920000000000002</v>
          </cell>
          <cell r="AS126">
            <v>2.06</v>
          </cell>
          <cell r="AT126">
            <v>2.0830000000000002</v>
          </cell>
          <cell r="AU126">
            <v>2.0960000000000001</v>
          </cell>
          <cell r="AV126">
            <v>2.1190000000000002</v>
          </cell>
          <cell r="AW126">
            <v>2012</v>
          </cell>
        </row>
        <row r="127">
          <cell r="D127" t="str">
            <v>Oman</v>
          </cell>
          <cell r="E127" t="str">
            <v>Gross domestic product, constant prices</v>
          </cell>
          <cell r="F127"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27" t="str">
            <v>Percent change</v>
          </cell>
          <cell r="I127" t="str">
            <v>See notes for:  Gross domestic product, constant prices (National currency).</v>
          </cell>
          <cell r="J127">
            <v>6.0789999999999997</v>
          </cell>
          <cell r="K127">
            <v>17.096</v>
          </cell>
          <cell r="L127">
            <v>11.500999999999999</v>
          </cell>
          <cell r="M127">
            <v>15.946999999999999</v>
          </cell>
          <cell r="N127">
            <v>13.904</v>
          </cell>
          <cell r="O127">
            <v>14.523</v>
          </cell>
          <cell r="P127">
            <v>2.145</v>
          </cell>
          <cell r="Q127">
            <v>-3.992</v>
          </cell>
          <cell r="R127">
            <v>5.2450000000000001</v>
          </cell>
          <cell r="S127">
            <v>2.9830000000000001</v>
          </cell>
          <cell r="T127">
            <v>8.3780000000000001</v>
          </cell>
          <cell r="U127">
            <v>6.0439999999999996</v>
          </cell>
          <cell r="V127">
            <v>8.4920000000000009</v>
          </cell>
          <cell r="W127">
            <v>6.1440000000000001</v>
          </cell>
          <cell r="X127">
            <v>3.8450000000000002</v>
          </cell>
          <cell r="Y127">
            <v>4.8310000000000004</v>
          </cell>
          <cell r="Z127">
            <v>2.8889999999999998</v>
          </cell>
          <cell r="AA127">
            <v>6.1779999999999999</v>
          </cell>
          <cell r="AB127">
            <v>2.7130000000000001</v>
          </cell>
          <cell r="AC127">
            <v>-0.61299999999999999</v>
          </cell>
          <cell r="AD127">
            <v>4.6449999999999996</v>
          </cell>
          <cell r="AE127">
            <v>5.56</v>
          </cell>
          <cell r="AF127">
            <v>2.0710000000000002</v>
          </cell>
          <cell r="AG127">
            <v>0.35199999999999998</v>
          </cell>
          <cell r="AH127">
            <v>3.4129999999999998</v>
          </cell>
          <cell r="AI127">
            <v>3.9870000000000001</v>
          </cell>
          <cell r="AJ127">
            <v>5.5289999999999999</v>
          </cell>
          <cell r="AK127">
            <v>6.7290000000000001</v>
          </cell>
          <cell r="AL127">
            <v>13.166</v>
          </cell>
          <cell r="AM127">
            <v>3.2669999999999999</v>
          </cell>
          <cell r="AN127">
            <v>5.5880000000000001</v>
          </cell>
          <cell r="AO127">
            <v>4.492</v>
          </cell>
          <cell r="AP127">
            <v>5.0190000000000001</v>
          </cell>
          <cell r="AQ127">
            <v>4.1589999999999998</v>
          </cell>
          <cell r="AR127">
            <v>3.452</v>
          </cell>
          <cell r="AS127">
            <v>3.508</v>
          </cell>
          <cell r="AT127">
            <v>3.4630000000000001</v>
          </cell>
          <cell r="AU127">
            <v>3.544</v>
          </cell>
          <cell r="AV127">
            <v>3.8260000000000001</v>
          </cell>
          <cell r="AW127">
            <v>2011</v>
          </cell>
        </row>
        <row r="128">
          <cell r="D128" t="str">
            <v>Pakistan</v>
          </cell>
          <cell r="E128" t="str">
            <v>Gross domestic product, constant prices</v>
          </cell>
          <cell r="F128"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28" t="str">
            <v>Percent change</v>
          </cell>
          <cell r="I128" t="str">
            <v>See notes for:  Gross domestic product, constant prices (National currency).</v>
          </cell>
          <cell r="J128">
            <v>8.5259999999999998</v>
          </cell>
          <cell r="K128">
            <v>6.8310000000000004</v>
          </cell>
          <cell r="L128">
            <v>6.5369999999999999</v>
          </cell>
          <cell r="M128">
            <v>6.7779999999999996</v>
          </cell>
          <cell r="N128">
            <v>5.0650000000000004</v>
          </cell>
          <cell r="O128">
            <v>7.5919999999999996</v>
          </cell>
          <cell r="P128">
            <v>5.5019999999999998</v>
          </cell>
          <cell r="Q128">
            <v>6.452</v>
          </cell>
          <cell r="R128">
            <v>7.625</v>
          </cell>
          <cell r="S128">
            <v>4.96</v>
          </cell>
          <cell r="T128">
            <v>4.4589999999999996</v>
          </cell>
          <cell r="U128">
            <v>5.4169999999999998</v>
          </cell>
          <cell r="V128">
            <v>7.57</v>
          </cell>
          <cell r="W128">
            <v>2.097</v>
          </cell>
          <cell r="X128">
            <v>4.3689999999999998</v>
          </cell>
          <cell r="Y128">
            <v>5.0620000000000003</v>
          </cell>
          <cell r="Z128">
            <v>6.5990000000000002</v>
          </cell>
          <cell r="AA128">
            <v>1.7030000000000001</v>
          </cell>
          <cell r="AB128">
            <v>3.4940000000000002</v>
          </cell>
          <cell r="AC128">
            <v>4.1840000000000002</v>
          </cell>
          <cell r="AD128">
            <v>3.9060000000000001</v>
          </cell>
          <cell r="AE128">
            <v>1.9670000000000001</v>
          </cell>
          <cell r="AF128">
            <v>3.1120000000000001</v>
          </cell>
          <cell r="AG128">
            <v>4.726</v>
          </cell>
          <cell r="AH128">
            <v>7.4829999999999997</v>
          </cell>
          <cell r="AI128">
            <v>8.9580000000000002</v>
          </cell>
          <cell r="AJ128">
            <v>5.8179999999999996</v>
          </cell>
          <cell r="AK128">
            <v>6.8150000000000004</v>
          </cell>
          <cell r="AL128">
            <v>3.6850000000000001</v>
          </cell>
          <cell r="AM128">
            <v>1.722</v>
          </cell>
          <cell r="AN128">
            <v>3.0659999999999998</v>
          </cell>
          <cell r="AO128">
            <v>3.0379999999999998</v>
          </cell>
          <cell r="AP128">
            <v>3.6749999999999998</v>
          </cell>
          <cell r="AQ128">
            <v>3.5049999999999999</v>
          </cell>
          <cell r="AR128">
            <v>3.3069999999999999</v>
          </cell>
          <cell r="AS128">
            <v>3.0990000000000002</v>
          </cell>
          <cell r="AT128">
            <v>2.968</v>
          </cell>
          <cell r="AU128">
            <v>2.992</v>
          </cell>
          <cell r="AV128">
            <v>2.992</v>
          </cell>
          <cell r="AW128">
            <v>2011</v>
          </cell>
        </row>
        <row r="129">
          <cell r="D129" t="str">
            <v>Panama</v>
          </cell>
          <cell r="E129" t="str">
            <v>Gross domestic product, constant prices</v>
          </cell>
          <cell r="F129"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29" t="str">
            <v>Percent change</v>
          </cell>
          <cell r="I129" t="str">
            <v>See notes for:  Gross domestic product, constant prices (National currency).</v>
          </cell>
          <cell r="J129">
            <v>4.5</v>
          </cell>
          <cell r="K129">
            <v>9.2070000000000007</v>
          </cell>
          <cell r="L129">
            <v>5.3479999999999999</v>
          </cell>
          <cell r="M129">
            <v>-4.4909999999999997</v>
          </cell>
          <cell r="N129">
            <v>2.7090000000000001</v>
          </cell>
          <cell r="O129">
            <v>4.9420000000000002</v>
          </cell>
          <cell r="P129">
            <v>3.5680000000000001</v>
          </cell>
          <cell r="Q129">
            <v>-1.8089999999999999</v>
          </cell>
          <cell r="R129">
            <v>-13.38</v>
          </cell>
          <cell r="S129">
            <v>1.5620000000000001</v>
          </cell>
          <cell r="T129">
            <v>8.0990000000000002</v>
          </cell>
          <cell r="U129">
            <v>9.4179999999999993</v>
          </cell>
          <cell r="V129">
            <v>8.2029999999999994</v>
          </cell>
          <cell r="W129">
            <v>5.4560000000000004</v>
          </cell>
          <cell r="X129">
            <v>2.8490000000000002</v>
          </cell>
          <cell r="Y129">
            <v>1.752</v>
          </cell>
          <cell r="Z129">
            <v>7.3710000000000004</v>
          </cell>
          <cell r="AA129">
            <v>6.4610000000000003</v>
          </cell>
          <cell r="AB129">
            <v>7.3419999999999996</v>
          </cell>
          <cell r="AC129">
            <v>3.9169999999999998</v>
          </cell>
          <cell r="AD129">
            <v>2.7149999999999999</v>
          </cell>
          <cell r="AE129">
            <v>0.57399999999999995</v>
          </cell>
          <cell r="AF129">
            <v>2.2290000000000001</v>
          </cell>
          <cell r="AG129">
            <v>4.2060000000000004</v>
          </cell>
          <cell r="AH129">
            <v>7.5220000000000002</v>
          </cell>
          <cell r="AI129">
            <v>7.1909999999999998</v>
          </cell>
          <cell r="AJ129">
            <v>8.5280000000000005</v>
          </cell>
          <cell r="AK129">
            <v>12.113</v>
          </cell>
          <cell r="AL129">
            <v>10.117000000000001</v>
          </cell>
          <cell r="AM129">
            <v>3.8559999999999999</v>
          </cell>
          <cell r="AN129">
            <v>7.452</v>
          </cell>
          <cell r="AO129">
            <v>10.849</v>
          </cell>
          <cell r="AP129">
            <v>10.670999999999999</v>
          </cell>
          <cell r="AQ129">
            <v>8.984</v>
          </cell>
          <cell r="AR129">
            <v>7.2329999999999997</v>
          </cell>
          <cell r="AS129">
            <v>6.6890000000000001</v>
          </cell>
          <cell r="AT129">
            <v>6.351</v>
          </cell>
          <cell r="AU129">
            <v>6.2</v>
          </cell>
          <cell r="AV129">
            <v>6.0039999999999996</v>
          </cell>
          <cell r="AW129">
            <v>2012</v>
          </cell>
        </row>
        <row r="130">
          <cell r="D130" t="str">
            <v>Papua New Guinea</v>
          </cell>
          <cell r="E130" t="str">
            <v>Gross domestic product, constant prices</v>
          </cell>
          <cell r="F130"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30" t="str">
            <v>Percent change</v>
          </cell>
          <cell r="I130" t="str">
            <v>See notes for:  Gross domestic product, constant prices (National currency).</v>
          </cell>
          <cell r="J130">
            <v>-2.3090000000000002</v>
          </cell>
          <cell r="K130">
            <v>1.149</v>
          </cell>
          <cell r="L130">
            <v>0.83199999999999996</v>
          </cell>
          <cell r="M130">
            <v>3.4380000000000002</v>
          </cell>
          <cell r="N130">
            <v>-0.98299999999999998</v>
          </cell>
          <cell r="O130">
            <v>3.5779999999999998</v>
          </cell>
          <cell r="P130">
            <v>5.6539999999999999</v>
          </cell>
          <cell r="Q130">
            <v>2.762</v>
          </cell>
          <cell r="R130">
            <v>2.9089999999999998</v>
          </cell>
          <cell r="S130">
            <v>-1.4239999999999999</v>
          </cell>
          <cell r="T130">
            <v>-2.996</v>
          </cell>
          <cell r="U130">
            <v>9.5500000000000007</v>
          </cell>
          <cell r="V130">
            <v>13.827999999999999</v>
          </cell>
          <cell r="W130">
            <v>18.206</v>
          </cell>
          <cell r="X130">
            <v>5.9459999999999997</v>
          </cell>
          <cell r="Y130">
            <v>-3.4460000000000002</v>
          </cell>
          <cell r="Z130">
            <v>6.5990000000000002</v>
          </cell>
          <cell r="AA130">
            <v>-6.343</v>
          </cell>
          <cell r="AB130">
            <v>4.6820000000000004</v>
          </cell>
          <cell r="AC130">
            <v>1.8560000000000001</v>
          </cell>
          <cell r="AD130">
            <v>-2.4550000000000001</v>
          </cell>
          <cell r="AE130">
            <v>-4.4999999999999998E-2</v>
          </cell>
          <cell r="AF130">
            <v>2.008</v>
          </cell>
          <cell r="AG130">
            <v>4.3879999999999999</v>
          </cell>
          <cell r="AH130">
            <v>0.56999999999999995</v>
          </cell>
          <cell r="AI130">
            <v>3.9239999999999999</v>
          </cell>
          <cell r="AJ130">
            <v>2.294</v>
          </cell>
          <cell r="AK130">
            <v>7.1520000000000001</v>
          </cell>
          <cell r="AL130">
            <v>6.6139999999999999</v>
          </cell>
          <cell r="AM130">
            <v>6.1340000000000003</v>
          </cell>
          <cell r="AN130">
            <v>7.57</v>
          </cell>
          <cell r="AO130">
            <v>11.064</v>
          </cell>
          <cell r="AP130">
            <v>9.0860000000000003</v>
          </cell>
          <cell r="AQ130">
            <v>4.4279999999999999</v>
          </cell>
          <cell r="AR130">
            <v>5.5990000000000002</v>
          </cell>
          <cell r="AS130">
            <v>20.050999999999998</v>
          </cell>
          <cell r="AT130">
            <v>3.73</v>
          </cell>
          <cell r="AU130">
            <v>3.8</v>
          </cell>
          <cell r="AV130">
            <v>3.859</v>
          </cell>
          <cell r="AW130">
            <v>2010</v>
          </cell>
        </row>
        <row r="131">
          <cell r="D131" t="str">
            <v>Paraguay</v>
          </cell>
          <cell r="E131" t="str">
            <v>Gross domestic product, constant prices</v>
          </cell>
          <cell r="F131"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31" t="str">
            <v>Percent change</v>
          </cell>
          <cell r="I131" t="str">
            <v>See notes for:  Gross domestic product, constant prices (National currency).</v>
          </cell>
          <cell r="J131">
            <v>11.712</v>
          </cell>
          <cell r="K131">
            <v>9.17</v>
          </cell>
          <cell r="L131">
            <v>-1.3979999999999999</v>
          </cell>
          <cell r="M131">
            <v>-3.0430000000000001</v>
          </cell>
          <cell r="N131">
            <v>2.8170000000000002</v>
          </cell>
          <cell r="O131">
            <v>3.8719999999999999</v>
          </cell>
          <cell r="P131">
            <v>0.26300000000000001</v>
          </cell>
          <cell r="Q131">
            <v>4.0720000000000001</v>
          </cell>
          <cell r="R131">
            <v>5.8810000000000002</v>
          </cell>
          <cell r="S131">
            <v>5.8170000000000002</v>
          </cell>
          <cell r="T131">
            <v>2.891</v>
          </cell>
          <cell r="U131">
            <v>2.508</v>
          </cell>
          <cell r="V131">
            <v>1.696</v>
          </cell>
          <cell r="W131">
            <v>4.9359999999999999</v>
          </cell>
          <cell r="X131">
            <v>5.3179999999999996</v>
          </cell>
          <cell r="Y131">
            <v>6.8230000000000004</v>
          </cell>
          <cell r="Z131">
            <v>1.5740000000000001</v>
          </cell>
          <cell r="AA131">
            <v>4.2430000000000003</v>
          </cell>
          <cell r="AB131">
            <v>6.8000000000000005E-2</v>
          </cell>
          <cell r="AC131">
            <v>-1.3660000000000001</v>
          </cell>
          <cell r="AD131">
            <v>-2.3140000000000001</v>
          </cell>
          <cell r="AE131">
            <v>-0.83399999999999996</v>
          </cell>
          <cell r="AF131">
            <v>-2.1000000000000001E-2</v>
          </cell>
          <cell r="AG131">
            <v>4.3209999999999997</v>
          </cell>
          <cell r="AH131">
            <v>4.0570000000000004</v>
          </cell>
          <cell r="AI131">
            <v>2.133</v>
          </cell>
          <cell r="AJ131">
            <v>4.8070000000000004</v>
          </cell>
          <cell r="AK131">
            <v>5.4219999999999997</v>
          </cell>
          <cell r="AL131">
            <v>6.359</v>
          </cell>
          <cell r="AM131">
            <v>-3.9660000000000002</v>
          </cell>
          <cell r="AN131">
            <v>13.093</v>
          </cell>
          <cell r="AO131">
            <v>4.3410000000000002</v>
          </cell>
          <cell r="AP131">
            <v>-1.2</v>
          </cell>
          <cell r="AQ131">
            <v>11</v>
          </cell>
          <cell r="AR131">
            <v>4.5999999999999996</v>
          </cell>
          <cell r="AS131">
            <v>4.7</v>
          </cell>
          <cell r="AT131">
            <v>4.7</v>
          </cell>
          <cell r="AU131">
            <v>4.7</v>
          </cell>
          <cell r="AV131">
            <v>4.7</v>
          </cell>
          <cell r="AW131">
            <v>2011</v>
          </cell>
        </row>
        <row r="132">
          <cell r="D132" t="str">
            <v>Peru</v>
          </cell>
          <cell r="E132" t="str">
            <v>Gross domestic product, constant prices</v>
          </cell>
          <cell r="F132"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32" t="str">
            <v>Percent change</v>
          </cell>
          <cell r="I132" t="str">
            <v>See notes for:  Gross domestic product, constant prices (National currency).</v>
          </cell>
          <cell r="J132">
            <v>7.6609999999999996</v>
          </cell>
          <cell r="K132">
            <v>5.4610000000000003</v>
          </cell>
          <cell r="L132">
            <v>-0.32400000000000001</v>
          </cell>
          <cell r="M132">
            <v>-9.3290000000000006</v>
          </cell>
          <cell r="N132">
            <v>3.8010000000000002</v>
          </cell>
          <cell r="O132">
            <v>2.089</v>
          </cell>
          <cell r="P132">
            <v>12.106</v>
          </cell>
          <cell r="Q132">
            <v>7.7380000000000004</v>
          </cell>
          <cell r="R132">
            <v>-9.4220000000000006</v>
          </cell>
          <cell r="S132">
            <v>-13.422000000000001</v>
          </cell>
          <cell r="T132">
            <v>-5.09</v>
          </cell>
          <cell r="U132">
            <v>2.1059999999999999</v>
          </cell>
          <cell r="V132">
            <v>-0.42899999999999999</v>
          </cell>
          <cell r="W132">
            <v>4.7649999999999997</v>
          </cell>
          <cell r="X132">
            <v>12.821999999999999</v>
          </cell>
          <cell r="Y132">
            <v>8.609</v>
          </cell>
          <cell r="Z132">
            <v>2.5179999999999998</v>
          </cell>
          <cell r="AA132">
            <v>6.8639999999999999</v>
          </cell>
          <cell r="AB132">
            <v>-0.65800000000000003</v>
          </cell>
          <cell r="AC132">
            <v>0.91400000000000003</v>
          </cell>
          <cell r="AD132">
            <v>2.9510000000000001</v>
          </cell>
          <cell r="AE132">
            <v>0.215</v>
          </cell>
          <cell r="AF132">
            <v>5.016</v>
          </cell>
          <cell r="AG132">
            <v>4.0369999999999999</v>
          </cell>
          <cell r="AH132">
            <v>4.9770000000000003</v>
          </cell>
          <cell r="AI132">
            <v>6.827</v>
          </cell>
          <cell r="AJ132">
            <v>7.74</v>
          </cell>
          <cell r="AK132">
            <v>8.9060000000000006</v>
          </cell>
          <cell r="AL132">
            <v>9.8030000000000008</v>
          </cell>
          <cell r="AM132">
            <v>0.86199999999999999</v>
          </cell>
          <cell r="AN132">
            <v>8.7940000000000005</v>
          </cell>
          <cell r="AO132">
            <v>6.9119999999999999</v>
          </cell>
          <cell r="AP132">
            <v>6.2779999999999996</v>
          </cell>
          <cell r="AQ132">
            <v>6.2770000000000001</v>
          </cell>
          <cell r="AR132">
            <v>6.149</v>
          </cell>
          <cell r="AS132">
            <v>6.0039999999999996</v>
          </cell>
          <cell r="AT132">
            <v>5.9930000000000003</v>
          </cell>
          <cell r="AU132">
            <v>6.0119999999999996</v>
          </cell>
          <cell r="AV132">
            <v>6.0259999999999998</v>
          </cell>
          <cell r="AW132">
            <v>2012</v>
          </cell>
        </row>
        <row r="133">
          <cell r="D133" t="str">
            <v>Philippines</v>
          </cell>
          <cell r="E133" t="str">
            <v>Gross domestic product, constant prices</v>
          </cell>
          <cell r="F133"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33" t="str">
            <v>Percent change</v>
          </cell>
          <cell r="I133" t="str">
            <v>See notes for:  Gross domestic product, constant prices (National currency).</v>
          </cell>
          <cell r="J133">
            <v>5.149</v>
          </cell>
          <cell r="K133">
            <v>3.423</v>
          </cell>
          <cell r="L133">
            <v>3.6190000000000002</v>
          </cell>
          <cell r="M133">
            <v>1.875</v>
          </cell>
          <cell r="N133">
            <v>-7.3239999999999998</v>
          </cell>
          <cell r="O133">
            <v>-7.3070000000000004</v>
          </cell>
          <cell r="P133">
            <v>3.4169999999999998</v>
          </cell>
          <cell r="Q133">
            <v>4.3120000000000003</v>
          </cell>
          <cell r="R133">
            <v>6.7530000000000001</v>
          </cell>
          <cell r="S133">
            <v>6.2050000000000001</v>
          </cell>
          <cell r="T133">
            <v>3.0369999999999999</v>
          </cell>
          <cell r="U133">
            <v>-0.57799999999999996</v>
          </cell>
          <cell r="V133">
            <v>0.33800000000000002</v>
          </cell>
          <cell r="W133">
            <v>2.1160000000000001</v>
          </cell>
          <cell r="X133">
            <v>4.3879999999999999</v>
          </cell>
          <cell r="Y133">
            <v>4.6790000000000003</v>
          </cell>
          <cell r="Z133">
            <v>5.8460000000000001</v>
          </cell>
          <cell r="AA133">
            <v>5.1849999999999996</v>
          </cell>
          <cell r="AB133">
            <v>-0.57699999999999996</v>
          </cell>
          <cell r="AC133">
            <v>3.0819999999999999</v>
          </cell>
          <cell r="AD133">
            <v>4.4109999999999996</v>
          </cell>
          <cell r="AE133">
            <v>2.8940000000000001</v>
          </cell>
          <cell r="AF133">
            <v>3.6459999999999999</v>
          </cell>
          <cell r="AG133">
            <v>4.97</v>
          </cell>
          <cell r="AH133">
            <v>6.6980000000000004</v>
          </cell>
          <cell r="AI133">
            <v>4.7779999999999996</v>
          </cell>
          <cell r="AJ133">
            <v>5.2430000000000003</v>
          </cell>
          <cell r="AK133">
            <v>6.617</v>
          </cell>
          <cell r="AL133">
            <v>4.1529999999999996</v>
          </cell>
          <cell r="AM133">
            <v>1.1479999999999999</v>
          </cell>
          <cell r="AN133">
            <v>7.6319999999999997</v>
          </cell>
          <cell r="AO133">
            <v>3.9089999999999998</v>
          </cell>
          <cell r="AP133">
            <v>6.5910000000000002</v>
          </cell>
          <cell r="AQ133">
            <v>6.0229999999999997</v>
          </cell>
          <cell r="AR133">
            <v>5.4690000000000003</v>
          </cell>
          <cell r="AS133">
            <v>5.3</v>
          </cell>
          <cell r="AT133">
            <v>5.4</v>
          </cell>
          <cell r="AU133">
            <v>5.5</v>
          </cell>
          <cell r="AV133">
            <v>5.5</v>
          </cell>
          <cell r="AW133">
            <v>2012</v>
          </cell>
        </row>
        <row r="134">
          <cell r="D134" t="str">
            <v>Poland</v>
          </cell>
          <cell r="E134" t="str">
            <v>Gross domestic product, constant prices</v>
          </cell>
          <cell r="F134"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34" t="str">
            <v>Percent change</v>
          </cell>
          <cell r="I134" t="str">
            <v>See notes for:  Gross domestic product, constant prices (National currency).</v>
          </cell>
          <cell r="J134">
            <v>-6</v>
          </cell>
          <cell r="K134">
            <v>-10</v>
          </cell>
          <cell r="L134">
            <v>-4.8460000000000001</v>
          </cell>
          <cell r="M134">
            <v>5.6</v>
          </cell>
          <cell r="N134">
            <v>-0.36599999999999999</v>
          </cell>
          <cell r="O134">
            <v>3.8620000000000001</v>
          </cell>
          <cell r="P134">
            <v>3.4940000000000002</v>
          </cell>
          <cell r="Q134">
            <v>2.302</v>
          </cell>
          <cell r="R134">
            <v>3.2850000000000001</v>
          </cell>
          <cell r="S134">
            <v>3.8119999999999998</v>
          </cell>
          <cell r="T134">
            <v>-7.1710000000000003</v>
          </cell>
          <cell r="U134">
            <v>-7.0049999999999999</v>
          </cell>
          <cell r="V134">
            <v>2.0329999999999999</v>
          </cell>
          <cell r="W134">
            <v>4.2869999999999999</v>
          </cell>
          <cell r="X134">
            <v>5.2389999999999999</v>
          </cell>
          <cell r="Y134">
            <v>6.7279999999999998</v>
          </cell>
          <cell r="Z134">
            <v>6.2389999999999999</v>
          </cell>
          <cell r="AA134">
            <v>7.0860000000000003</v>
          </cell>
          <cell r="AB134">
            <v>4.9820000000000002</v>
          </cell>
          <cell r="AC134">
            <v>4.524</v>
          </cell>
          <cell r="AD134">
            <v>4.26</v>
          </cell>
          <cell r="AE134">
            <v>1.2050000000000001</v>
          </cell>
          <cell r="AF134">
            <v>1.4430000000000001</v>
          </cell>
          <cell r="AG134">
            <v>3.867</v>
          </cell>
          <cell r="AH134">
            <v>5.3449999999999998</v>
          </cell>
          <cell r="AI134">
            <v>3.617</v>
          </cell>
          <cell r="AJ134">
            <v>6.2270000000000003</v>
          </cell>
          <cell r="AK134">
            <v>6.7850000000000001</v>
          </cell>
          <cell r="AL134">
            <v>5.1269999999999998</v>
          </cell>
          <cell r="AM134">
            <v>1.6279999999999999</v>
          </cell>
          <cell r="AN134">
            <v>3.875</v>
          </cell>
          <cell r="AO134">
            <v>4.3209999999999997</v>
          </cell>
          <cell r="AP134">
            <v>2.0449999999999999</v>
          </cell>
          <cell r="AQ134">
            <v>1.3120000000000001</v>
          </cell>
          <cell r="AR134">
            <v>2.2229999999999999</v>
          </cell>
          <cell r="AS134">
            <v>2.6909999999999998</v>
          </cell>
          <cell r="AT134">
            <v>3.3220000000000001</v>
          </cell>
          <cell r="AU134">
            <v>3.5270000000000001</v>
          </cell>
          <cell r="AV134">
            <v>3.6789999999999998</v>
          </cell>
          <cell r="AW134">
            <v>2012</v>
          </cell>
        </row>
        <row r="135">
          <cell r="D135" t="str">
            <v>Portugal</v>
          </cell>
          <cell r="E135" t="str">
            <v>Gross domestic product, constant prices</v>
          </cell>
          <cell r="F135"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35" t="str">
            <v>Percent change</v>
          </cell>
          <cell r="I135" t="str">
            <v>See notes for:  Gross domestic product, constant prices (National currency).</v>
          </cell>
          <cell r="J135">
            <v>6.7249999999999996</v>
          </cell>
          <cell r="K135">
            <v>3.5230000000000001</v>
          </cell>
          <cell r="L135">
            <v>2.1629999999999998</v>
          </cell>
          <cell r="M135">
            <v>0.97199999999999998</v>
          </cell>
          <cell r="N135">
            <v>-1.042</v>
          </cell>
          <cell r="O135">
            <v>1.6359999999999999</v>
          </cell>
          <cell r="P135">
            <v>3.32</v>
          </cell>
          <cell r="Q135">
            <v>7.6319999999999997</v>
          </cell>
          <cell r="R135">
            <v>5.34</v>
          </cell>
          <cell r="S135">
            <v>6.649</v>
          </cell>
          <cell r="T135">
            <v>7.859</v>
          </cell>
          <cell r="U135">
            <v>3.37</v>
          </cell>
          <cell r="V135">
            <v>3.13</v>
          </cell>
          <cell r="W135">
            <v>-0.68700000000000006</v>
          </cell>
          <cell r="X135">
            <v>1.4890000000000001</v>
          </cell>
          <cell r="Y135">
            <v>2.3069999999999999</v>
          </cell>
          <cell r="Z135">
            <v>3.6190000000000002</v>
          </cell>
          <cell r="AA135">
            <v>4.407</v>
          </cell>
          <cell r="AB135">
            <v>5.1379999999999999</v>
          </cell>
          <cell r="AC135">
            <v>4.0730000000000004</v>
          </cell>
          <cell r="AD135">
            <v>3.9159999999999999</v>
          </cell>
          <cell r="AE135">
            <v>1.9750000000000001</v>
          </cell>
          <cell r="AF135">
            <v>0.76400000000000001</v>
          </cell>
          <cell r="AG135">
            <v>-0.91100000000000003</v>
          </cell>
          <cell r="AH135">
            <v>1.56</v>
          </cell>
          <cell r="AI135">
            <v>0.77500000000000002</v>
          </cell>
          <cell r="AJ135">
            <v>1.448</v>
          </cell>
          <cell r="AK135">
            <v>2.3650000000000002</v>
          </cell>
          <cell r="AL135">
            <v>-8.9999999999999993E-3</v>
          </cell>
          <cell r="AM135">
            <v>-2.9079999999999999</v>
          </cell>
          <cell r="AN135">
            <v>1.9370000000000001</v>
          </cell>
          <cell r="AO135">
            <v>-1.554</v>
          </cell>
          <cell r="AP135">
            <v>-3.1680000000000001</v>
          </cell>
          <cell r="AQ135">
            <v>-2.3220000000000001</v>
          </cell>
          <cell r="AR135">
            <v>0.63900000000000001</v>
          </cell>
          <cell r="AS135">
            <v>1.5349999999999999</v>
          </cell>
          <cell r="AT135">
            <v>1.82</v>
          </cell>
          <cell r="AU135">
            <v>1.82</v>
          </cell>
          <cell r="AV135">
            <v>1.82</v>
          </cell>
          <cell r="AW135">
            <v>2012</v>
          </cell>
        </row>
        <row r="136">
          <cell r="D136" t="str">
            <v>Qatar</v>
          </cell>
          <cell r="E136" t="str">
            <v>Gross domestic product, constant prices</v>
          </cell>
          <cell r="F136"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36" t="str">
            <v>Percent change</v>
          </cell>
          <cell r="I136" t="str">
            <v>See notes for:  Gross domestic product, constant prices (National currency).</v>
          </cell>
          <cell r="J136">
            <v>-1.016</v>
          </cell>
          <cell r="K136">
            <v>-3.8940000000000001</v>
          </cell>
          <cell r="L136">
            <v>-8.2100000000000009</v>
          </cell>
          <cell r="M136">
            <v>-5.3289999999999997</v>
          </cell>
          <cell r="N136">
            <v>15.988</v>
          </cell>
          <cell r="O136">
            <v>-13.031000000000001</v>
          </cell>
          <cell r="P136">
            <v>3.706</v>
          </cell>
          <cell r="Q136">
            <v>0.9</v>
          </cell>
          <cell r="R136">
            <v>4.7</v>
          </cell>
          <cell r="S136">
            <v>5.3</v>
          </cell>
          <cell r="T136">
            <v>-14.644</v>
          </cell>
          <cell r="U136">
            <v>-2.5529999999999999</v>
          </cell>
          <cell r="V136">
            <v>8.157</v>
          </cell>
          <cell r="W136">
            <v>-0.45500000000000002</v>
          </cell>
          <cell r="X136">
            <v>1.9570000000000001</v>
          </cell>
          <cell r="Y136">
            <v>3.6320000000000001</v>
          </cell>
          <cell r="Z136">
            <v>7.6</v>
          </cell>
          <cell r="AA136">
            <v>28.446999999999999</v>
          </cell>
          <cell r="AB136">
            <v>9.0310000000000006</v>
          </cell>
          <cell r="AC136">
            <v>5.5039999999999996</v>
          </cell>
          <cell r="AD136">
            <v>10.939</v>
          </cell>
          <cell r="AE136">
            <v>6.3179999999999996</v>
          </cell>
          <cell r="AF136">
            <v>3.2</v>
          </cell>
          <cell r="AG136">
            <v>6.3230000000000004</v>
          </cell>
          <cell r="AH136">
            <v>17.722999999999999</v>
          </cell>
          <cell r="AI136">
            <v>7.492</v>
          </cell>
          <cell r="AJ136">
            <v>26.170999999999999</v>
          </cell>
          <cell r="AK136">
            <v>17.986000000000001</v>
          </cell>
          <cell r="AL136">
            <v>17.663</v>
          </cell>
          <cell r="AM136">
            <v>11.956</v>
          </cell>
          <cell r="AN136">
            <v>16.728999999999999</v>
          </cell>
          <cell r="AO136">
            <v>12.984</v>
          </cell>
          <cell r="AP136">
            <v>6.5759999999999996</v>
          </cell>
          <cell r="AQ136">
            <v>5.2009999999999996</v>
          </cell>
          <cell r="AR136">
            <v>5.0170000000000003</v>
          </cell>
          <cell r="AS136">
            <v>6.6050000000000004</v>
          </cell>
          <cell r="AT136">
            <v>6.2110000000000003</v>
          </cell>
          <cell r="AU136">
            <v>7.11</v>
          </cell>
          <cell r="AV136">
            <v>6.4729999999999999</v>
          </cell>
          <cell r="AW136">
            <v>2011</v>
          </cell>
        </row>
        <row r="137">
          <cell r="D137" t="str">
            <v>Romania</v>
          </cell>
          <cell r="E137" t="str">
            <v>Gross domestic product, constant prices</v>
          </cell>
          <cell r="F137"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37" t="str">
            <v>Percent change</v>
          </cell>
          <cell r="I137" t="str">
            <v>See notes for:  Gross domestic product, constant prices (National currency).</v>
          </cell>
          <cell r="J137">
            <v>3.3039999999999998</v>
          </cell>
          <cell r="K137">
            <v>0.1</v>
          </cell>
          <cell r="L137">
            <v>3.9</v>
          </cell>
          <cell r="M137">
            <v>6</v>
          </cell>
          <cell r="N137">
            <v>6</v>
          </cell>
          <cell r="O137">
            <v>-0.1</v>
          </cell>
          <cell r="P137">
            <v>2.4</v>
          </cell>
          <cell r="Q137">
            <v>0.8</v>
          </cell>
          <cell r="R137">
            <v>-0.5</v>
          </cell>
          <cell r="S137">
            <v>-5.8</v>
          </cell>
          <cell r="T137">
            <v>-5.6120000000000001</v>
          </cell>
          <cell r="U137">
            <v>-12.927</v>
          </cell>
          <cell r="V137">
            <v>-8.766</v>
          </cell>
          <cell r="W137">
            <v>1.528</v>
          </cell>
          <cell r="X137">
            <v>3.9319999999999999</v>
          </cell>
          <cell r="Y137">
            <v>7.1379999999999999</v>
          </cell>
          <cell r="Z137">
            <v>3.948</v>
          </cell>
          <cell r="AA137">
            <v>-6.0529999999999999</v>
          </cell>
          <cell r="AB137">
            <v>-4.8179999999999996</v>
          </cell>
          <cell r="AC137">
            <v>-1.1499999999999999</v>
          </cell>
          <cell r="AD137">
            <v>2.9209999999999998</v>
          </cell>
          <cell r="AE137">
            <v>5.6790000000000003</v>
          </cell>
          <cell r="AF137">
            <v>5.077</v>
          </cell>
          <cell r="AG137">
            <v>5.2370000000000001</v>
          </cell>
          <cell r="AH137">
            <v>8.49</v>
          </cell>
          <cell r="AI137">
            <v>4.1539999999999999</v>
          </cell>
          <cell r="AJ137">
            <v>7.875</v>
          </cell>
          <cell r="AK137">
            <v>6.3170000000000002</v>
          </cell>
          <cell r="AL137">
            <v>7.3490000000000002</v>
          </cell>
          <cell r="AM137">
            <v>-6.5759999999999996</v>
          </cell>
          <cell r="AN137">
            <v>-1.149</v>
          </cell>
          <cell r="AO137">
            <v>2.1579999999999999</v>
          </cell>
          <cell r="AP137">
            <v>0.32700000000000001</v>
          </cell>
          <cell r="AQ137">
            <v>1.5980000000000001</v>
          </cell>
          <cell r="AR137">
            <v>1.982</v>
          </cell>
          <cell r="AS137">
            <v>2.327</v>
          </cell>
          <cell r="AT137">
            <v>2.8839999999999999</v>
          </cell>
          <cell r="AU137">
            <v>3.3239999999999998</v>
          </cell>
          <cell r="AV137">
            <v>3.508</v>
          </cell>
          <cell r="AW137">
            <v>2012</v>
          </cell>
        </row>
        <row r="138">
          <cell r="D138" t="str">
            <v>Russia</v>
          </cell>
          <cell r="E138" t="str">
            <v>Gross domestic product, constant prices</v>
          </cell>
          <cell r="F138"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38" t="str">
            <v>Percent change</v>
          </cell>
          <cell r="I138" t="str">
            <v>See notes for:  Gross domestic product, constant prices (National currency).</v>
          </cell>
          <cell r="J138" t="str">
            <v>n/a</v>
          </cell>
          <cell r="K138" t="str">
            <v>n/a</v>
          </cell>
          <cell r="L138" t="str">
            <v>n/a</v>
          </cell>
          <cell r="M138" t="str">
            <v>n/a</v>
          </cell>
          <cell r="N138" t="str">
            <v>n/a</v>
          </cell>
          <cell r="O138" t="str">
            <v>n/a</v>
          </cell>
          <cell r="P138" t="str">
            <v>n/a</v>
          </cell>
          <cell r="Q138" t="str">
            <v>n/a</v>
          </cell>
          <cell r="R138" t="str">
            <v>n/a</v>
          </cell>
          <cell r="S138" t="str">
            <v>n/a</v>
          </cell>
          <cell r="T138" t="str">
            <v>n/a</v>
          </cell>
          <cell r="U138" t="str">
            <v>n/a</v>
          </cell>
          <cell r="V138" t="str">
            <v>n/a</v>
          </cell>
          <cell r="W138">
            <v>-8.6999999999999993</v>
          </cell>
          <cell r="X138">
            <v>-12.7</v>
          </cell>
          <cell r="Y138">
            <v>-4.0999999999999996</v>
          </cell>
          <cell r="Z138">
            <v>-3.6080000000000001</v>
          </cell>
          <cell r="AA138">
            <v>1.381</v>
          </cell>
          <cell r="AB138">
            <v>-5.3449999999999998</v>
          </cell>
          <cell r="AC138">
            <v>6.351</v>
          </cell>
          <cell r="AD138">
            <v>10.045999999999999</v>
          </cell>
          <cell r="AE138">
            <v>5.0910000000000002</v>
          </cell>
          <cell r="AF138">
            <v>4.7439999999999998</v>
          </cell>
          <cell r="AG138">
            <v>7.2530000000000001</v>
          </cell>
          <cell r="AH138">
            <v>7.1509999999999998</v>
          </cell>
          <cell r="AI138">
            <v>6.3879999999999999</v>
          </cell>
          <cell r="AJ138">
            <v>8.1530000000000005</v>
          </cell>
          <cell r="AK138">
            <v>8.5350000000000001</v>
          </cell>
          <cell r="AL138">
            <v>5.2480000000000002</v>
          </cell>
          <cell r="AM138">
            <v>-7.8</v>
          </cell>
          <cell r="AN138">
            <v>4.5</v>
          </cell>
          <cell r="AO138">
            <v>4.3</v>
          </cell>
          <cell r="AP138">
            <v>3.4</v>
          </cell>
          <cell r="AQ138">
            <v>3.371</v>
          </cell>
          <cell r="AR138">
            <v>3.7810000000000001</v>
          </cell>
          <cell r="AS138">
            <v>3.7</v>
          </cell>
          <cell r="AT138">
            <v>3.6</v>
          </cell>
          <cell r="AU138">
            <v>3.6</v>
          </cell>
          <cell r="AV138">
            <v>3.6</v>
          </cell>
          <cell r="AW138">
            <v>2012</v>
          </cell>
        </row>
        <row r="139">
          <cell r="D139" t="str">
            <v>Rwanda</v>
          </cell>
          <cell r="E139" t="str">
            <v>Gross domestic product, constant prices</v>
          </cell>
          <cell r="F139"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39" t="str">
            <v>Percent change</v>
          </cell>
          <cell r="I139" t="str">
            <v>See notes for:  Gross domestic product, constant prices (National currency).</v>
          </cell>
          <cell r="J139">
            <v>-3.5760000000000001</v>
          </cell>
          <cell r="K139">
            <v>2.472</v>
          </cell>
          <cell r="L139">
            <v>-2.468</v>
          </cell>
          <cell r="M139">
            <v>6.0350000000000001</v>
          </cell>
          <cell r="N139">
            <v>12.974</v>
          </cell>
          <cell r="O139">
            <v>4.3879999999999999</v>
          </cell>
          <cell r="P139">
            <v>5.5010000000000003</v>
          </cell>
          <cell r="Q139">
            <v>-0.29499999999999998</v>
          </cell>
          <cell r="R139">
            <v>0.29599999999999999</v>
          </cell>
          <cell r="S139">
            <v>-5.7060000000000004</v>
          </cell>
          <cell r="T139">
            <v>0.41899999999999998</v>
          </cell>
          <cell r="U139">
            <v>-4.3</v>
          </cell>
          <cell r="V139">
            <v>6.6</v>
          </cell>
          <cell r="W139">
            <v>-10.378</v>
          </cell>
          <cell r="X139">
            <v>-41.89</v>
          </cell>
          <cell r="Y139">
            <v>24.541</v>
          </cell>
          <cell r="Z139">
            <v>11.596</v>
          </cell>
          <cell r="AA139">
            <v>14.9</v>
          </cell>
          <cell r="AB139">
            <v>8.34</v>
          </cell>
          <cell r="AC139">
            <v>5.1260000000000003</v>
          </cell>
          <cell r="AD139">
            <v>6.4969999999999999</v>
          </cell>
          <cell r="AE139">
            <v>8.4849999999999994</v>
          </cell>
          <cell r="AF139">
            <v>13.19</v>
          </cell>
          <cell r="AG139">
            <v>2.2010000000000001</v>
          </cell>
          <cell r="AH139">
            <v>7.4450000000000003</v>
          </cell>
          <cell r="AI139">
            <v>9.375</v>
          </cell>
          <cell r="AJ139">
            <v>9.2260000000000009</v>
          </cell>
          <cell r="AK139">
            <v>5.5179999999999998</v>
          </cell>
          <cell r="AL139">
            <v>13.398999999999999</v>
          </cell>
          <cell r="AM139">
            <v>6.2350000000000003</v>
          </cell>
          <cell r="AN139">
            <v>7.2190000000000003</v>
          </cell>
          <cell r="AO139">
            <v>8.2569999999999997</v>
          </cell>
          <cell r="AP139">
            <v>7.6879999999999997</v>
          </cell>
          <cell r="AQ139">
            <v>7.6</v>
          </cell>
          <cell r="AR139">
            <v>7.2</v>
          </cell>
          <cell r="AS139">
            <v>7</v>
          </cell>
          <cell r="AT139">
            <v>7</v>
          </cell>
          <cell r="AU139">
            <v>7</v>
          </cell>
          <cell r="AV139">
            <v>6.4770000000000003</v>
          </cell>
          <cell r="AW139">
            <v>2010</v>
          </cell>
        </row>
        <row r="140">
          <cell r="D140" t="str">
            <v>Samoa</v>
          </cell>
          <cell r="E140" t="str">
            <v>Gross domestic product, constant prices</v>
          </cell>
          <cell r="F140"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40" t="str">
            <v>Percent change</v>
          </cell>
          <cell r="I140" t="str">
            <v>See notes for:  Gross domestic product, constant prices (National currency).</v>
          </cell>
          <cell r="J140">
            <v>-6.1230000000000002</v>
          </cell>
          <cell r="K140">
            <v>-9.0559999999999992</v>
          </cell>
          <cell r="L140">
            <v>-1.014</v>
          </cell>
          <cell r="M140">
            <v>0.48499999999999999</v>
          </cell>
          <cell r="N140">
            <v>1.98</v>
          </cell>
          <cell r="O140">
            <v>5.8259999999999996</v>
          </cell>
          <cell r="P140">
            <v>4.79</v>
          </cell>
          <cell r="Q140">
            <v>0.50900000000000001</v>
          </cell>
          <cell r="R140">
            <v>2.871</v>
          </cell>
          <cell r="S140">
            <v>5.819</v>
          </cell>
          <cell r="T140">
            <v>-6.444</v>
          </cell>
          <cell r="U140">
            <v>-2.4430000000000001</v>
          </cell>
          <cell r="V140">
            <v>4.1349999999999998</v>
          </cell>
          <cell r="W140">
            <v>1.6830000000000001</v>
          </cell>
          <cell r="X140">
            <v>6.39</v>
          </cell>
          <cell r="Y140">
            <v>6.556</v>
          </cell>
          <cell r="Z140">
            <v>7.274</v>
          </cell>
          <cell r="AA140">
            <v>0.80300000000000005</v>
          </cell>
          <cell r="AB140">
            <v>1.1000000000000001</v>
          </cell>
          <cell r="AC140">
            <v>-0.63600000000000001</v>
          </cell>
          <cell r="AD140">
            <v>4.7949999999999999</v>
          </cell>
          <cell r="AE140">
            <v>7.992</v>
          </cell>
          <cell r="AF140">
            <v>6.2130000000000001</v>
          </cell>
          <cell r="AG140">
            <v>3.8439999999999999</v>
          </cell>
          <cell r="AH140">
            <v>4.1669999999999998</v>
          </cell>
          <cell r="AI140">
            <v>6.9749999999999996</v>
          </cell>
          <cell r="AJ140">
            <v>2.052</v>
          </cell>
          <cell r="AK140">
            <v>1.843</v>
          </cell>
          <cell r="AL140">
            <v>4.3090000000000002</v>
          </cell>
          <cell r="AM140">
            <v>-5.1360000000000001</v>
          </cell>
          <cell r="AN140">
            <v>0.37</v>
          </cell>
          <cell r="AO140">
            <v>2.0310000000000001</v>
          </cell>
          <cell r="AP140">
            <v>1.2030000000000001</v>
          </cell>
          <cell r="AQ140">
            <v>0.86599999999999999</v>
          </cell>
          <cell r="AR140">
            <v>3.0760000000000001</v>
          </cell>
          <cell r="AS140">
            <v>2.5739999999999998</v>
          </cell>
          <cell r="AT140">
            <v>2.4710000000000001</v>
          </cell>
          <cell r="AU140">
            <v>2.496</v>
          </cell>
          <cell r="AV140">
            <v>2.456</v>
          </cell>
          <cell r="AW140">
            <v>2012</v>
          </cell>
        </row>
        <row r="141">
          <cell r="D141" t="str">
            <v>San Marino</v>
          </cell>
          <cell r="E141" t="str">
            <v>Gross domestic product, constant prices</v>
          </cell>
          <cell r="F141"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41" t="str">
            <v>Percent change</v>
          </cell>
          <cell r="I141" t="str">
            <v>See notes for:  Gross domestic product, constant prices (National currency).</v>
          </cell>
          <cell r="J141" t="str">
            <v>n/a</v>
          </cell>
          <cell r="K141" t="str">
            <v>n/a</v>
          </cell>
          <cell r="L141" t="str">
            <v>n/a</v>
          </cell>
          <cell r="M141" t="str">
            <v>n/a</v>
          </cell>
          <cell r="N141" t="str">
            <v>n/a</v>
          </cell>
          <cell r="O141" t="str">
            <v>n/a</v>
          </cell>
          <cell r="P141" t="str">
            <v>n/a</v>
          </cell>
          <cell r="Q141" t="str">
            <v>n/a</v>
          </cell>
          <cell r="R141" t="str">
            <v>n/a</v>
          </cell>
          <cell r="S141" t="str">
            <v>n/a</v>
          </cell>
          <cell r="T141" t="str">
            <v>n/a</v>
          </cell>
          <cell r="U141" t="str">
            <v>n/a</v>
          </cell>
          <cell r="V141" t="str">
            <v>n/a</v>
          </cell>
          <cell r="W141" t="str">
            <v>n/a</v>
          </cell>
          <cell r="X141" t="str">
            <v>n/a</v>
          </cell>
          <cell r="Y141" t="str">
            <v>n/a</v>
          </cell>
          <cell r="Z141" t="str">
            <v>n/a</v>
          </cell>
          <cell r="AA141" t="str">
            <v>n/a</v>
          </cell>
          <cell r="AB141">
            <v>7.52</v>
          </cell>
          <cell r="AC141">
            <v>8.9979999999999993</v>
          </cell>
          <cell r="AD141">
            <v>2.2029999999999998</v>
          </cell>
          <cell r="AE141">
            <v>5.5389999999999997</v>
          </cell>
          <cell r="AF141">
            <v>0.315</v>
          </cell>
          <cell r="AG141">
            <v>3.9</v>
          </cell>
          <cell r="AH141">
            <v>4.5650000000000004</v>
          </cell>
          <cell r="AI141">
            <v>2.4260000000000002</v>
          </cell>
          <cell r="AJ141">
            <v>3.8260000000000001</v>
          </cell>
          <cell r="AK141">
            <v>7.9580000000000002</v>
          </cell>
          <cell r="AL141">
            <v>-5.0759999999999996</v>
          </cell>
          <cell r="AM141">
            <v>-12.234999999999999</v>
          </cell>
          <cell r="AN141">
            <v>-7.4649999999999999</v>
          </cell>
          <cell r="AO141">
            <v>-2.476</v>
          </cell>
          <cell r="AP141">
            <v>-3.98</v>
          </cell>
          <cell r="AQ141">
            <v>-3.516</v>
          </cell>
          <cell r="AR141">
            <v>0</v>
          </cell>
          <cell r="AS141">
            <v>0.96899999999999997</v>
          </cell>
          <cell r="AT141">
            <v>1.113</v>
          </cell>
          <cell r="AU141">
            <v>1.258</v>
          </cell>
          <cell r="AV141">
            <v>1.405</v>
          </cell>
          <cell r="AW141">
            <v>2011</v>
          </cell>
        </row>
        <row r="142">
          <cell r="D142" t="str">
            <v>São Tomé and Príncipe</v>
          </cell>
          <cell r="E142" t="str">
            <v>Gross domestic product, constant prices</v>
          </cell>
          <cell r="F142"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42" t="str">
            <v>Percent change</v>
          </cell>
          <cell r="I142" t="str">
            <v>See notes for:  Gross domestic product, constant prices (National currency).</v>
          </cell>
          <cell r="J142">
            <v>-1.08</v>
          </cell>
          <cell r="K142">
            <v>-10.314</v>
          </cell>
          <cell r="L142">
            <v>3.093</v>
          </cell>
          <cell r="M142">
            <v>-3.8740000000000001</v>
          </cell>
          <cell r="N142">
            <v>-6.03</v>
          </cell>
          <cell r="O142">
            <v>9.3000000000000007</v>
          </cell>
          <cell r="P142">
            <v>-5.8319999999999999</v>
          </cell>
          <cell r="Q142">
            <v>-2.93</v>
          </cell>
          <cell r="R142">
            <v>1.9990000000000001</v>
          </cell>
          <cell r="S142">
            <v>3.1349999999999998</v>
          </cell>
          <cell r="T142">
            <v>-2.153</v>
          </cell>
          <cell r="U142">
            <v>1.2010000000000001</v>
          </cell>
          <cell r="V142">
            <v>0.7</v>
          </cell>
          <cell r="W142">
            <v>1.1000000000000001</v>
          </cell>
          <cell r="X142">
            <v>2.2000000000000002</v>
          </cell>
          <cell r="Y142">
            <v>2</v>
          </cell>
          <cell r="Z142">
            <v>1.5</v>
          </cell>
          <cell r="AA142">
            <v>0.996</v>
          </cell>
          <cell r="AB142">
            <v>2.5</v>
          </cell>
          <cell r="AC142">
            <v>2.5</v>
          </cell>
          <cell r="AD142">
            <v>0.44800000000000001</v>
          </cell>
          <cell r="AE142">
            <v>3.0640000000000001</v>
          </cell>
          <cell r="AF142">
            <v>1.99</v>
          </cell>
          <cell r="AG142">
            <v>6.7350000000000003</v>
          </cell>
          <cell r="AH142">
            <v>4.548</v>
          </cell>
          <cell r="AI142">
            <v>1.6319999999999999</v>
          </cell>
          <cell r="AJ142">
            <v>12.643000000000001</v>
          </cell>
          <cell r="AK142">
            <v>1.996</v>
          </cell>
          <cell r="AL142">
            <v>9.0749999999999993</v>
          </cell>
          <cell r="AM142">
            <v>4.0229999999999997</v>
          </cell>
          <cell r="AN142">
            <v>4.5110000000000001</v>
          </cell>
          <cell r="AO142">
            <v>4.9429999999999996</v>
          </cell>
          <cell r="AP142">
            <v>4</v>
          </cell>
          <cell r="AQ142">
            <v>4.5</v>
          </cell>
          <cell r="AR142">
            <v>6</v>
          </cell>
          <cell r="AS142">
            <v>37.798999999999999</v>
          </cell>
          <cell r="AT142">
            <v>47.378999999999998</v>
          </cell>
          <cell r="AU142">
            <v>10.698</v>
          </cell>
          <cell r="AV142">
            <v>1.754</v>
          </cell>
          <cell r="AW142">
            <v>2010</v>
          </cell>
        </row>
        <row r="143">
          <cell r="D143" t="str">
            <v>Saudi Arabia</v>
          </cell>
          <cell r="E143" t="str">
            <v>Gross domestic product, constant prices</v>
          </cell>
          <cell r="F143"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43" t="str">
            <v>Percent change</v>
          </cell>
          <cell r="I143" t="str">
            <v>See notes for:  Gross domestic product, constant prices (National currency).</v>
          </cell>
          <cell r="J143">
            <v>6.5190000000000001</v>
          </cell>
          <cell r="K143">
            <v>4.6909999999999998</v>
          </cell>
          <cell r="L143">
            <v>-11.098000000000001</v>
          </cell>
          <cell r="M143">
            <v>-8.2170000000000005</v>
          </cell>
          <cell r="N143">
            <v>-3.0880000000000001</v>
          </cell>
          <cell r="O143">
            <v>-4.3239999999999998</v>
          </cell>
          <cell r="P143">
            <v>4.8460000000000001</v>
          </cell>
          <cell r="Q143">
            <v>-3.76</v>
          </cell>
          <cell r="R143">
            <v>8.2240000000000002</v>
          </cell>
          <cell r="S143">
            <v>5.6580000000000004</v>
          </cell>
          <cell r="T143">
            <v>8.5839999999999996</v>
          </cell>
          <cell r="U143">
            <v>9.3539999999999992</v>
          </cell>
          <cell r="V143">
            <v>4.3639999999999999</v>
          </cell>
          <cell r="W143">
            <v>3.09</v>
          </cell>
          <cell r="X143">
            <v>0.56499999999999995</v>
          </cell>
          <cell r="Y143">
            <v>0.35899999999999999</v>
          </cell>
          <cell r="Z143">
            <v>3.58</v>
          </cell>
          <cell r="AA143">
            <v>2.6850000000000001</v>
          </cell>
          <cell r="AB143">
            <v>2.39</v>
          </cell>
          <cell r="AC143">
            <v>-0.46100000000000002</v>
          </cell>
          <cell r="AD143">
            <v>5.2430000000000003</v>
          </cell>
          <cell r="AE143">
            <v>0.39900000000000002</v>
          </cell>
          <cell r="AF143">
            <v>0.214</v>
          </cell>
          <cell r="AG143">
            <v>7.8869999999999996</v>
          </cell>
          <cell r="AH143">
            <v>4.7320000000000002</v>
          </cell>
          <cell r="AI143">
            <v>7.2560000000000002</v>
          </cell>
          <cell r="AJ143">
            <v>5.577</v>
          </cell>
          <cell r="AK143">
            <v>5.992</v>
          </cell>
          <cell r="AL143">
            <v>8.4269999999999996</v>
          </cell>
          <cell r="AM143">
            <v>1.829</v>
          </cell>
          <cell r="AN143">
            <v>7.4340000000000002</v>
          </cell>
          <cell r="AO143">
            <v>8.4789999999999992</v>
          </cell>
          <cell r="AP143">
            <v>6.806</v>
          </cell>
          <cell r="AQ143">
            <v>4.3849999999999998</v>
          </cell>
          <cell r="AR143">
            <v>4.165</v>
          </cell>
          <cell r="AS143">
            <v>4.4390000000000001</v>
          </cell>
          <cell r="AT143">
            <v>4.391</v>
          </cell>
          <cell r="AU143">
            <v>4.3579999999999997</v>
          </cell>
          <cell r="AV143">
            <v>4.3179999999999996</v>
          </cell>
          <cell r="AW143">
            <v>2011</v>
          </cell>
        </row>
        <row r="144">
          <cell r="D144" t="str">
            <v>Senegal</v>
          </cell>
          <cell r="E144" t="str">
            <v>Gross domestic product, constant prices</v>
          </cell>
          <cell r="F144"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44" t="str">
            <v>Percent change</v>
          </cell>
          <cell r="I144" t="str">
            <v>See notes for:  Gross domestic product, constant prices (National currency).</v>
          </cell>
          <cell r="J144">
            <v>-0.82699999999999996</v>
          </cell>
          <cell r="K144">
            <v>5.07</v>
          </cell>
          <cell r="L144">
            <v>7.843</v>
          </cell>
          <cell r="M144">
            <v>-5.3259999999999996</v>
          </cell>
          <cell r="N144">
            <v>3.746</v>
          </cell>
          <cell r="O144">
            <v>3.2829999999999999</v>
          </cell>
          <cell r="P144">
            <v>3.113</v>
          </cell>
          <cell r="Q144">
            <v>6.0940000000000003</v>
          </cell>
          <cell r="R144">
            <v>-0.59199999999999997</v>
          </cell>
          <cell r="S144">
            <v>3.9780000000000002</v>
          </cell>
          <cell r="T144">
            <v>-0.67600000000000005</v>
          </cell>
          <cell r="U144">
            <v>2.556</v>
          </cell>
          <cell r="V144">
            <v>1.2430000000000001</v>
          </cell>
          <cell r="W144">
            <v>1.3009999999999999</v>
          </cell>
          <cell r="X144">
            <v>-1.7000000000000001E-2</v>
          </cell>
          <cell r="Y144">
            <v>5.3630000000000004</v>
          </cell>
          <cell r="Z144">
            <v>2.012</v>
          </cell>
          <cell r="AA144">
            <v>3.1240000000000001</v>
          </cell>
          <cell r="AB144">
            <v>5.899</v>
          </cell>
          <cell r="AC144">
            <v>6.3470000000000004</v>
          </cell>
          <cell r="AD144">
            <v>3.1989999999999998</v>
          </cell>
          <cell r="AE144">
            <v>4.5810000000000004</v>
          </cell>
          <cell r="AF144">
            <v>0.65500000000000003</v>
          </cell>
          <cell r="AG144">
            <v>6.6829999999999998</v>
          </cell>
          <cell r="AH144">
            <v>5.8710000000000004</v>
          </cell>
          <cell r="AI144">
            <v>5.6230000000000002</v>
          </cell>
          <cell r="AJ144">
            <v>2.4430000000000001</v>
          </cell>
          <cell r="AK144">
            <v>4.9569999999999999</v>
          </cell>
          <cell r="AL144">
            <v>3.6819999999999999</v>
          </cell>
          <cell r="AM144">
            <v>2.1659999999999999</v>
          </cell>
          <cell r="AN144">
            <v>4.2809999999999997</v>
          </cell>
          <cell r="AO144">
            <v>2.6150000000000002</v>
          </cell>
          <cell r="AP144">
            <v>3.5390000000000001</v>
          </cell>
          <cell r="AQ144">
            <v>4.0220000000000002</v>
          </cell>
          <cell r="AR144">
            <v>4.5890000000000004</v>
          </cell>
          <cell r="AS144">
            <v>4.7069999999999999</v>
          </cell>
          <cell r="AT144">
            <v>4.9169999999999998</v>
          </cell>
          <cell r="AU144">
            <v>5.056</v>
          </cell>
          <cell r="AV144">
            <v>5.1779999999999999</v>
          </cell>
          <cell r="AW144">
            <v>2011</v>
          </cell>
        </row>
        <row r="145">
          <cell r="D145" t="str">
            <v>Serbia</v>
          </cell>
          <cell r="E145" t="str">
            <v>Gross domestic product, constant prices</v>
          </cell>
          <cell r="F145"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45" t="str">
            <v>Percent change</v>
          </cell>
          <cell r="I145" t="str">
            <v>See notes for:  Gross domestic product, constant prices (National currency).</v>
          </cell>
          <cell r="J145" t="str">
            <v>n/a</v>
          </cell>
          <cell r="K145" t="str">
            <v>n/a</v>
          </cell>
          <cell r="L145" t="str">
            <v>n/a</v>
          </cell>
          <cell r="M145" t="str">
            <v>n/a</v>
          </cell>
          <cell r="N145" t="str">
            <v>n/a</v>
          </cell>
          <cell r="O145" t="str">
            <v>n/a</v>
          </cell>
          <cell r="P145" t="str">
            <v>n/a</v>
          </cell>
          <cell r="Q145" t="str">
            <v>n/a</v>
          </cell>
          <cell r="R145" t="str">
            <v>n/a</v>
          </cell>
          <cell r="S145" t="str">
            <v>n/a</v>
          </cell>
          <cell r="T145" t="str">
            <v>n/a</v>
          </cell>
          <cell r="U145" t="str">
            <v>n/a</v>
          </cell>
          <cell r="V145" t="str">
            <v>n/a</v>
          </cell>
          <cell r="W145" t="str">
            <v>n/a</v>
          </cell>
          <cell r="X145" t="str">
            <v>n/a</v>
          </cell>
          <cell r="Y145" t="str">
            <v>n/a</v>
          </cell>
          <cell r="Z145" t="str">
            <v>n/a</v>
          </cell>
          <cell r="AA145" t="str">
            <v>n/a</v>
          </cell>
          <cell r="AB145" t="str">
            <v>n/a</v>
          </cell>
          <cell r="AC145">
            <v>-11.173</v>
          </cell>
          <cell r="AD145">
            <v>5.2539999999999996</v>
          </cell>
          <cell r="AE145">
            <v>5.3</v>
          </cell>
          <cell r="AF145">
            <v>4.3</v>
          </cell>
          <cell r="AG145">
            <v>2.5</v>
          </cell>
          <cell r="AH145">
            <v>9.3000000000000007</v>
          </cell>
          <cell r="AI145">
            <v>5.4</v>
          </cell>
          <cell r="AJ145">
            <v>3.6</v>
          </cell>
          <cell r="AK145">
            <v>5.4</v>
          </cell>
          <cell r="AL145">
            <v>3.8</v>
          </cell>
          <cell r="AM145">
            <v>-3.5</v>
          </cell>
          <cell r="AN145">
            <v>1</v>
          </cell>
          <cell r="AO145">
            <v>1.6</v>
          </cell>
          <cell r="AP145">
            <v>-1.7569999999999999</v>
          </cell>
          <cell r="AQ145">
            <v>2.0009999999999999</v>
          </cell>
          <cell r="AR145">
            <v>2</v>
          </cell>
          <cell r="AS145">
            <v>2.2000000000000002</v>
          </cell>
          <cell r="AT145">
            <v>2.5</v>
          </cell>
          <cell r="AU145">
            <v>2.75</v>
          </cell>
          <cell r="AV145">
            <v>3</v>
          </cell>
          <cell r="AW145">
            <v>2011</v>
          </cell>
        </row>
        <row r="146">
          <cell r="D146" t="str">
            <v>Seychelles</v>
          </cell>
          <cell r="E146" t="str">
            <v>Gross domestic product, constant prices</v>
          </cell>
          <cell r="F146"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46" t="str">
            <v>Percent change</v>
          </cell>
          <cell r="I146" t="str">
            <v>See notes for:  Gross domestic product, constant prices (National currency).</v>
          </cell>
          <cell r="J146">
            <v>-2.2530000000000001</v>
          </cell>
          <cell r="K146">
            <v>-3.8769999999999998</v>
          </cell>
          <cell r="L146">
            <v>-2.0710000000000002</v>
          </cell>
          <cell r="M146">
            <v>-0.61599999999999999</v>
          </cell>
          <cell r="N146">
            <v>4.306</v>
          </cell>
          <cell r="O146">
            <v>10.294</v>
          </cell>
          <cell r="P146">
            <v>0.76200000000000001</v>
          </cell>
          <cell r="Q146">
            <v>4.875</v>
          </cell>
          <cell r="R146">
            <v>5.3259999999999996</v>
          </cell>
          <cell r="S146">
            <v>10.286</v>
          </cell>
          <cell r="T146">
            <v>7.4550000000000001</v>
          </cell>
          <cell r="U146">
            <v>2.76</v>
          </cell>
          <cell r="V146">
            <v>7.173</v>
          </cell>
          <cell r="W146">
            <v>7.3029999999999999</v>
          </cell>
          <cell r="X146">
            <v>-2.4369999999999998</v>
          </cell>
          <cell r="Y146">
            <v>0.48499999999999999</v>
          </cell>
          <cell r="Z146">
            <v>9.9979999999999993</v>
          </cell>
          <cell r="AA146">
            <v>12.194000000000001</v>
          </cell>
          <cell r="AB146">
            <v>2.4670000000000001</v>
          </cell>
          <cell r="AC146">
            <v>1.8720000000000001</v>
          </cell>
          <cell r="AD146">
            <v>4.2530000000000001</v>
          </cell>
          <cell r="AE146">
            <v>-2.2709999999999999</v>
          </cell>
          <cell r="AF146">
            <v>1.2130000000000001</v>
          </cell>
          <cell r="AG146">
            <v>-5.8869999999999996</v>
          </cell>
          <cell r="AH146">
            <v>-2.85</v>
          </cell>
          <cell r="AI146">
            <v>9.0060000000000002</v>
          </cell>
          <cell r="AJ146">
            <v>9.4060000000000006</v>
          </cell>
          <cell r="AK146">
            <v>10.098000000000001</v>
          </cell>
          <cell r="AL146">
            <v>-1.871</v>
          </cell>
          <cell r="AM146">
            <v>-0.156</v>
          </cell>
          <cell r="AN146">
            <v>5.6429999999999998</v>
          </cell>
          <cell r="AO146">
            <v>5.0060000000000002</v>
          </cell>
          <cell r="AP146">
            <v>2.7690000000000001</v>
          </cell>
          <cell r="AQ146">
            <v>3.2160000000000002</v>
          </cell>
          <cell r="AR146">
            <v>3.9009999999999998</v>
          </cell>
          <cell r="AS146">
            <v>3.7949999999999999</v>
          </cell>
          <cell r="AT146">
            <v>3.6629999999999998</v>
          </cell>
          <cell r="AU146">
            <v>3.5990000000000002</v>
          </cell>
          <cell r="AV146">
            <v>3.5259999999999998</v>
          </cell>
          <cell r="AW146">
            <v>2011</v>
          </cell>
        </row>
        <row r="147">
          <cell r="D147" t="str">
            <v>Sierra Leone</v>
          </cell>
          <cell r="E147" t="str">
            <v>Gross domestic product, constant prices</v>
          </cell>
          <cell r="F147"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47" t="str">
            <v>Percent change</v>
          </cell>
          <cell r="I147" t="str">
            <v>See notes for:  Gross domestic product, constant prices (National currency).</v>
          </cell>
          <cell r="J147">
            <v>-0.56000000000000005</v>
          </cell>
          <cell r="K147">
            <v>1.8779999999999999</v>
          </cell>
          <cell r="L147">
            <v>1.78</v>
          </cell>
          <cell r="M147">
            <v>-1.5760000000000001</v>
          </cell>
          <cell r="N147">
            <v>1.7</v>
          </cell>
          <cell r="O147">
            <v>-6.74</v>
          </cell>
          <cell r="P147">
            <v>0.13200000000000001</v>
          </cell>
          <cell r="Q147">
            <v>2.3820000000000001</v>
          </cell>
          <cell r="R147">
            <v>2.0579999999999998</v>
          </cell>
          <cell r="S147">
            <v>4.952</v>
          </cell>
          <cell r="T147">
            <v>1.611</v>
          </cell>
          <cell r="U147">
            <v>-7.9930000000000003</v>
          </cell>
          <cell r="V147">
            <v>-9.6460000000000008</v>
          </cell>
          <cell r="W147">
            <v>5.3999999999999999E-2</v>
          </cell>
          <cell r="X147">
            <v>3.5</v>
          </cell>
          <cell r="Y147">
            <v>-10.025</v>
          </cell>
          <cell r="Z147">
            <v>-24.786999999999999</v>
          </cell>
          <cell r="AA147">
            <v>-17.596</v>
          </cell>
          <cell r="AB147">
            <v>-0.83699999999999997</v>
          </cell>
          <cell r="AC147">
            <v>-8.1219999999999999</v>
          </cell>
          <cell r="AD147">
            <v>3.8069999999999999</v>
          </cell>
          <cell r="AE147">
            <v>18.170000000000002</v>
          </cell>
          <cell r="AF147">
            <v>26.539000000000001</v>
          </cell>
          <cell r="AG147">
            <v>9.5030000000000001</v>
          </cell>
          <cell r="AH147">
            <v>6.4560000000000004</v>
          </cell>
          <cell r="AI147">
            <v>4.3559999999999999</v>
          </cell>
          <cell r="AJ147">
            <v>4.3630000000000004</v>
          </cell>
          <cell r="AK147">
            <v>7.9809999999999999</v>
          </cell>
          <cell r="AL147">
            <v>5.2939999999999996</v>
          </cell>
          <cell r="AM147">
            <v>3.2</v>
          </cell>
          <cell r="AN147">
            <v>5.3019999999999996</v>
          </cell>
          <cell r="AO147">
            <v>6.0090000000000003</v>
          </cell>
          <cell r="AP147">
            <v>19.771000000000001</v>
          </cell>
          <cell r="AQ147">
            <v>17.137</v>
          </cell>
          <cell r="AR147">
            <v>14.204000000000001</v>
          </cell>
          <cell r="AS147">
            <v>12.16</v>
          </cell>
          <cell r="AT147">
            <v>4.2270000000000003</v>
          </cell>
          <cell r="AU147">
            <v>4.2990000000000004</v>
          </cell>
          <cell r="AV147">
            <v>4.3689999999999998</v>
          </cell>
          <cell r="AW147">
            <v>2011</v>
          </cell>
        </row>
        <row r="148">
          <cell r="D148" t="str">
            <v>Singapore</v>
          </cell>
          <cell r="E148" t="str">
            <v>Gross domestic product, constant prices</v>
          </cell>
          <cell r="F148"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48" t="str">
            <v>Percent change</v>
          </cell>
          <cell r="I148" t="str">
            <v>See notes for:  Gross domestic product, constant prices (National currency).</v>
          </cell>
          <cell r="J148">
            <v>10.047000000000001</v>
          </cell>
          <cell r="K148">
            <v>10.725</v>
          </cell>
          <cell r="L148">
            <v>7.1859999999999999</v>
          </cell>
          <cell r="M148">
            <v>8.5679999999999996</v>
          </cell>
          <cell r="N148">
            <v>8.8249999999999993</v>
          </cell>
          <cell r="O148">
            <v>-0.65</v>
          </cell>
          <cell r="P148">
            <v>1.2869999999999999</v>
          </cell>
          <cell r="Q148">
            <v>10.772</v>
          </cell>
          <cell r="R148">
            <v>11.073</v>
          </cell>
          <cell r="S148">
            <v>10.228</v>
          </cell>
          <cell r="T148">
            <v>10.106999999999999</v>
          </cell>
          <cell r="U148">
            <v>6.4859999999999998</v>
          </cell>
          <cell r="V148">
            <v>7.0309999999999997</v>
          </cell>
          <cell r="W148">
            <v>11.48</v>
          </cell>
          <cell r="X148">
            <v>10.574999999999999</v>
          </cell>
          <cell r="Y148">
            <v>7.2779999999999996</v>
          </cell>
          <cell r="Z148">
            <v>7.6269999999999998</v>
          </cell>
          <cell r="AA148">
            <v>8.5069999999999997</v>
          </cell>
          <cell r="AB148">
            <v>-2.17</v>
          </cell>
          <cell r="AC148">
            <v>6.1970000000000001</v>
          </cell>
          <cell r="AD148">
            <v>9.0429999999999993</v>
          </cell>
          <cell r="AE148">
            <v>-1.1539999999999999</v>
          </cell>
          <cell r="AF148">
            <v>4.202</v>
          </cell>
          <cell r="AG148">
            <v>4.58</v>
          </cell>
          <cell r="AH148">
            <v>9.1590000000000007</v>
          </cell>
          <cell r="AI148">
            <v>7.37</v>
          </cell>
          <cell r="AJ148">
            <v>8.6229999999999993</v>
          </cell>
          <cell r="AK148">
            <v>9.02</v>
          </cell>
          <cell r="AL148">
            <v>1.748</v>
          </cell>
          <cell r="AM148">
            <v>-0.78700000000000003</v>
          </cell>
          <cell r="AN148">
            <v>14.781000000000001</v>
          </cell>
          <cell r="AO148">
            <v>5.16</v>
          </cell>
          <cell r="AP148">
            <v>1.319</v>
          </cell>
          <cell r="AQ148">
            <v>2.012</v>
          </cell>
          <cell r="AR148">
            <v>5.1310000000000002</v>
          </cell>
          <cell r="AS148">
            <v>4.1909999999999998</v>
          </cell>
          <cell r="AT148">
            <v>4.0529999999999999</v>
          </cell>
          <cell r="AU148">
            <v>3.984</v>
          </cell>
          <cell r="AV148">
            <v>3.931</v>
          </cell>
          <cell r="AW148">
            <v>2012</v>
          </cell>
        </row>
        <row r="149">
          <cell r="D149" t="str">
            <v>Slovak Republic</v>
          </cell>
          <cell r="E149" t="str">
            <v>Gross domestic product, constant prices</v>
          </cell>
          <cell r="F149"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49" t="str">
            <v>Percent change</v>
          </cell>
          <cell r="I149" t="str">
            <v>See notes for:  Gross domestic product, constant prices (National currency).</v>
          </cell>
          <cell r="J149" t="str">
            <v>n/a</v>
          </cell>
          <cell r="K149" t="str">
            <v>n/a</v>
          </cell>
          <cell r="L149" t="str">
            <v>n/a</v>
          </cell>
          <cell r="M149" t="str">
            <v>n/a</v>
          </cell>
          <cell r="N149" t="str">
            <v>n/a</v>
          </cell>
          <cell r="O149" t="str">
            <v>n/a</v>
          </cell>
          <cell r="P149" t="str">
            <v>n/a</v>
          </cell>
          <cell r="Q149" t="str">
            <v>n/a</v>
          </cell>
          <cell r="R149" t="str">
            <v>n/a</v>
          </cell>
          <cell r="S149" t="str">
            <v>n/a</v>
          </cell>
          <cell r="T149" t="str">
            <v>n/a</v>
          </cell>
          <cell r="U149" t="str">
            <v>n/a</v>
          </cell>
          <cell r="V149" t="str">
            <v>n/a</v>
          </cell>
          <cell r="W149" t="str">
            <v>n/a</v>
          </cell>
          <cell r="X149">
            <v>6.2060000000000004</v>
          </cell>
          <cell r="Y149">
            <v>7.8719999999999999</v>
          </cell>
          <cell r="Z149">
            <v>6.9409999999999998</v>
          </cell>
          <cell r="AA149">
            <v>4.4450000000000003</v>
          </cell>
          <cell r="AB149">
            <v>4.3609999999999998</v>
          </cell>
          <cell r="AC149">
            <v>3.7999999999999999E-2</v>
          </cell>
          <cell r="AD149">
            <v>1.369</v>
          </cell>
          <cell r="AE149">
            <v>3.4820000000000002</v>
          </cell>
          <cell r="AF149">
            <v>4.5830000000000002</v>
          </cell>
          <cell r="AG149">
            <v>4.7750000000000004</v>
          </cell>
          <cell r="AH149">
            <v>5.0579999999999998</v>
          </cell>
          <cell r="AI149">
            <v>6.6550000000000002</v>
          </cell>
          <cell r="AJ149">
            <v>8.3450000000000006</v>
          </cell>
          <cell r="AK149">
            <v>10.494</v>
          </cell>
          <cell r="AL149">
            <v>5.7510000000000003</v>
          </cell>
          <cell r="AM149">
            <v>-4.9359999999999999</v>
          </cell>
          <cell r="AN149">
            <v>4.3819999999999997</v>
          </cell>
          <cell r="AO149">
            <v>3.226</v>
          </cell>
          <cell r="AP149">
            <v>2.0270000000000001</v>
          </cell>
          <cell r="AQ149">
            <v>1.385</v>
          </cell>
          <cell r="AR149">
            <v>2.6749999999999998</v>
          </cell>
          <cell r="AS149">
            <v>3.2</v>
          </cell>
          <cell r="AT149">
            <v>3.5</v>
          </cell>
          <cell r="AU149">
            <v>3.5</v>
          </cell>
          <cell r="AV149">
            <v>3.5</v>
          </cell>
          <cell r="AW149">
            <v>2012</v>
          </cell>
        </row>
        <row r="150">
          <cell r="D150" t="str">
            <v>Slovenia</v>
          </cell>
          <cell r="E150" t="str">
            <v>Gross domestic product, constant prices</v>
          </cell>
          <cell r="F150"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50" t="str">
            <v>Percent change</v>
          </cell>
          <cell r="I150" t="str">
            <v>See notes for:  Gross domestic product, constant prices (National currency).</v>
          </cell>
          <cell r="J150" t="str">
            <v>n/a</v>
          </cell>
          <cell r="K150" t="str">
            <v>n/a</v>
          </cell>
          <cell r="L150" t="str">
            <v>n/a</v>
          </cell>
          <cell r="M150" t="str">
            <v>n/a</v>
          </cell>
          <cell r="N150" t="str">
            <v>n/a</v>
          </cell>
          <cell r="O150" t="str">
            <v>n/a</v>
          </cell>
          <cell r="P150" t="str">
            <v>n/a</v>
          </cell>
          <cell r="Q150" t="str">
            <v>n/a</v>
          </cell>
          <cell r="R150" t="str">
            <v>n/a</v>
          </cell>
          <cell r="S150" t="str">
            <v>n/a</v>
          </cell>
          <cell r="T150" t="str">
            <v>n/a</v>
          </cell>
          <cell r="U150" t="str">
            <v>n/a</v>
          </cell>
          <cell r="V150" t="str">
            <v>n/a</v>
          </cell>
          <cell r="W150">
            <v>2.8</v>
          </cell>
          <cell r="X150">
            <v>5.3</v>
          </cell>
          <cell r="Y150">
            <v>4.0999999999999996</v>
          </cell>
          <cell r="Z150">
            <v>3.6019999999999999</v>
          </cell>
          <cell r="AA150">
            <v>4.9569999999999999</v>
          </cell>
          <cell r="AB150">
            <v>3.5150000000000001</v>
          </cell>
          <cell r="AC150">
            <v>5.3250000000000002</v>
          </cell>
          <cell r="AD150">
            <v>4.266</v>
          </cell>
          <cell r="AE150">
            <v>2.9390000000000001</v>
          </cell>
          <cell r="AF150">
            <v>3.827</v>
          </cell>
          <cell r="AG150">
            <v>2.93</v>
          </cell>
          <cell r="AH150">
            <v>4.4020000000000001</v>
          </cell>
          <cell r="AI150">
            <v>4.0069999999999997</v>
          </cell>
          <cell r="AJ150">
            <v>5.85</v>
          </cell>
          <cell r="AK150">
            <v>6.96</v>
          </cell>
          <cell r="AL150">
            <v>3.383</v>
          </cell>
          <cell r="AM150">
            <v>-7.8410000000000002</v>
          </cell>
          <cell r="AN150">
            <v>1.24</v>
          </cell>
          <cell r="AO150">
            <v>0.6</v>
          </cell>
          <cell r="AP150">
            <v>-2.3370000000000002</v>
          </cell>
          <cell r="AQ150">
            <v>-1.9970000000000001</v>
          </cell>
          <cell r="AR150">
            <v>1.5269999999999999</v>
          </cell>
          <cell r="AS150">
            <v>1.93</v>
          </cell>
          <cell r="AT150">
            <v>1.9470000000000001</v>
          </cell>
          <cell r="AU150">
            <v>1.9650000000000001</v>
          </cell>
          <cell r="AV150">
            <v>1.954</v>
          </cell>
          <cell r="AW150">
            <v>2011</v>
          </cell>
        </row>
        <row r="151">
          <cell r="D151" t="str">
            <v>Solomon Islands</v>
          </cell>
          <cell r="E151" t="str">
            <v>Gross domestic product, constant prices</v>
          </cell>
          <cell r="F151"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51" t="str">
            <v>Percent change</v>
          </cell>
          <cell r="I151" t="str">
            <v>See notes for:  Gross domestic product, constant prices (National currency).</v>
          </cell>
          <cell r="J151">
            <v>-2.6629999999999998</v>
          </cell>
          <cell r="K151">
            <v>-1.7969999999999999</v>
          </cell>
          <cell r="L151">
            <v>-1.67</v>
          </cell>
          <cell r="M151">
            <v>3.891</v>
          </cell>
          <cell r="N151">
            <v>0.17</v>
          </cell>
          <cell r="O151">
            <v>-3.1320000000000001</v>
          </cell>
          <cell r="P151">
            <v>-0.20100000000000001</v>
          </cell>
          <cell r="Q151">
            <v>8.4209999999999994</v>
          </cell>
          <cell r="R151">
            <v>1.25</v>
          </cell>
          <cell r="S151">
            <v>4.2640000000000002</v>
          </cell>
          <cell r="T151">
            <v>2.2000000000000002</v>
          </cell>
          <cell r="U151">
            <v>6</v>
          </cell>
          <cell r="V151">
            <v>12.7</v>
          </cell>
          <cell r="W151">
            <v>4</v>
          </cell>
          <cell r="X151">
            <v>8.1</v>
          </cell>
          <cell r="Y151">
            <v>10.1</v>
          </cell>
          <cell r="Z151">
            <v>1.61</v>
          </cell>
          <cell r="AA151">
            <v>-0.91400000000000003</v>
          </cell>
          <cell r="AB151">
            <v>1.292</v>
          </cell>
          <cell r="AC151">
            <v>-0.48599999999999999</v>
          </cell>
          <cell r="AD151">
            <v>-14.276999999999999</v>
          </cell>
          <cell r="AE151">
            <v>-7.9569999999999999</v>
          </cell>
          <cell r="AF151">
            <v>-2.8</v>
          </cell>
          <cell r="AG151">
            <v>6.5229999999999997</v>
          </cell>
          <cell r="AH151">
            <v>8.0890000000000004</v>
          </cell>
          <cell r="AI151">
            <v>12.853</v>
          </cell>
          <cell r="AJ151">
            <v>3.9929999999999999</v>
          </cell>
          <cell r="AK151">
            <v>6.3890000000000002</v>
          </cell>
          <cell r="AL151">
            <v>7.1059999999999999</v>
          </cell>
          <cell r="AM151">
            <v>-4.7380000000000004</v>
          </cell>
          <cell r="AN151">
            <v>7.8339999999999996</v>
          </cell>
          <cell r="AO151">
            <v>10.715999999999999</v>
          </cell>
          <cell r="AP151">
            <v>5.4850000000000003</v>
          </cell>
          <cell r="AQ151">
            <v>4.0490000000000004</v>
          </cell>
          <cell r="AR151">
            <v>3.7879999999999998</v>
          </cell>
          <cell r="AS151">
            <v>3.7109999999999999</v>
          </cell>
          <cell r="AT151">
            <v>3.5529999999999999</v>
          </cell>
          <cell r="AU151">
            <v>3.57</v>
          </cell>
          <cell r="AV151">
            <v>3.3860000000000001</v>
          </cell>
          <cell r="AW151">
            <v>2011</v>
          </cell>
        </row>
        <row r="152">
          <cell r="D152" t="str">
            <v>South Africa</v>
          </cell>
          <cell r="E152" t="str">
            <v>Gross domestic product, constant prices</v>
          </cell>
          <cell r="F152"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52" t="str">
            <v>Percent change</v>
          </cell>
          <cell r="I152" t="str">
            <v>See notes for:  Gross domestic product, constant prices (National currency).</v>
          </cell>
          <cell r="J152">
            <v>6.6210000000000004</v>
          </cell>
          <cell r="K152">
            <v>5.3609999999999998</v>
          </cell>
          <cell r="L152">
            <v>-0.38300000000000001</v>
          </cell>
          <cell r="M152">
            <v>-1.847</v>
          </cell>
          <cell r="N152">
            <v>5.0990000000000002</v>
          </cell>
          <cell r="O152">
            <v>-1.2110000000000001</v>
          </cell>
          <cell r="P152">
            <v>1.7999999999999999E-2</v>
          </cell>
          <cell r="Q152">
            <v>2.101</v>
          </cell>
          <cell r="R152">
            <v>4.2</v>
          </cell>
          <cell r="S152">
            <v>2.395</v>
          </cell>
          <cell r="T152">
            <v>-0.318</v>
          </cell>
          <cell r="U152">
            <v>-1.018</v>
          </cell>
          <cell r="V152">
            <v>-2.137</v>
          </cell>
          <cell r="W152">
            <v>1.234</v>
          </cell>
          <cell r="X152">
            <v>3.234</v>
          </cell>
          <cell r="Y152">
            <v>3.1160000000000001</v>
          </cell>
          <cell r="Z152">
            <v>4.3070000000000004</v>
          </cell>
          <cell r="AA152">
            <v>2.6469999999999998</v>
          </cell>
          <cell r="AB152">
            <v>0.51700000000000002</v>
          </cell>
          <cell r="AC152">
            <v>2.3580000000000001</v>
          </cell>
          <cell r="AD152">
            <v>4.1550000000000002</v>
          </cell>
          <cell r="AE152">
            <v>2.7349999999999999</v>
          </cell>
          <cell r="AF152">
            <v>3.6680000000000001</v>
          </cell>
          <cell r="AG152">
            <v>2.9489999999999998</v>
          </cell>
          <cell r="AH152">
            <v>4.5549999999999997</v>
          </cell>
          <cell r="AI152">
            <v>5.2770000000000001</v>
          </cell>
          <cell r="AJ152">
            <v>5.6040000000000001</v>
          </cell>
          <cell r="AK152">
            <v>5.548</v>
          </cell>
          <cell r="AL152">
            <v>3.6219999999999999</v>
          </cell>
          <cell r="AM152">
            <v>-1.526</v>
          </cell>
          <cell r="AN152">
            <v>3.0870000000000002</v>
          </cell>
          <cell r="AO152">
            <v>3.4569999999999999</v>
          </cell>
          <cell r="AP152">
            <v>2.548</v>
          </cell>
          <cell r="AQ152">
            <v>2.8439999999999999</v>
          </cell>
          <cell r="AR152">
            <v>3.3490000000000002</v>
          </cell>
          <cell r="AS152">
            <v>3.4319999999999999</v>
          </cell>
          <cell r="AT152">
            <v>3.2989999999999999</v>
          </cell>
          <cell r="AU152">
            <v>3.1059999999999999</v>
          </cell>
          <cell r="AV152">
            <v>3.0819999999999999</v>
          </cell>
          <cell r="AW152">
            <v>2012</v>
          </cell>
        </row>
        <row r="153">
          <cell r="D153" t="str">
            <v>South Sudan</v>
          </cell>
          <cell r="E153" t="str">
            <v>Gross domestic product, constant prices</v>
          </cell>
          <cell r="F153"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53" t="str">
            <v>Percent change</v>
          </cell>
          <cell r="I153" t="str">
            <v>See notes for:  Gross domestic product, constant prices (National currency).</v>
          </cell>
          <cell r="J153" t="str">
            <v>n/a</v>
          </cell>
          <cell r="K153" t="str">
            <v>n/a</v>
          </cell>
          <cell r="L153" t="str">
            <v>n/a</v>
          </cell>
          <cell r="M153" t="str">
            <v>n/a</v>
          </cell>
          <cell r="N153" t="str">
            <v>n/a</v>
          </cell>
          <cell r="O153" t="str">
            <v>n/a</v>
          </cell>
          <cell r="P153" t="str">
            <v>n/a</v>
          </cell>
          <cell r="Q153" t="str">
            <v>n/a</v>
          </cell>
          <cell r="R153" t="str">
            <v>n/a</v>
          </cell>
          <cell r="S153" t="str">
            <v>n/a</v>
          </cell>
          <cell r="T153" t="str">
            <v>n/a</v>
          </cell>
          <cell r="U153" t="str">
            <v>n/a</v>
          </cell>
          <cell r="V153" t="str">
            <v>n/a</v>
          </cell>
          <cell r="W153" t="str">
            <v>n/a</v>
          </cell>
          <cell r="X153" t="str">
            <v>n/a</v>
          </cell>
          <cell r="Y153" t="str">
            <v>n/a</v>
          </cell>
          <cell r="Z153" t="str">
            <v>n/a</v>
          </cell>
          <cell r="AA153" t="str">
            <v>n/a</v>
          </cell>
          <cell r="AB153" t="str">
            <v>n/a</v>
          </cell>
          <cell r="AC153" t="str">
            <v>n/a</v>
          </cell>
          <cell r="AD153" t="str">
            <v>n/a</v>
          </cell>
          <cell r="AE153" t="str">
            <v>n/a</v>
          </cell>
          <cell r="AF153" t="str">
            <v>n/a</v>
          </cell>
          <cell r="AG153" t="str">
            <v>n/a</v>
          </cell>
          <cell r="AH153" t="str">
            <v>n/a</v>
          </cell>
          <cell r="AI153" t="str">
            <v>n/a</v>
          </cell>
          <cell r="AJ153" t="str">
            <v>n/a</v>
          </cell>
          <cell r="AK153" t="str">
            <v>n/a</v>
          </cell>
          <cell r="AL153" t="str">
            <v>n/a</v>
          </cell>
          <cell r="AM153" t="str">
            <v>n/a</v>
          </cell>
          <cell r="AN153" t="str">
            <v>n/a</v>
          </cell>
          <cell r="AO153" t="str">
            <v>n/a</v>
          </cell>
          <cell r="AP153">
            <v>-52.982999999999997</v>
          </cell>
          <cell r="AQ153">
            <v>32.058999999999997</v>
          </cell>
          <cell r="AR153">
            <v>49.225999999999999</v>
          </cell>
          <cell r="AS153">
            <v>5.4029999999999996</v>
          </cell>
          <cell r="AT153">
            <v>13.519</v>
          </cell>
          <cell r="AU153">
            <v>15.018000000000001</v>
          </cell>
          <cell r="AV153">
            <v>11.659000000000001</v>
          </cell>
          <cell r="AW153">
            <v>2011</v>
          </cell>
        </row>
        <row r="154">
          <cell r="D154" t="str">
            <v>Spain</v>
          </cell>
          <cell r="E154" t="str">
            <v>Gross domestic product, constant prices</v>
          </cell>
          <cell r="F154"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54" t="str">
            <v>Percent change</v>
          </cell>
          <cell r="I154" t="str">
            <v>See notes for:  Gross domestic product, constant prices (National currency).</v>
          </cell>
          <cell r="J154">
            <v>1.2030000000000001</v>
          </cell>
          <cell r="K154">
            <v>-0.40799999999999997</v>
          </cell>
          <cell r="L154">
            <v>1.2390000000000001</v>
          </cell>
          <cell r="M154">
            <v>1.6519999999999999</v>
          </cell>
          <cell r="N154">
            <v>1.698</v>
          </cell>
          <cell r="O154">
            <v>2.3620000000000001</v>
          </cell>
          <cell r="P154">
            <v>3.4319999999999999</v>
          </cell>
          <cell r="Q154">
            <v>5.7089999999999996</v>
          </cell>
          <cell r="R154">
            <v>5.2850000000000001</v>
          </cell>
          <cell r="S154">
            <v>5.0039999999999996</v>
          </cell>
          <cell r="T154">
            <v>3.847</v>
          </cell>
          <cell r="U154">
            <v>2.5249999999999999</v>
          </cell>
          <cell r="V154">
            <v>0.85099999999999998</v>
          </cell>
          <cell r="W154">
            <v>-1.3140000000000001</v>
          </cell>
          <cell r="X154">
            <v>2.335</v>
          </cell>
          <cell r="Y154">
            <v>4.1219999999999999</v>
          </cell>
          <cell r="Z154">
            <v>2.4209999999999998</v>
          </cell>
          <cell r="AA154">
            <v>3.8650000000000002</v>
          </cell>
          <cell r="AB154">
            <v>4.4690000000000003</v>
          </cell>
          <cell r="AC154">
            <v>4.7450000000000001</v>
          </cell>
          <cell r="AD154">
            <v>5.0529999999999999</v>
          </cell>
          <cell r="AE154">
            <v>3.6709999999999998</v>
          </cell>
          <cell r="AF154">
            <v>2.7069999999999999</v>
          </cell>
          <cell r="AG154">
            <v>3.0880000000000001</v>
          </cell>
          <cell r="AH154">
            <v>3.2570000000000001</v>
          </cell>
          <cell r="AI154">
            <v>3.5880000000000001</v>
          </cell>
          <cell r="AJ154">
            <v>4.0750000000000002</v>
          </cell>
          <cell r="AK154">
            <v>3.4790000000000001</v>
          </cell>
          <cell r="AL154">
            <v>0.89300000000000002</v>
          </cell>
          <cell r="AM154">
            <v>-3.742</v>
          </cell>
          <cell r="AN154">
            <v>-0.32200000000000001</v>
          </cell>
          <cell r="AO154">
            <v>0.41699999999999998</v>
          </cell>
          <cell r="AP154">
            <v>-1.419</v>
          </cell>
          <cell r="AQ154">
            <v>-1.5580000000000001</v>
          </cell>
          <cell r="AR154">
            <v>0.73799999999999999</v>
          </cell>
          <cell r="AS154">
            <v>1.3520000000000001</v>
          </cell>
          <cell r="AT154">
            <v>1.46</v>
          </cell>
          <cell r="AU154">
            <v>1.506</v>
          </cell>
          <cell r="AV154">
            <v>1.573</v>
          </cell>
          <cell r="AW154">
            <v>2012</v>
          </cell>
        </row>
        <row r="155">
          <cell r="D155" t="str">
            <v>Sri Lanka</v>
          </cell>
          <cell r="E155" t="str">
            <v>Gross domestic product, constant prices</v>
          </cell>
          <cell r="F155"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55" t="str">
            <v>Percent change</v>
          </cell>
          <cell r="I155" t="str">
            <v>See notes for:  Gross domestic product, constant prices (National currency).</v>
          </cell>
          <cell r="J155">
            <v>5.8470000000000004</v>
          </cell>
          <cell r="K155">
            <v>5.3449999999999998</v>
          </cell>
          <cell r="L155">
            <v>5.2329999999999997</v>
          </cell>
          <cell r="M155">
            <v>3.3140000000000001</v>
          </cell>
          <cell r="N155">
            <v>6.7249999999999996</v>
          </cell>
          <cell r="O155">
            <v>4.9569999999999999</v>
          </cell>
          <cell r="P155">
            <v>4.2809999999999997</v>
          </cell>
          <cell r="Q155">
            <v>1.454</v>
          </cell>
          <cell r="R155">
            <v>2.698</v>
          </cell>
          <cell r="S155">
            <v>2.25</v>
          </cell>
          <cell r="T155">
            <v>6.1740000000000004</v>
          </cell>
          <cell r="U155">
            <v>7.5519999999999996</v>
          </cell>
          <cell r="V155">
            <v>4.6109999999999998</v>
          </cell>
          <cell r="W155">
            <v>4.2789999999999999</v>
          </cell>
          <cell r="X155">
            <v>6.9459999999999997</v>
          </cell>
          <cell r="Y155">
            <v>5.6280000000000001</v>
          </cell>
          <cell r="Z155">
            <v>5.452</v>
          </cell>
          <cell r="AA155">
            <v>6.298</v>
          </cell>
          <cell r="AB155">
            <v>4.7359999999999998</v>
          </cell>
          <cell r="AC155">
            <v>4.3289999999999997</v>
          </cell>
          <cell r="AD155">
            <v>6.024</v>
          </cell>
          <cell r="AE155">
            <v>-1.5449999999999999</v>
          </cell>
          <cell r="AF155">
            <v>3.964</v>
          </cell>
          <cell r="AG155">
            <v>5.94</v>
          </cell>
          <cell r="AH155">
            <v>5.4450000000000003</v>
          </cell>
          <cell r="AI155">
            <v>6.242</v>
          </cell>
          <cell r="AJ155">
            <v>7.6680000000000001</v>
          </cell>
          <cell r="AK155">
            <v>6.7969999999999997</v>
          </cell>
          <cell r="AL155">
            <v>5.95</v>
          </cell>
          <cell r="AM155">
            <v>3.5390000000000001</v>
          </cell>
          <cell r="AN155">
            <v>8.016</v>
          </cell>
          <cell r="AO155">
            <v>8.2469999999999999</v>
          </cell>
          <cell r="AP155">
            <v>6.41</v>
          </cell>
          <cell r="AQ155">
            <v>6.25</v>
          </cell>
          <cell r="AR155">
            <v>6.75</v>
          </cell>
          <cell r="AS155">
            <v>6.5</v>
          </cell>
          <cell r="AT155">
            <v>6.5</v>
          </cell>
          <cell r="AU155">
            <v>6.5</v>
          </cell>
          <cell r="AV155">
            <v>6.5</v>
          </cell>
          <cell r="AW155">
            <v>2011</v>
          </cell>
        </row>
        <row r="156">
          <cell r="D156" t="str">
            <v>St. Kitts and Nevis</v>
          </cell>
          <cell r="E156" t="str">
            <v>Gross domestic product, constant prices</v>
          </cell>
          <cell r="F156"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56" t="str">
            <v>Percent change</v>
          </cell>
          <cell r="I156" t="str">
            <v>See notes for:  Gross domestic product, constant prices (National currency).</v>
          </cell>
          <cell r="J156">
            <v>1.278</v>
          </cell>
          <cell r="K156">
            <v>2.702</v>
          </cell>
          <cell r="L156">
            <v>6.1120000000000001</v>
          </cell>
          <cell r="M156">
            <v>-2.0579999999999998</v>
          </cell>
          <cell r="N156">
            <v>9.6509999999999998</v>
          </cell>
          <cell r="O156">
            <v>6.4370000000000003</v>
          </cell>
          <cell r="P156">
            <v>8.8420000000000005</v>
          </cell>
          <cell r="Q156">
            <v>8.2680000000000007</v>
          </cell>
          <cell r="R156">
            <v>10.353</v>
          </cell>
          <cell r="S156">
            <v>6.0129999999999999</v>
          </cell>
          <cell r="T156">
            <v>5.4249999999999998</v>
          </cell>
          <cell r="U156">
            <v>2.27</v>
          </cell>
          <cell r="V156">
            <v>3.077</v>
          </cell>
          <cell r="W156">
            <v>5.4180000000000001</v>
          </cell>
          <cell r="X156">
            <v>5.4039999999999999</v>
          </cell>
          <cell r="Y156">
            <v>3.4620000000000002</v>
          </cell>
          <cell r="Z156">
            <v>5.8970000000000002</v>
          </cell>
          <cell r="AA156">
            <v>7.327</v>
          </cell>
          <cell r="AB156">
            <v>1.024</v>
          </cell>
          <cell r="AC156">
            <v>3.9430000000000001</v>
          </cell>
          <cell r="AD156">
            <v>6.49</v>
          </cell>
          <cell r="AE156">
            <v>5.2919999999999998</v>
          </cell>
          <cell r="AF156">
            <v>1.8580000000000001</v>
          </cell>
          <cell r="AG156">
            <v>-4.3150000000000004</v>
          </cell>
          <cell r="AH156">
            <v>3.452</v>
          </cell>
          <cell r="AI156">
            <v>8.3580000000000005</v>
          </cell>
          <cell r="AJ156">
            <v>4.6559999999999997</v>
          </cell>
          <cell r="AK156">
            <v>4.8479999999999999</v>
          </cell>
          <cell r="AL156">
            <v>3.911</v>
          </cell>
          <cell r="AM156">
            <v>-4.2149999999999999</v>
          </cell>
          <cell r="AN156">
            <v>4.7E-2</v>
          </cell>
          <cell r="AO156">
            <v>-1.85</v>
          </cell>
          <cell r="AP156">
            <v>-0.85799999999999998</v>
          </cell>
          <cell r="AQ156">
            <v>1.921</v>
          </cell>
          <cell r="AR156">
            <v>3.1789999999999998</v>
          </cell>
          <cell r="AS156">
            <v>3.294</v>
          </cell>
          <cell r="AT156">
            <v>3.4460000000000002</v>
          </cell>
          <cell r="AU156">
            <v>3.46</v>
          </cell>
          <cell r="AV156">
            <v>3.4529999999999998</v>
          </cell>
          <cell r="AW156">
            <v>2011</v>
          </cell>
        </row>
        <row r="157">
          <cell r="D157" t="str">
            <v>St. Lucia</v>
          </cell>
          <cell r="E157" t="str">
            <v>Gross domestic product, constant prices</v>
          </cell>
          <cell r="F157"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57" t="str">
            <v>Percent change</v>
          </cell>
          <cell r="I157" t="str">
            <v>See notes for:  Gross domestic product, constant prices (National currency).</v>
          </cell>
          <cell r="J157">
            <v>-0.51</v>
          </cell>
          <cell r="K157">
            <v>5.1050000000000004</v>
          </cell>
          <cell r="L157">
            <v>2.1139999999999999</v>
          </cell>
          <cell r="M157">
            <v>4.0590000000000002</v>
          </cell>
          <cell r="N157">
            <v>8.01</v>
          </cell>
          <cell r="O157">
            <v>11.766999999999999</v>
          </cell>
          <cell r="P157">
            <v>15.484999999999999</v>
          </cell>
          <cell r="Q157">
            <v>1.4370000000000001</v>
          </cell>
          <cell r="R157">
            <v>15.398999999999999</v>
          </cell>
          <cell r="S157">
            <v>8.41</v>
          </cell>
          <cell r="T157">
            <v>10.515000000000001</v>
          </cell>
          <cell r="U157">
            <v>-0.20599999999999999</v>
          </cell>
          <cell r="V157">
            <v>8.2769999999999992</v>
          </cell>
          <cell r="W157">
            <v>2.5219999999999998</v>
          </cell>
          <cell r="X157">
            <v>1.5920000000000001</v>
          </cell>
          <cell r="Y157">
            <v>2.16</v>
          </cell>
          <cell r="Z157">
            <v>1.706</v>
          </cell>
          <cell r="AA157">
            <v>0.128</v>
          </cell>
          <cell r="AB157">
            <v>4.21</v>
          </cell>
          <cell r="AC157">
            <v>3.7440000000000002</v>
          </cell>
          <cell r="AD157">
            <v>-1.139</v>
          </cell>
          <cell r="AE157">
            <v>-4.8090000000000002</v>
          </cell>
          <cell r="AF157">
            <v>-4.9000000000000002E-2</v>
          </cell>
          <cell r="AG157">
            <v>4.6959999999999997</v>
          </cell>
          <cell r="AH157">
            <v>7.5309999999999997</v>
          </cell>
          <cell r="AI157">
            <v>-1.2470000000000001</v>
          </cell>
          <cell r="AJ157">
            <v>8.9499999999999993</v>
          </cell>
          <cell r="AK157">
            <v>1.6220000000000001</v>
          </cell>
          <cell r="AL157">
            <v>5.1100000000000003</v>
          </cell>
          <cell r="AM157">
            <v>0.35699999999999998</v>
          </cell>
          <cell r="AN157">
            <v>0.22700000000000001</v>
          </cell>
          <cell r="AO157">
            <v>1.3919999999999999</v>
          </cell>
          <cell r="AP157">
            <v>-0.43</v>
          </cell>
          <cell r="AQ157">
            <v>1.1000000000000001</v>
          </cell>
          <cell r="AR157">
            <v>2.2000000000000002</v>
          </cell>
          <cell r="AS157">
            <v>2.44</v>
          </cell>
          <cell r="AT157">
            <v>2.63</v>
          </cell>
          <cell r="AU157">
            <v>2.34</v>
          </cell>
          <cell r="AV157">
            <v>2.2999999999999998</v>
          </cell>
          <cell r="AW157">
            <v>2012</v>
          </cell>
        </row>
        <row r="158">
          <cell r="D158" t="str">
            <v>St. Vincent and the Grenadines</v>
          </cell>
          <cell r="E158" t="str">
            <v>Gross domestic product, constant prices</v>
          </cell>
          <cell r="F158"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58" t="str">
            <v>Percent change</v>
          </cell>
          <cell r="I158" t="str">
            <v>See notes for:  Gross domestic product, constant prices (National currency).</v>
          </cell>
          <cell r="J158">
            <v>2.1030000000000002</v>
          </cell>
          <cell r="K158">
            <v>7.2370000000000001</v>
          </cell>
          <cell r="L158">
            <v>2.351</v>
          </cell>
          <cell r="M158">
            <v>3.556</v>
          </cell>
          <cell r="N158">
            <v>6.718</v>
          </cell>
          <cell r="O158">
            <v>4.6420000000000003</v>
          </cell>
          <cell r="P158">
            <v>6.79</v>
          </cell>
          <cell r="Q158">
            <v>4.5010000000000003</v>
          </cell>
          <cell r="R158">
            <v>14.811999999999999</v>
          </cell>
          <cell r="S158">
            <v>3.0379999999999998</v>
          </cell>
          <cell r="T158">
            <v>6.6689999999999996</v>
          </cell>
          <cell r="U158">
            <v>1.4</v>
          </cell>
          <cell r="V158">
            <v>6.9359999999999999</v>
          </cell>
          <cell r="W158">
            <v>1.788</v>
          </cell>
          <cell r="X158">
            <v>-2.9079999999999999</v>
          </cell>
          <cell r="Y158">
            <v>8.2750000000000004</v>
          </cell>
          <cell r="Z158">
            <v>1.1719999999999999</v>
          </cell>
          <cell r="AA158">
            <v>3.1349999999999998</v>
          </cell>
          <cell r="AB158">
            <v>5.7469999999999999</v>
          </cell>
          <cell r="AC158">
            <v>3.597</v>
          </cell>
          <cell r="AD158">
            <v>2.0059999999999998</v>
          </cell>
          <cell r="AE158">
            <v>1.6619999999999999</v>
          </cell>
          <cell r="AF158">
            <v>6.1260000000000003</v>
          </cell>
          <cell r="AG158">
            <v>7.3440000000000003</v>
          </cell>
          <cell r="AH158">
            <v>4.609</v>
          </cell>
          <cell r="AI158">
            <v>3.0249999999999999</v>
          </cell>
          <cell r="AJ158">
            <v>6.0069999999999997</v>
          </cell>
          <cell r="AK158">
            <v>3.0129999999999999</v>
          </cell>
          <cell r="AL158">
            <v>-0.505</v>
          </cell>
          <cell r="AM158">
            <v>-2.2130000000000001</v>
          </cell>
          <cell r="AN158">
            <v>-2.3180000000000001</v>
          </cell>
          <cell r="AO158">
            <v>0.41199999999999998</v>
          </cell>
          <cell r="AP158">
            <v>0.50800000000000001</v>
          </cell>
          <cell r="AQ158">
            <v>1.0329999999999999</v>
          </cell>
          <cell r="AR158">
            <v>1.9870000000000001</v>
          </cell>
          <cell r="AS158">
            <v>2.97</v>
          </cell>
          <cell r="AT158">
            <v>3.5289999999999999</v>
          </cell>
          <cell r="AU158">
            <v>3.01</v>
          </cell>
          <cell r="AV158">
            <v>3.01</v>
          </cell>
          <cell r="AW158">
            <v>2011</v>
          </cell>
        </row>
        <row r="159">
          <cell r="D159" t="str">
            <v>Sudan</v>
          </cell>
          <cell r="E159" t="str">
            <v>Gross domestic product, constant prices</v>
          </cell>
          <cell r="F159"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59" t="str">
            <v>Percent change</v>
          </cell>
          <cell r="I159" t="str">
            <v>See notes for:  Gross domestic product, constant prices (National currency).</v>
          </cell>
          <cell r="J159">
            <v>2.5</v>
          </cell>
          <cell r="K159">
            <v>6.32</v>
          </cell>
          <cell r="L159">
            <v>4.1269999999999998</v>
          </cell>
          <cell r="M159">
            <v>-1.51</v>
          </cell>
          <cell r="N159">
            <v>-5.6260000000000003</v>
          </cell>
          <cell r="O159">
            <v>-0.624</v>
          </cell>
          <cell r="P159">
            <v>9.9290000000000003</v>
          </cell>
          <cell r="Q159">
            <v>6.4630000000000001</v>
          </cell>
          <cell r="R159">
            <v>4.3630000000000004</v>
          </cell>
          <cell r="S159">
            <v>1.419</v>
          </cell>
          <cell r="T159">
            <v>-1.7</v>
          </cell>
          <cell r="U159">
            <v>9.9090000000000007</v>
          </cell>
          <cell r="V159">
            <v>-3.9590000000000001</v>
          </cell>
          <cell r="W159">
            <v>6.1719999999999997</v>
          </cell>
          <cell r="X159">
            <v>2.0270000000000001</v>
          </cell>
          <cell r="Y159">
            <v>3.0129999999999999</v>
          </cell>
          <cell r="Z159">
            <v>6.3220000000000001</v>
          </cell>
          <cell r="AA159">
            <v>62.186999999999998</v>
          </cell>
          <cell r="AB159">
            <v>22.722999999999999</v>
          </cell>
          <cell r="AC159">
            <v>22.28</v>
          </cell>
          <cell r="AD159">
            <v>23.638000000000002</v>
          </cell>
          <cell r="AE159">
            <v>7.9710000000000001</v>
          </cell>
          <cell r="AF159">
            <v>5.7370000000000001</v>
          </cell>
          <cell r="AG159">
            <v>8.234</v>
          </cell>
          <cell r="AH159">
            <v>6.6079999999999997</v>
          </cell>
          <cell r="AI159">
            <v>0.42799999999999999</v>
          </cell>
          <cell r="AJ159">
            <v>8.9130000000000003</v>
          </cell>
          <cell r="AK159">
            <v>8.4939999999999998</v>
          </cell>
          <cell r="AL159">
            <v>3.0419999999999998</v>
          </cell>
          <cell r="AM159">
            <v>5.17</v>
          </cell>
          <cell r="AN159">
            <v>2.5289999999999999</v>
          </cell>
          <cell r="AO159">
            <v>-1.881</v>
          </cell>
          <cell r="AP159">
            <v>-4.4009999999999998</v>
          </cell>
          <cell r="AQ159">
            <v>1.157</v>
          </cell>
          <cell r="AR159">
            <v>2.5499999999999998</v>
          </cell>
          <cell r="AS159">
            <v>4.2370000000000001</v>
          </cell>
          <cell r="AT159">
            <v>2.9460000000000002</v>
          </cell>
          <cell r="AU159">
            <v>3.5739999999999998</v>
          </cell>
          <cell r="AV159">
            <v>4.0229999999999997</v>
          </cell>
          <cell r="AW159">
            <v>2010</v>
          </cell>
        </row>
        <row r="160">
          <cell r="D160" t="str">
            <v>Suriname</v>
          </cell>
          <cell r="E160" t="str">
            <v>Gross domestic product, constant prices</v>
          </cell>
          <cell r="F160"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60" t="str">
            <v>Percent change</v>
          </cell>
          <cell r="I160" t="str">
            <v>See notes for:  Gross domestic product, constant prices (National currency).</v>
          </cell>
          <cell r="J160">
            <v>-6.5</v>
          </cell>
          <cell r="K160">
            <v>1.9</v>
          </cell>
          <cell r="L160">
            <v>-6.3</v>
          </cell>
          <cell r="M160">
            <v>-5.0999999999999996</v>
          </cell>
          <cell r="N160">
            <v>-3</v>
          </cell>
          <cell r="O160">
            <v>-0.9</v>
          </cell>
          <cell r="P160">
            <v>-2.4</v>
          </cell>
          <cell r="Q160">
            <v>-8.8000000000000007</v>
          </cell>
          <cell r="R160">
            <v>10.8</v>
          </cell>
          <cell r="S160">
            <v>2.2999999999999998</v>
          </cell>
          <cell r="T160">
            <v>-1.5</v>
          </cell>
          <cell r="U160">
            <v>2.7810000000000001</v>
          </cell>
          <cell r="V160">
            <v>-0.2</v>
          </cell>
          <cell r="W160">
            <v>-7.2560000000000002</v>
          </cell>
          <cell r="X160">
            <v>3.2490000000000001</v>
          </cell>
          <cell r="Y160">
            <v>1.101</v>
          </cell>
          <cell r="Z160">
            <v>1.2709999999999999</v>
          </cell>
          <cell r="AA160">
            <v>5.7359999999999998</v>
          </cell>
          <cell r="AB160">
            <v>1.55</v>
          </cell>
          <cell r="AC160">
            <v>-0.9</v>
          </cell>
          <cell r="AD160">
            <v>-0.1</v>
          </cell>
          <cell r="AE160">
            <v>4.9020000000000001</v>
          </cell>
          <cell r="AF160">
            <v>3.7469999999999999</v>
          </cell>
          <cell r="AG160">
            <v>6.19</v>
          </cell>
          <cell r="AH160">
            <v>7.3049999999999997</v>
          </cell>
          <cell r="AI160">
            <v>4.9189999999999996</v>
          </cell>
          <cell r="AJ160">
            <v>5.7670000000000003</v>
          </cell>
          <cell r="AK160">
            <v>5.0990000000000002</v>
          </cell>
          <cell r="AL160">
            <v>4.149</v>
          </cell>
          <cell r="AM160">
            <v>3.0139999999999998</v>
          </cell>
          <cell r="AN160">
            <v>4.12</v>
          </cell>
          <cell r="AO160">
            <v>4.7050000000000001</v>
          </cell>
          <cell r="AP160">
            <v>4.468</v>
          </cell>
          <cell r="AQ160">
            <v>4.46</v>
          </cell>
          <cell r="AR160">
            <v>4.4610000000000003</v>
          </cell>
          <cell r="AS160">
            <v>4.8339999999999996</v>
          </cell>
          <cell r="AT160">
            <v>4.8609999999999998</v>
          </cell>
          <cell r="AU160">
            <v>4.8929999999999998</v>
          </cell>
          <cell r="AV160">
            <v>4.9249999999999998</v>
          </cell>
          <cell r="AW160">
            <v>2011</v>
          </cell>
        </row>
        <row r="161">
          <cell r="D161" t="str">
            <v>Swaziland</v>
          </cell>
          <cell r="E161" t="str">
            <v>Gross domestic product, constant prices</v>
          </cell>
          <cell r="F161"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61" t="str">
            <v>Percent change</v>
          </cell>
          <cell r="I161" t="str">
            <v>See notes for:  Gross domestic product, constant prices (National currency).</v>
          </cell>
          <cell r="J161">
            <v>-3.8109999999999999</v>
          </cell>
          <cell r="K161">
            <v>14.641</v>
          </cell>
          <cell r="L161">
            <v>1.173</v>
          </cell>
          <cell r="M161">
            <v>1.202</v>
          </cell>
          <cell r="N161">
            <v>6.1619999999999999</v>
          </cell>
          <cell r="O161">
            <v>3.7919999999999998</v>
          </cell>
          <cell r="P161">
            <v>12.263999999999999</v>
          </cell>
          <cell r="Q161">
            <v>14.606999999999999</v>
          </cell>
          <cell r="R161">
            <v>6.57</v>
          </cell>
          <cell r="S161">
            <v>12.912000000000001</v>
          </cell>
          <cell r="T161">
            <v>9.7520000000000007</v>
          </cell>
          <cell r="U161">
            <v>1.7569999999999999</v>
          </cell>
          <cell r="V161">
            <v>3.113</v>
          </cell>
          <cell r="W161">
            <v>3.0289999999999999</v>
          </cell>
          <cell r="X161">
            <v>2.3980000000000001</v>
          </cell>
          <cell r="Y161">
            <v>4.9139999999999997</v>
          </cell>
          <cell r="Z161">
            <v>3.4409999999999998</v>
          </cell>
          <cell r="AA161">
            <v>3.29</v>
          </cell>
          <cell r="AB161">
            <v>2.7410000000000001</v>
          </cell>
          <cell r="AC161">
            <v>2.734</v>
          </cell>
          <cell r="AD161">
            <v>2.0390000000000001</v>
          </cell>
          <cell r="AE161">
            <v>0.91600000000000004</v>
          </cell>
          <cell r="AF161">
            <v>1.8180000000000001</v>
          </cell>
          <cell r="AG161">
            <v>3.871</v>
          </cell>
          <cell r="AH161">
            <v>2.3109999999999999</v>
          </cell>
          <cell r="AI161">
            <v>2.1509999999999998</v>
          </cell>
          <cell r="AJ161">
            <v>2.9039999999999999</v>
          </cell>
          <cell r="AK161">
            <v>2.8050000000000002</v>
          </cell>
          <cell r="AL161">
            <v>3.0630000000000002</v>
          </cell>
          <cell r="AM161">
            <v>1.173</v>
          </cell>
          <cell r="AN161">
            <v>1.861</v>
          </cell>
          <cell r="AO161">
            <v>0.27100000000000002</v>
          </cell>
          <cell r="AP161">
            <v>-1.494</v>
          </cell>
          <cell r="AQ161">
            <v>-5.0000000000000001E-3</v>
          </cell>
          <cell r="AR161">
            <v>0.309</v>
          </cell>
          <cell r="AS161">
            <v>0.32</v>
          </cell>
          <cell r="AT161">
            <v>0.33</v>
          </cell>
          <cell r="AU161">
            <v>0.34</v>
          </cell>
          <cell r="AV161">
            <v>0.35</v>
          </cell>
          <cell r="AW161">
            <v>2009</v>
          </cell>
        </row>
        <row r="162">
          <cell r="D162" t="str">
            <v>Sweden</v>
          </cell>
          <cell r="E162" t="str">
            <v>Gross domestic product, constant prices</v>
          </cell>
          <cell r="F162"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62" t="str">
            <v>Percent change</v>
          </cell>
          <cell r="I162" t="str">
            <v>See notes for:  Gross domestic product, constant prices (National currency).</v>
          </cell>
          <cell r="J162">
            <v>4.5549999999999997</v>
          </cell>
          <cell r="K162">
            <v>-0.191</v>
          </cell>
          <cell r="L162">
            <v>1.242</v>
          </cell>
          <cell r="M162">
            <v>1.8779999999999999</v>
          </cell>
          <cell r="N162">
            <v>4.3120000000000003</v>
          </cell>
          <cell r="O162">
            <v>2.2170000000000001</v>
          </cell>
          <cell r="P162">
            <v>2.7879999999999998</v>
          </cell>
          <cell r="Q162">
            <v>3.4</v>
          </cell>
          <cell r="R162">
            <v>2.6019999999999999</v>
          </cell>
          <cell r="S162">
            <v>2.746</v>
          </cell>
          <cell r="T162">
            <v>1.0289999999999999</v>
          </cell>
          <cell r="U162">
            <v>-1.079</v>
          </cell>
          <cell r="V162">
            <v>-1.1819999999999999</v>
          </cell>
          <cell r="W162">
            <v>-0.4</v>
          </cell>
          <cell r="X162">
            <v>3.8769999999999998</v>
          </cell>
          <cell r="Y162">
            <v>4.157</v>
          </cell>
          <cell r="Z162">
            <v>1.631</v>
          </cell>
          <cell r="AA162">
            <v>2.911</v>
          </cell>
          <cell r="AB162">
            <v>4.1109999999999998</v>
          </cell>
          <cell r="AC162">
            <v>4.3979999999999997</v>
          </cell>
          <cell r="AD162">
            <v>4.5960000000000001</v>
          </cell>
          <cell r="AE162">
            <v>1.4159999999999999</v>
          </cell>
          <cell r="AF162">
            <v>2.5</v>
          </cell>
          <cell r="AG162">
            <v>2.476</v>
          </cell>
          <cell r="AH162">
            <v>3.7120000000000002</v>
          </cell>
          <cell r="AI162">
            <v>3.1549999999999998</v>
          </cell>
          <cell r="AJ162">
            <v>4.5540000000000003</v>
          </cell>
          <cell r="AK162">
            <v>3.4359999999999999</v>
          </cell>
          <cell r="AL162">
            <v>-0.76300000000000001</v>
          </cell>
          <cell r="AM162">
            <v>-4.9770000000000003</v>
          </cell>
          <cell r="AN162">
            <v>6.2619999999999996</v>
          </cell>
          <cell r="AO162">
            <v>3.7669999999999999</v>
          </cell>
          <cell r="AP162">
            <v>1.1970000000000001</v>
          </cell>
          <cell r="AQ162">
            <v>1.0049999999999999</v>
          </cell>
          <cell r="AR162">
            <v>2.2120000000000002</v>
          </cell>
          <cell r="AS162">
            <v>2.2999999999999998</v>
          </cell>
          <cell r="AT162">
            <v>2.4039999999999999</v>
          </cell>
          <cell r="AU162">
            <v>2.431</v>
          </cell>
          <cell r="AV162">
            <v>2.4</v>
          </cell>
          <cell r="AW162">
            <v>2012</v>
          </cell>
        </row>
        <row r="163">
          <cell r="D163" t="str">
            <v>Switzerland</v>
          </cell>
          <cell r="E163" t="str">
            <v>Gross domestic product, constant prices</v>
          </cell>
          <cell r="F163"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63" t="str">
            <v>Percent change</v>
          </cell>
          <cell r="I163" t="str">
            <v>See notes for:  Gross domestic product, constant prices (National currency).</v>
          </cell>
          <cell r="J163">
            <v>5.1100000000000003</v>
          </cell>
          <cell r="K163">
            <v>1.601</v>
          </cell>
          <cell r="L163">
            <v>-1.3089999999999999</v>
          </cell>
          <cell r="M163">
            <v>0.63900000000000001</v>
          </cell>
          <cell r="N163">
            <v>3.008</v>
          </cell>
          <cell r="O163">
            <v>3.6739999999999999</v>
          </cell>
          <cell r="P163">
            <v>1.859</v>
          </cell>
          <cell r="Q163">
            <v>1.585</v>
          </cell>
          <cell r="R163">
            <v>3.278</v>
          </cell>
          <cell r="S163">
            <v>4.3310000000000004</v>
          </cell>
          <cell r="T163">
            <v>3.6749999999999998</v>
          </cell>
          <cell r="U163">
            <v>-0.91600000000000004</v>
          </cell>
          <cell r="V163">
            <v>-4.3999999999999997E-2</v>
          </cell>
          <cell r="W163">
            <v>-0.126</v>
          </cell>
          <cell r="X163">
            <v>1.27</v>
          </cell>
          <cell r="Y163">
            <v>0.48099999999999998</v>
          </cell>
          <cell r="Z163">
            <v>0.48499999999999999</v>
          </cell>
          <cell r="AA163">
            <v>2.0419999999999998</v>
          </cell>
          <cell r="AB163">
            <v>2.734</v>
          </cell>
          <cell r="AC163">
            <v>1.3959999999999999</v>
          </cell>
          <cell r="AD163">
            <v>3.6709999999999998</v>
          </cell>
          <cell r="AE163">
            <v>1.2430000000000001</v>
          </cell>
          <cell r="AF163">
            <v>0.185</v>
          </cell>
          <cell r="AG163">
            <v>2.1000000000000001E-2</v>
          </cell>
          <cell r="AH163">
            <v>2.4209999999999998</v>
          </cell>
          <cell r="AI163">
            <v>2.6949999999999998</v>
          </cell>
          <cell r="AJ163">
            <v>3.7519999999999998</v>
          </cell>
          <cell r="AK163">
            <v>3.8460000000000001</v>
          </cell>
          <cell r="AL163">
            <v>2.1640000000000001</v>
          </cell>
          <cell r="AM163">
            <v>-1.9370000000000001</v>
          </cell>
          <cell r="AN163">
            <v>3.0339999999999998</v>
          </cell>
          <cell r="AO163">
            <v>1.927</v>
          </cell>
          <cell r="AP163">
            <v>0.98</v>
          </cell>
          <cell r="AQ163">
            <v>1.276</v>
          </cell>
          <cell r="AR163">
            <v>1.788</v>
          </cell>
          <cell r="AS163">
            <v>1.89</v>
          </cell>
          <cell r="AT163">
            <v>1.89</v>
          </cell>
          <cell r="AU163">
            <v>1.94</v>
          </cell>
          <cell r="AV163">
            <v>1.94</v>
          </cell>
          <cell r="AW163">
            <v>2012</v>
          </cell>
        </row>
        <row r="164">
          <cell r="D164" t="str">
            <v>Syria</v>
          </cell>
          <cell r="E164" t="str">
            <v>Gross domestic product, constant prices</v>
          </cell>
          <cell r="F164"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64" t="str">
            <v>Percent change</v>
          </cell>
          <cell r="I164" t="str">
            <v>See notes for:  Gross domestic product, constant prices (National currency).</v>
          </cell>
          <cell r="J164">
            <v>10.493</v>
          </cell>
          <cell r="K164">
            <v>8.4629999999999992</v>
          </cell>
          <cell r="L164">
            <v>2.5830000000000002</v>
          </cell>
          <cell r="M164">
            <v>1.605</v>
          </cell>
          <cell r="N164">
            <v>-6.4980000000000002</v>
          </cell>
          <cell r="O164">
            <v>7.2960000000000003</v>
          </cell>
          <cell r="P164">
            <v>-4.7569999999999997</v>
          </cell>
          <cell r="Q164">
            <v>1.2509999999999999</v>
          </cell>
          <cell r="R164">
            <v>12.721</v>
          </cell>
          <cell r="S164">
            <v>-6.0670000000000002</v>
          </cell>
          <cell r="T164">
            <v>10.358000000000001</v>
          </cell>
          <cell r="U164">
            <v>10.727</v>
          </cell>
          <cell r="V164">
            <v>13.246</v>
          </cell>
          <cell r="W164">
            <v>7.4089999999999998</v>
          </cell>
          <cell r="X164">
            <v>5.5339999999999998</v>
          </cell>
          <cell r="Y164">
            <v>5.423</v>
          </cell>
          <cell r="Z164">
            <v>2.9660000000000002</v>
          </cell>
          <cell r="AA164">
            <v>-1.0900000000000001</v>
          </cell>
          <cell r="AB164">
            <v>5.5540000000000003</v>
          </cell>
          <cell r="AC164">
            <v>-3.121</v>
          </cell>
          <cell r="AD164">
            <v>2.2949999999999999</v>
          </cell>
          <cell r="AE164">
            <v>3.68</v>
          </cell>
          <cell r="AF164">
            <v>5.8970000000000002</v>
          </cell>
          <cell r="AG164">
            <v>-2.0369999999999999</v>
          </cell>
          <cell r="AH164">
            <v>6.9029999999999996</v>
          </cell>
          <cell r="AI164">
            <v>6.2149999999999999</v>
          </cell>
          <cell r="AJ164">
            <v>5.0460000000000003</v>
          </cell>
          <cell r="AK164">
            <v>5.6749999999999998</v>
          </cell>
          <cell r="AL164">
            <v>4.4770000000000003</v>
          </cell>
          <cell r="AM164">
            <v>5.9119999999999999</v>
          </cell>
          <cell r="AN164">
            <v>3.44</v>
          </cell>
          <cell r="AO164" t="str">
            <v>n/a</v>
          </cell>
          <cell r="AP164" t="str">
            <v>n/a</v>
          </cell>
          <cell r="AQ164" t="str">
            <v>n/a</v>
          </cell>
          <cell r="AR164" t="str">
            <v>n/a</v>
          </cell>
          <cell r="AS164" t="str">
            <v>n/a</v>
          </cell>
          <cell r="AT164" t="str">
            <v>n/a</v>
          </cell>
          <cell r="AU164" t="str">
            <v>n/a</v>
          </cell>
          <cell r="AV164" t="str">
            <v>n/a</v>
          </cell>
          <cell r="AW164">
            <v>2010</v>
          </cell>
        </row>
        <row r="165">
          <cell r="D165" t="str">
            <v>Taiwan Province of China</v>
          </cell>
          <cell r="E165" t="str">
            <v>Gross domestic product, constant prices</v>
          </cell>
          <cell r="F165"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65" t="str">
            <v>Percent change</v>
          </cell>
          <cell r="I165" t="str">
            <v>See notes for:  Gross domestic product, constant prices (National currency).</v>
          </cell>
          <cell r="J165">
            <v>7.3239999999999998</v>
          </cell>
          <cell r="K165">
            <v>6.4560000000000004</v>
          </cell>
          <cell r="L165">
            <v>3.9740000000000002</v>
          </cell>
          <cell r="M165">
            <v>8.32</v>
          </cell>
          <cell r="N165">
            <v>9.32</v>
          </cell>
          <cell r="O165">
            <v>4.0670000000000002</v>
          </cell>
          <cell r="P165">
            <v>11.004</v>
          </cell>
          <cell r="Q165">
            <v>10.679</v>
          </cell>
          <cell r="R165">
            <v>5.5720000000000001</v>
          </cell>
          <cell r="S165">
            <v>10.282</v>
          </cell>
          <cell r="T165">
            <v>6.8710000000000004</v>
          </cell>
          <cell r="U165">
            <v>7.8849999999999998</v>
          </cell>
          <cell r="V165">
            <v>7.5570000000000004</v>
          </cell>
          <cell r="W165">
            <v>6.7320000000000002</v>
          </cell>
          <cell r="X165">
            <v>7.5910000000000002</v>
          </cell>
          <cell r="Y165">
            <v>6.3789999999999996</v>
          </cell>
          <cell r="Z165">
            <v>5.5359999999999996</v>
          </cell>
          <cell r="AA165">
            <v>5.476</v>
          </cell>
          <cell r="AB165">
            <v>3.4660000000000002</v>
          </cell>
          <cell r="AC165">
            <v>5.9710000000000001</v>
          </cell>
          <cell r="AD165">
            <v>5.7960000000000003</v>
          </cell>
          <cell r="AE165">
            <v>-1.651</v>
          </cell>
          <cell r="AF165">
            <v>5.2640000000000002</v>
          </cell>
          <cell r="AG165">
            <v>3.669</v>
          </cell>
          <cell r="AH165">
            <v>6.19</v>
          </cell>
          <cell r="AI165">
            <v>4.7030000000000003</v>
          </cell>
          <cell r="AJ165">
            <v>5.4370000000000003</v>
          </cell>
          <cell r="AK165">
            <v>5.9829999999999997</v>
          </cell>
          <cell r="AL165">
            <v>0.73</v>
          </cell>
          <cell r="AM165">
            <v>-1.81</v>
          </cell>
          <cell r="AN165">
            <v>10.760999999999999</v>
          </cell>
          <cell r="AO165">
            <v>4.0650000000000004</v>
          </cell>
          <cell r="AP165">
            <v>1.2569999999999999</v>
          </cell>
          <cell r="AQ165">
            <v>2.9569999999999999</v>
          </cell>
          <cell r="AR165">
            <v>3.855</v>
          </cell>
          <cell r="AS165">
            <v>4.3680000000000003</v>
          </cell>
          <cell r="AT165">
            <v>4.4669999999999996</v>
          </cell>
          <cell r="AU165">
            <v>4.8339999999999996</v>
          </cell>
          <cell r="AV165">
            <v>4.9989999999999997</v>
          </cell>
          <cell r="AW165">
            <v>2012</v>
          </cell>
        </row>
        <row r="166">
          <cell r="D166" t="str">
            <v>Tajikistan</v>
          </cell>
          <cell r="E166" t="str">
            <v>Gross domestic product, constant prices</v>
          </cell>
          <cell r="F166"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66" t="str">
            <v>Percent change</v>
          </cell>
          <cell r="I166" t="str">
            <v>See notes for:  Gross domestic product, constant prices (National currency).</v>
          </cell>
          <cell r="J166" t="str">
            <v>n/a</v>
          </cell>
          <cell r="K166" t="str">
            <v>n/a</v>
          </cell>
          <cell r="L166" t="str">
            <v>n/a</v>
          </cell>
          <cell r="M166" t="str">
            <v>n/a</v>
          </cell>
          <cell r="N166" t="str">
            <v>n/a</v>
          </cell>
          <cell r="O166" t="str">
            <v>n/a</v>
          </cell>
          <cell r="P166" t="str">
            <v>n/a</v>
          </cell>
          <cell r="Q166" t="str">
            <v>n/a</v>
          </cell>
          <cell r="R166" t="str">
            <v>n/a</v>
          </cell>
          <cell r="S166" t="str">
            <v>n/a</v>
          </cell>
          <cell r="T166" t="str">
            <v>n/a</v>
          </cell>
          <cell r="U166" t="str">
            <v>n/a</v>
          </cell>
          <cell r="V166" t="str">
            <v>n/a</v>
          </cell>
          <cell r="W166">
            <v>-11.099</v>
          </cell>
          <cell r="X166">
            <v>-21.401</v>
          </cell>
          <cell r="Y166">
            <v>-12.497999999999999</v>
          </cell>
          <cell r="Z166">
            <v>-4.3680000000000003</v>
          </cell>
          <cell r="AA166">
            <v>1.7</v>
          </cell>
          <cell r="AB166">
            <v>5.3</v>
          </cell>
          <cell r="AC166">
            <v>3.6989999999999998</v>
          </cell>
          <cell r="AD166">
            <v>8.3000000000000007</v>
          </cell>
          <cell r="AE166">
            <v>10.199999999999999</v>
          </cell>
          <cell r="AF166">
            <v>9.1</v>
          </cell>
          <cell r="AG166">
            <v>10.199999999999999</v>
          </cell>
          <cell r="AH166">
            <v>10.6</v>
          </cell>
          <cell r="AI166">
            <v>6.7</v>
          </cell>
          <cell r="AJ166">
            <v>7</v>
          </cell>
          <cell r="AK166">
            <v>7.8</v>
          </cell>
          <cell r="AL166">
            <v>7.9</v>
          </cell>
          <cell r="AM166">
            <v>3.9</v>
          </cell>
          <cell r="AN166">
            <v>6.5</v>
          </cell>
          <cell r="AO166">
            <v>7.4</v>
          </cell>
          <cell r="AP166">
            <v>7.5</v>
          </cell>
          <cell r="AQ166">
            <v>7</v>
          </cell>
          <cell r="AR166">
            <v>6</v>
          </cell>
          <cell r="AS166">
            <v>6</v>
          </cell>
          <cell r="AT166">
            <v>6</v>
          </cell>
          <cell r="AU166">
            <v>6</v>
          </cell>
          <cell r="AV166">
            <v>6</v>
          </cell>
          <cell r="AW166">
            <v>2011</v>
          </cell>
        </row>
        <row r="167">
          <cell r="D167" t="str">
            <v>Tanzania</v>
          </cell>
          <cell r="E167" t="str">
            <v>Gross domestic product, constant prices</v>
          </cell>
          <cell r="F167"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67" t="str">
            <v>Percent change</v>
          </cell>
          <cell r="I167" t="str">
            <v>See notes for:  Gross domestic product, constant prices (National currency).</v>
          </cell>
          <cell r="J167">
            <v>3.266</v>
          </cell>
          <cell r="K167">
            <v>1.212</v>
          </cell>
          <cell r="L167">
            <v>5.5E-2</v>
          </cell>
          <cell r="M167">
            <v>-0.88400000000000001</v>
          </cell>
          <cell r="N167">
            <v>0.46500000000000002</v>
          </cell>
          <cell r="O167">
            <v>3.9769999999999999</v>
          </cell>
          <cell r="P167">
            <v>5.6219999999999999</v>
          </cell>
          <cell r="Q167">
            <v>6.2320000000000002</v>
          </cell>
          <cell r="R167">
            <v>5.8979999999999997</v>
          </cell>
          <cell r="S167">
            <v>3.7709999999999999</v>
          </cell>
          <cell r="T167">
            <v>7.0419999999999998</v>
          </cell>
          <cell r="U167">
            <v>2.0720000000000001</v>
          </cell>
          <cell r="V167">
            <v>0.58399999999999996</v>
          </cell>
          <cell r="W167">
            <v>1.206</v>
          </cell>
          <cell r="X167">
            <v>1.5669999999999999</v>
          </cell>
          <cell r="Y167">
            <v>3.5710000000000002</v>
          </cell>
          <cell r="Z167">
            <v>4.5439999999999996</v>
          </cell>
          <cell r="AA167">
            <v>3.5249999999999999</v>
          </cell>
          <cell r="AB167">
            <v>3.7080000000000002</v>
          </cell>
          <cell r="AC167">
            <v>3.53</v>
          </cell>
          <cell r="AD167">
            <v>4.9340000000000002</v>
          </cell>
          <cell r="AE167">
            <v>5.9980000000000002</v>
          </cell>
          <cell r="AF167">
            <v>7.1639999999999997</v>
          </cell>
          <cell r="AG167">
            <v>6.8860000000000001</v>
          </cell>
          <cell r="AH167">
            <v>7.8280000000000003</v>
          </cell>
          <cell r="AI167">
            <v>7.37</v>
          </cell>
          <cell r="AJ167">
            <v>6.7370000000000001</v>
          </cell>
          <cell r="AK167">
            <v>7.1479999999999997</v>
          </cell>
          <cell r="AL167">
            <v>7.4370000000000003</v>
          </cell>
          <cell r="AM167">
            <v>6.0220000000000002</v>
          </cell>
          <cell r="AN167">
            <v>7.0430000000000001</v>
          </cell>
          <cell r="AO167">
            <v>6.4489999999999998</v>
          </cell>
          <cell r="AP167">
            <v>6.859</v>
          </cell>
          <cell r="AQ167">
            <v>6.9790000000000001</v>
          </cell>
          <cell r="AR167">
            <v>7.1959999999999997</v>
          </cell>
          <cell r="AS167">
            <v>7.0490000000000004</v>
          </cell>
          <cell r="AT167">
            <v>6.8819999999999997</v>
          </cell>
          <cell r="AU167">
            <v>6.7229999999999999</v>
          </cell>
          <cell r="AV167">
            <v>6.6219999999999999</v>
          </cell>
          <cell r="AW167">
            <v>2010</v>
          </cell>
        </row>
        <row r="168">
          <cell r="D168" t="str">
            <v>Thailand</v>
          </cell>
          <cell r="E168" t="str">
            <v>Gross domestic product, constant prices</v>
          </cell>
          <cell r="F168"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68" t="str">
            <v>Percent change</v>
          </cell>
          <cell r="I168" t="str">
            <v>See notes for:  Gross domestic product, constant prices (National currency).</v>
          </cell>
          <cell r="J168">
            <v>4.601</v>
          </cell>
          <cell r="K168">
            <v>5.91</v>
          </cell>
          <cell r="L168">
            <v>5.3529999999999998</v>
          </cell>
          <cell r="M168">
            <v>5.5810000000000004</v>
          </cell>
          <cell r="N168">
            <v>5.76</v>
          </cell>
          <cell r="O168">
            <v>4.6429999999999998</v>
          </cell>
          <cell r="P168">
            <v>5.5339999999999998</v>
          </cell>
          <cell r="Q168">
            <v>9.5190000000000001</v>
          </cell>
          <cell r="R168">
            <v>13.288</v>
          </cell>
          <cell r="S168">
            <v>12.194000000000001</v>
          </cell>
          <cell r="T168">
            <v>11.622999999999999</v>
          </cell>
          <cell r="U168">
            <v>8.1120000000000001</v>
          </cell>
          <cell r="V168">
            <v>8.0830000000000002</v>
          </cell>
          <cell r="W168">
            <v>8.2509999999999994</v>
          </cell>
          <cell r="X168">
            <v>8.9870000000000001</v>
          </cell>
          <cell r="Y168">
            <v>9.2370000000000001</v>
          </cell>
          <cell r="Z168">
            <v>5.9009999999999998</v>
          </cell>
          <cell r="AA168">
            <v>-1.371</v>
          </cell>
          <cell r="AB168">
            <v>-10.51</v>
          </cell>
          <cell r="AC168">
            <v>4.4480000000000004</v>
          </cell>
          <cell r="AD168">
            <v>4.75</v>
          </cell>
          <cell r="AE168">
            <v>2.1669999999999998</v>
          </cell>
          <cell r="AF168">
            <v>5.3179999999999996</v>
          </cell>
          <cell r="AG168">
            <v>7.13</v>
          </cell>
          <cell r="AH168">
            <v>6.3150000000000004</v>
          </cell>
          <cell r="AI168">
            <v>4.6420000000000003</v>
          </cell>
          <cell r="AJ168">
            <v>5.093</v>
          </cell>
          <cell r="AK168">
            <v>5.0439999999999996</v>
          </cell>
          <cell r="AL168">
            <v>2.484</v>
          </cell>
          <cell r="AM168">
            <v>-2.33</v>
          </cell>
          <cell r="AN168">
            <v>7.8109999999999999</v>
          </cell>
          <cell r="AO168">
            <v>7.6999999999999999E-2</v>
          </cell>
          <cell r="AP168">
            <v>6.4349999999999996</v>
          </cell>
          <cell r="AQ168">
            <v>5.883</v>
          </cell>
          <cell r="AR168">
            <v>4.2169999999999996</v>
          </cell>
          <cell r="AS168">
            <v>4.0140000000000002</v>
          </cell>
          <cell r="AT168">
            <v>4.4960000000000004</v>
          </cell>
          <cell r="AU168">
            <v>4.6909999999999998</v>
          </cell>
          <cell r="AV168">
            <v>4.7</v>
          </cell>
          <cell r="AW168">
            <v>2012</v>
          </cell>
        </row>
        <row r="169">
          <cell r="D169" t="str">
            <v>Timor-Leste</v>
          </cell>
          <cell r="E169" t="str">
            <v>Gross domestic product, constant prices</v>
          </cell>
          <cell r="F169"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69" t="str">
            <v>Percent change</v>
          </cell>
          <cell r="I169" t="str">
            <v>See notes for:  Gross domestic product, constant prices (National currency).</v>
          </cell>
          <cell r="J169" t="str">
            <v>n/a</v>
          </cell>
          <cell r="K169" t="str">
            <v>n/a</v>
          </cell>
          <cell r="L169" t="str">
            <v>n/a</v>
          </cell>
          <cell r="M169" t="str">
            <v>n/a</v>
          </cell>
          <cell r="N169" t="str">
            <v>n/a</v>
          </cell>
          <cell r="O169" t="str">
            <v>n/a</v>
          </cell>
          <cell r="P169" t="str">
            <v>n/a</v>
          </cell>
          <cell r="Q169" t="str">
            <v>n/a</v>
          </cell>
          <cell r="R169" t="str">
            <v>n/a</v>
          </cell>
          <cell r="S169" t="str">
            <v>n/a</v>
          </cell>
          <cell r="T169" t="str">
            <v>n/a</v>
          </cell>
          <cell r="U169" t="str">
            <v>n/a</v>
          </cell>
          <cell r="V169" t="str">
            <v>n/a</v>
          </cell>
          <cell r="W169" t="str">
            <v>n/a</v>
          </cell>
          <cell r="X169" t="str">
            <v>n/a</v>
          </cell>
          <cell r="Y169" t="str">
            <v>n/a</v>
          </cell>
          <cell r="Z169" t="str">
            <v>n/a</v>
          </cell>
          <cell r="AA169" t="str">
            <v>n/a</v>
          </cell>
          <cell r="AB169" t="str">
            <v>n/a</v>
          </cell>
          <cell r="AC169" t="str">
            <v>n/a</v>
          </cell>
          <cell r="AD169" t="str">
            <v>n/a</v>
          </cell>
          <cell r="AE169">
            <v>20.971</v>
          </cell>
          <cell r="AF169">
            <v>2.1339999999999999</v>
          </cell>
          <cell r="AG169">
            <v>-0.10100000000000001</v>
          </cell>
          <cell r="AH169">
            <v>4.3810000000000002</v>
          </cell>
          <cell r="AI169">
            <v>6.4779999999999998</v>
          </cell>
          <cell r="AJ169">
            <v>-3.1469999999999998</v>
          </cell>
          <cell r="AK169">
            <v>11.625</v>
          </cell>
          <cell r="AL169">
            <v>14.635</v>
          </cell>
          <cell r="AM169">
            <v>12.766</v>
          </cell>
          <cell r="AN169">
            <v>9.4700000000000006</v>
          </cell>
          <cell r="AO169">
            <v>10.596</v>
          </cell>
          <cell r="AP169">
            <v>10</v>
          </cell>
          <cell r="AQ169">
            <v>10</v>
          </cell>
          <cell r="AR169">
            <v>10</v>
          </cell>
          <cell r="AS169">
            <v>10</v>
          </cell>
          <cell r="AT169">
            <v>10</v>
          </cell>
          <cell r="AU169">
            <v>9</v>
          </cell>
          <cell r="AV169">
            <v>9</v>
          </cell>
          <cell r="AW169">
            <v>2010</v>
          </cell>
        </row>
        <row r="170">
          <cell r="D170" t="str">
            <v>Togo</v>
          </cell>
          <cell r="E170" t="str">
            <v>Gross domestic product, constant prices</v>
          </cell>
          <cell r="F170"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70" t="str">
            <v>Percent change</v>
          </cell>
          <cell r="I170" t="str">
            <v>See notes for:  Gross domestic product, constant prices (National currency).</v>
          </cell>
          <cell r="J170">
            <v>-2.2850000000000001</v>
          </cell>
          <cell r="K170">
            <v>-3.419</v>
          </cell>
          <cell r="L170">
            <v>-3.7080000000000002</v>
          </cell>
          <cell r="M170">
            <v>-5.1559999999999997</v>
          </cell>
          <cell r="N170">
            <v>5.8810000000000002</v>
          </cell>
          <cell r="O170">
            <v>3.7170000000000001</v>
          </cell>
          <cell r="P170">
            <v>3.26</v>
          </cell>
          <cell r="Q170">
            <v>-2.484</v>
          </cell>
          <cell r="R170">
            <v>10.124000000000001</v>
          </cell>
          <cell r="S170">
            <v>4.0999999999999996</v>
          </cell>
          <cell r="T170">
            <v>5.8970000000000002</v>
          </cell>
          <cell r="U170">
            <v>0.22600000000000001</v>
          </cell>
          <cell r="V170">
            <v>-3.2789999999999999</v>
          </cell>
          <cell r="W170">
            <v>-16.327999999999999</v>
          </cell>
          <cell r="X170">
            <v>13.933999999999999</v>
          </cell>
          <cell r="Y170">
            <v>6.7709999999999999</v>
          </cell>
          <cell r="Z170">
            <v>7.6630000000000003</v>
          </cell>
          <cell r="AA170">
            <v>3.8090000000000002</v>
          </cell>
          <cell r="AB170">
            <v>-2.2930000000000001</v>
          </cell>
          <cell r="AC170">
            <v>2.6139999999999999</v>
          </cell>
          <cell r="AD170">
            <v>-0.96499999999999997</v>
          </cell>
          <cell r="AE170">
            <v>-1.627</v>
          </cell>
          <cell r="AF170">
            <v>-0.92200000000000004</v>
          </cell>
          <cell r="AG170">
            <v>4.9539999999999997</v>
          </cell>
          <cell r="AH170">
            <v>2.1190000000000002</v>
          </cell>
          <cell r="AI170">
            <v>1.18</v>
          </cell>
          <cell r="AJ170">
            <v>4.0519999999999996</v>
          </cell>
          <cell r="AK170">
            <v>2.29</v>
          </cell>
          <cell r="AL170">
            <v>2.379</v>
          </cell>
          <cell r="AM170">
            <v>3.51</v>
          </cell>
          <cell r="AN170">
            <v>3.996</v>
          </cell>
          <cell r="AO170">
            <v>4.8650000000000002</v>
          </cell>
          <cell r="AP170">
            <v>5.0250000000000004</v>
          </cell>
          <cell r="AQ170">
            <v>5.1280000000000001</v>
          </cell>
          <cell r="AR170">
            <v>5.4740000000000002</v>
          </cell>
          <cell r="AS170">
            <v>5.569</v>
          </cell>
          <cell r="AT170">
            <v>4.9139999999999997</v>
          </cell>
          <cell r="AU170">
            <v>4.7080000000000002</v>
          </cell>
          <cell r="AV170">
            <v>4.0629999999999997</v>
          </cell>
          <cell r="AW170">
            <v>2011</v>
          </cell>
        </row>
        <row r="171">
          <cell r="D171" t="str">
            <v>Tonga</v>
          </cell>
          <cell r="E171" t="str">
            <v>Gross domestic product, constant prices</v>
          </cell>
          <cell r="F171"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71" t="str">
            <v>Percent change</v>
          </cell>
          <cell r="I171" t="str">
            <v>See notes for:  Gross domestic product, constant prices (National currency).</v>
          </cell>
          <cell r="J171">
            <v>15.8</v>
          </cell>
          <cell r="K171">
            <v>14</v>
          </cell>
          <cell r="L171">
            <v>12.8</v>
          </cell>
          <cell r="M171">
            <v>5.8</v>
          </cell>
          <cell r="N171">
            <v>44.1</v>
          </cell>
          <cell r="O171">
            <v>5.6</v>
          </cell>
          <cell r="P171">
            <v>8.8000000000000007</v>
          </cell>
          <cell r="Q171">
            <v>1.7</v>
          </cell>
          <cell r="R171">
            <v>-3.5</v>
          </cell>
          <cell r="S171">
            <v>1.1000000000000001</v>
          </cell>
          <cell r="T171">
            <v>4.7</v>
          </cell>
          <cell r="U171">
            <v>5.9</v>
          </cell>
          <cell r="V171">
            <v>-3.8</v>
          </cell>
          <cell r="W171">
            <v>-0.1</v>
          </cell>
          <cell r="X171">
            <v>1.9790000000000001</v>
          </cell>
          <cell r="Y171">
            <v>4.4870000000000001</v>
          </cell>
          <cell r="Z171">
            <v>1E-3</v>
          </cell>
          <cell r="AA171">
            <v>-3.165</v>
          </cell>
          <cell r="AB171">
            <v>3.4740000000000002</v>
          </cell>
          <cell r="AC171">
            <v>2.3490000000000002</v>
          </cell>
          <cell r="AD171">
            <v>2.798</v>
          </cell>
          <cell r="AE171">
            <v>3.786</v>
          </cell>
          <cell r="AF171">
            <v>4.0830000000000002</v>
          </cell>
          <cell r="AG171">
            <v>1.155</v>
          </cell>
          <cell r="AH171">
            <v>2.246</v>
          </cell>
          <cell r="AI171">
            <v>0.72399999999999998</v>
          </cell>
          <cell r="AJ171">
            <v>-4.5090000000000003</v>
          </cell>
          <cell r="AK171">
            <v>-2.3860000000000001</v>
          </cell>
          <cell r="AL171">
            <v>0.51900000000000002</v>
          </cell>
          <cell r="AM171">
            <v>0.94099999999999995</v>
          </cell>
          <cell r="AN171">
            <v>1.6259999999999999</v>
          </cell>
          <cell r="AO171">
            <v>1.468</v>
          </cell>
          <cell r="AP171">
            <v>1.3839999999999999</v>
          </cell>
          <cell r="AQ171">
            <v>1.4830000000000001</v>
          </cell>
          <cell r="AR171">
            <v>1.778</v>
          </cell>
          <cell r="AS171">
            <v>1.794</v>
          </cell>
          <cell r="AT171">
            <v>1.8029999999999999</v>
          </cell>
          <cell r="AU171">
            <v>1.8109999999999999</v>
          </cell>
          <cell r="AV171">
            <v>0.89700000000000002</v>
          </cell>
          <cell r="AW171">
            <v>2010</v>
          </cell>
        </row>
        <row r="172">
          <cell r="D172" t="str">
            <v>Trinidad and Tobago</v>
          </cell>
          <cell r="E172" t="str">
            <v>Gross domestic product, constant prices</v>
          </cell>
          <cell r="F172"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72" t="str">
            <v>Percent change</v>
          </cell>
          <cell r="I172" t="str">
            <v>See notes for:  Gross domestic product, constant prices (National currency).</v>
          </cell>
          <cell r="J172">
            <v>10.4</v>
          </cell>
          <cell r="K172">
            <v>4.5999999999999996</v>
          </cell>
          <cell r="L172">
            <v>3.8079999999999998</v>
          </cell>
          <cell r="M172">
            <v>-10.311999999999999</v>
          </cell>
          <cell r="N172">
            <v>-5.7519999999999998</v>
          </cell>
          <cell r="O172">
            <v>-4.12</v>
          </cell>
          <cell r="P172">
            <v>-3.2810000000000001</v>
          </cell>
          <cell r="Q172">
            <v>-4.5620000000000003</v>
          </cell>
          <cell r="R172">
            <v>-3.9180000000000001</v>
          </cell>
          <cell r="S172">
            <v>-0.82699999999999996</v>
          </cell>
          <cell r="T172">
            <v>1.5069999999999999</v>
          </cell>
          <cell r="U172">
            <v>2.6829999999999998</v>
          </cell>
          <cell r="V172">
            <v>-1.647</v>
          </cell>
          <cell r="W172">
            <v>-1.454</v>
          </cell>
          <cell r="X172">
            <v>3.5670000000000002</v>
          </cell>
          <cell r="Y172">
            <v>3.9550000000000001</v>
          </cell>
          <cell r="Z172">
            <v>7.0419999999999998</v>
          </cell>
          <cell r="AA172">
            <v>7.6879999999999997</v>
          </cell>
          <cell r="AB172">
            <v>8.1159999999999997</v>
          </cell>
          <cell r="AC172">
            <v>8.0250000000000004</v>
          </cell>
          <cell r="AD172">
            <v>7.56</v>
          </cell>
          <cell r="AE172">
            <v>4.1689999999999996</v>
          </cell>
          <cell r="AF172">
            <v>7.9370000000000003</v>
          </cell>
          <cell r="AG172">
            <v>14.441000000000001</v>
          </cell>
          <cell r="AH172">
            <v>7.95</v>
          </cell>
          <cell r="AI172">
            <v>6.2089999999999996</v>
          </cell>
          <cell r="AJ172">
            <v>13.208</v>
          </cell>
          <cell r="AK172">
            <v>4.7539999999999996</v>
          </cell>
          <cell r="AL172">
            <v>3.39</v>
          </cell>
          <cell r="AM172">
            <v>-4.391</v>
          </cell>
          <cell r="AN172">
            <v>0.21099999999999999</v>
          </cell>
          <cell r="AO172">
            <v>-2.581</v>
          </cell>
          <cell r="AP172">
            <v>0.40799999999999997</v>
          </cell>
          <cell r="AQ172">
            <v>2.0470000000000002</v>
          </cell>
          <cell r="AR172">
            <v>2.5230000000000001</v>
          </cell>
          <cell r="AS172">
            <v>2.524</v>
          </cell>
          <cell r="AT172">
            <v>2.52</v>
          </cell>
          <cell r="AU172">
            <v>2.5470000000000002</v>
          </cell>
          <cell r="AV172">
            <v>2.4969999999999999</v>
          </cell>
          <cell r="AW172">
            <v>2012</v>
          </cell>
        </row>
        <row r="173">
          <cell r="D173" t="str">
            <v>Tunisia</v>
          </cell>
          <cell r="E173" t="str">
            <v>Gross domestic product, constant prices</v>
          </cell>
          <cell r="F173"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73" t="str">
            <v>Percent change</v>
          </cell>
          <cell r="I173" t="str">
            <v>See notes for:  Gross domestic product, constant prices (National currency).</v>
          </cell>
          <cell r="J173">
            <v>7.4</v>
          </cell>
          <cell r="K173">
            <v>5.5220000000000002</v>
          </cell>
          <cell r="L173">
            <v>-0.48199999999999998</v>
          </cell>
          <cell r="M173">
            <v>4.6740000000000004</v>
          </cell>
          <cell r="N173">
            <v>5.7309999999999999</v>
          </cell>
          <cell r="O173">
            <v>5.6680000000000001</v>
          </cell>
          <cell r="P173">
            <v>-1.4530000000000001</v>
          </cell>
          <cell r="Q173">
            <v>6.7009999999999996</v>
          </cell>
          <cell r="R173">
            <v>7.0999999999999994E-2</v>
          </cell>
          <cell r="S173">
            <v>2.5790000000000002</v>
          </cell>
          <cell r="T173">
            <v>7.0750000000000002</v>
          </cell>
          <cell r="U173">
            <v>3.903</v>
          </cell>
          <cell r="V173">
            <v>7.8070000000000004</v>
          </cell>
          <cell r="W173">
            <v>2.1909999999999998</v>
          </cell>
          <cell r="X173">
            <v>3.181</v>
          </cell>
          <cell r="Y173">
            <v>2.347</v>
          </cell>
          <cell r="Z173">
            <v>7.1470000000000002</v>
          </cell>
          <cell r="AA173">
            <v>5.4390000000000001</v>
          </cell>
          <cell r="AB173">
            <v>4.9649999999999999</v>
          </cell>
          <cell r="AC173">
            <v>6.0179999999999998</v>
          </cell>
          <cell r="AD173">
            <v>4.3</v>
          </cell>
          <cell r="AE173">
            <v>4.8499999999999996</v>
          </cell>
          <cell r="AF173">
            <v>1.7</v>
          </cell>
          <cell r="AG173">
            <v>5.4710000000000001</v>
          </cell>
          <cell r="AH173">
            <v>5.9589999999999996</v>
          </cell>
          <cell r="AI173">
            <v>4</v>
          </cell>
          <cell r="AJ173">
            <v>5.6539999999999999</v>
          </cell>
          <cell r="AK173">
            <v>6.2590000000000003</v>
          </cell>
          <cell r="AL173">
            <v>4.5209999999999999</v>
          </cell>
          <cell r="AM173">
            <v>3.11</v>
          </cell>
          <cell r="AN173">
            <v>3.1150000000000002</v>
          </cell>
          <cell r="AO173">
            <v>-1.9370000000000001</v>
          </cell>
          <cell r="AP173">
            <v>3.6</v>
          </cell>
          <cell r="AQ173">
            <v>4</v>
          </cell>
          <cell r="AR173">
            <v>4.5010000000000003</v>
          </cell>
          <cell r="AS173">
            <v>5.0010000000000003</v>
          </cell>
          <cell r="AT173">
            <v>4.8010000000000002</v>
          </cell>
          <cell r="AU173">
            <v>4.8029999999999999</v>
          </cell>
          <cell r="AV173">
            <v>4.7969999999999997</v>
          </cell>
          <cell r="AW173">
            <v>2012</v>
          </cell>
        </row>
        <row r="174">
          <cell r="D174" t="str">
            <v>Turkey</v>
          </cell>
          <cell r="E174" t="str">
            <v>Gross domestic product, constant prices</v>
          </cell>
          <cell r="F174"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74" t="str">
            <v>Percent change</v>
          </cell>
          <cell r="I174" t="str">
            <v>See notes for:  Gross domestic product, constant prices (National currency).</v>
          </cell>
          <cell r="J174">
            <v>-0.77900000000000003</v>
          </cell>
          <cell r="K174">
            <v>4.3650000000000002</v>
          </cell>
          <cell r="L174">
            <v>3.4289999999999998</v>
          </cell>
          <cell r="M174">
            <v>4.758</v>
          </cell>
          <cell r="N174">
            <v>6.8230000000000004</v>
          </cell>
          <cell r="O174">
            <v>4.258</v>
          </cell>
          <cell r="P174">
            <v>6.9409999999999998</v>
          </cell>
          <cell r="Q174">
            <v>10.026999999999999</v>
          </cell>
          <cell r="R174">
            <v>2.121</v>
          </cell>
          <cell r="S174">
            <v>0.253</v>
          </cell>
          <cell r="T174">
            <v>9.2550000000000008</v>
          </cell>
          <cell r="U174">
            <v>0.92600000000000005</v>
          </cell>
          <cell r="V174">
            <v>5.984</v>
          </cell>
          <cell r="W174">
            <v>8.0419999999999998</v>
          </cell>
          <cell r="X174">
            <v>-5.4560000000000004</v>
          </cell>
          <cell r="Y174">
            <v>7.19</v>
          </cell>
          <cell r="Z174">
            <v>7.0069999999999997</v>
          </cell>
          <cell r="AA174">
            <v>7.5279999999999996</v>
          </cell>
          <cell r="AB174">
            <v>3.0920000000000001</v>
          </cell>
          <cell r="AC174">
            <v>-3.3650000000000002</v>
          </cell>
          <cell r="AD174">
            <v>6.774</v>
          </cell>
          <cell r="AE174">
            <v>-5.6970000000000001</v>
          </cell>
          <cell r="AF174">
            <v>6.1639999999999997</v>
          </cell>
          <cell r="AG174">
            <v>5.2649999999999997</v>
          </cell>
          <cell r="AH174">
            <v>9.3629999999999995</v>
          </cell>
          <cell r="AI174">
            <v>8.4019999999999992</v>
          </cell>
          <cell r="AJ174">
            <v>6.8929999999999998</v>
          </cell>
          <cell r="AK174">
            <v>4.6689999999999996</v>
          </cell>
          <cell r="AL174">
            <v>0.65900000000000003</v>
          </cell>
          <cell r="AM174">
            <v>-4.8259999999999996</v>
          </cell>
          <cell r="AN174">
            <v>9.157</v>
          </cell>
          <cell r="AO174">
            <v>8.5030000000000001</v>
          </cell>
          <cell r="AP174">
            <v>2.6190000000000002</v>
          </cell>
          <cell r="AQ174">
            <v>3.4289999999999998</v>
          </cell>
          <cell r="AR174">
            <v>3.7320000000000002</v>
          </cell>
          <cell r="AS174">
            <v>4.3380000000000001</v>
          </cell>
          <cell r="AT174">
            <v>4.3979999999999997</v>
          </cell>
          <cell r="AU174">
            <v>4.4729999999999999</v>
          </cell>
          <cell r="AV174">
            <v>4.4729999999999999</v>
          </cell>
          <cell r="AW174">
            <v>2011</v>
          </cell>
        </row>
        <row r="175">
          <cell r="D175" t="str">
            <v>Turkmenistan</v>
          </cell>
          <cell r="E175" t="str">
            <v>Gross domestic product, constant prices</v>
          </cell>
          <cell r="F175"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75" t="str">
            <v>Percent change</v>
          </cell>
          <cell r="I175" t="str">
            <v>See notes for:  Gross domestic product, constant prices (National currency).</v>
          </cell>
          <cell r="J175" t="str">
            <v>n/a</v>
          </cell>
          <cell r="K175" t="str">
            <v>n/a</v>
          </cell>
          <cell r="L175" t="str">
            <v>n/a</v>
          </cell>
          <cell r="M175" t="str">
            <v>n/a</v>
          </cell>
          <cell r="N175" t="str">
            <v>n/a</v>
          </cell>
          <cell r="O175" t="str">
            <v>n/a</v>
          </cell>
          <cell r="P175" t="str">
            <v>n/a</v>
          </cell>
          <cell r="Q175" t="str">
            <v>n/a</v>
          </cell>
          <cell r="R175" t="str">
            <v>n/a</v>
          </cell>
          <cell r="S175" t="str">
            <v>n/a</v>
          </cell>
          <cell r="T175" t="str">
            <v>n/a</v>
          </cell>
          <cell r="U175" t="str">
            <v>n/a</v>
          </cell>
          <cell r="V175" t="str">
            <v>n/a</v>
          </cell>
          <cell r="W175">
            <v>-10</v>
          </cell>
          <cell r="X175">
            <v>-17.3</v>
          </cell>
          <cell r="Y175">
            <v>-7.2</v>
          </cell>
          <cell r="Z175">
            <v>-6.7</v>
          </cell>
          <cell r="AA175">
            <v>-11.3</v>
          </cell>
          <cell r="AB175">
            <v>6.7</v>
          </cell>
          <cell r="AC175">
            <v>16.498999999999999</v>
          </cell>
          <cell r="AD175">
            <v>18.587</v>
          </cell>
          <cell r="AE175">
            <v>20.390999999999998</v>
          </cell>
          <cell r="AF175">
            <v>15.768000000000001</v>
          </cell>
          <cell r="AG175">
            <v>17.094999999999999</v>
          </cell>
          <cell r="AH175">
            <v>14.692</v>
          </cell>
          <cell r="AI175">
            <v>13.04</v>
          </cell>
          <cell r="AJ175">
            <v>10.967000000000001</v>
          </cell>
          <cell r="AK175">
            <v>11.057</v>
          </cell>
          <cell r="AL175">
            <v>14.747</v>
          </cell>
          <cell r="AM175">
            <v>6.133</v>
          </cell>
          <cell r="AN175">
            <v>9.16</v>
          </cell>
          <cell r="AO175">
            <v>14.651999999999999</v>
          </cell>
          <cell r="AP175">
            <v>10.965999999999999</v>
          </cell>
          <cell r="AQ175">
            <v>7.7080000000000002</v>
          </cell>
          <cell r="AR175">
            <v>7.9349999999999996</v>
          </cell>
          <cell r="AS175">
            <v>7.4749999999999996</v>
          </cell>
          <cell r="AT175">
            <v>7.984</v>
          </cell>
          <cell r="AU175">
            <v>7.923</v>
          </cell>
          <cell r="AV175">
            <v>7.16</v>
          </cell>
          <cell r="AW175">
            <v>2011</v>
          </cell>
        </row>
        <row r="176">
          <cell r="D176" t="str">
            <v>Tuvalu</v>
          </cell>
          <cell r="E176" t="str">
            <v>Gross domestic product, constant prices</v>
          </cell>
          <cell r="F176"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76" t="str">
            <v>Percent change</v>
          </cell>
          <cell r="I176" t="str">
            <v>See notes for:  Gross domestic product, constant prices (National currency).</v>
          </cell>
          <cell r="J176" t="str">
            <v>n/a</v>
          </cell>
          <cell r="K176" t="str">
            <v>n/a</v>
          </cell>
          <cell r="L176" t="str">
            <v>n/a</v>
          </cell>
          <cell r="M176" t="str">
            <v>n/a</v>
          </cell>
          <cell r="N176" t="str">
            <v>n/a</v>
          </cell>
          <cell r="O176" t="str">
            <v>n/a</v>
          </cell>
          <cell r="P176" t="str">
            <v>n/a</v>
          </cell>
          <cell r="Q176" t="str">
            <v>n/a</v>
          </cell>
          <cell r="R176" t="str">
            <v>n/a</v>
          </cell>
          <cell r="S176" t="str">
            <v>n/a</v>
          </cell>
          <cell r="T176" t="str">
            <v>n/a</v>
          </cell>
          <cell r="U176" t="str">
            <v>n/a</v>
          </cell>
          <cell r="V176" t="str">
            <v>n/a</v>
          </cell>
          <cell r="W176" t="str">
            <v>n/a</v>
          </cell>
          <cell r="X176" t="str">
            <v>n/a</v>
          </cell>
          <cell r="Y176" t="str">
            <v>n/a</v>
          </cell>
          <cell r="Z176" t="str">
            <v>n/a</v>
          </cell>
          <cell r="AA176" t="str">
            <v>n/a</v>
          </cell>
          <cell r="AB176" t="str">
            <v>n/a</v>
          </cell>
          <cell r="AC176" t="str">
            <v>n/a</v>
          </cell>
          <cell r="AD176" t="str">
            <v>n/a</v>
          </cell>
          <cell r="AE176">
            <v>1.6359999999999999</v>
          </cell>
          <cell r="AF176">
            <v>7.8849999999999998</v>
          </cell>
          <cell r="AG176">
            <v>-3.3340000000000001</v>
          </cell>
          <cell r="AH176">
            <v>-1.351</v>
          </cell>
          <cell r="AI176">
            <v>-3.7749999999999999</v>
          </cell>
          <cell r="AJ176">
            <v>2.5840000000000001</v>
          </cell>
          <cell r="AK176">
            <v>5.46</v>
          </cell>
          <cell r="AL176">
            <v>7.5789999999999997</v>
          </cell>
          <cell r="AM176">
            <v>-1.7330000000000001</v>
          </cell>
          <cell r="AN176">
            <v>-2.923</v>
          </cell>
          <cell r="AO176">
            <v>1.1140000000000001</v>
          </cell>
          <cell r="AP176">
            <v>1.214</v>
          </cell>
          <cell r="AQ176">
            <v>1.278</v>
          </cell>
          <cell r="AR176">
            <v>1.216</v>
          </cell>
          <cell r="AS176">
            <v>1.1539999999999999</v>
          </cell>
          <cell r="AT176">
            <v>1.1950000000000001</v>
          </cell>
          <cell r="AU176">
            <v>1</v>
          </cell>
          <cell r="AV176">
            <v>1.03</v>
          </cell>
          <cell r="AW176">
            <v>2011</v>
          </cell>
        </row>
        <row r="177">
          <cell r="D177" t="str">
            <v>Uganda</v>
          </cell>
          <cell r="E177" t="str">
            <v>Gross domestic product, constant prices</v>
          </cell>
          <cell r="F177"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77" t="str">
            <v>Percent change</v>
          </cell>
          <cell r="I177" t="str">
            <v>See notes for:  Gross domestic product, constant prices (National currency).</v>
          </cell>
          <cell r="J177">
            <v>-3.3919999999999999</v>
          </cell>
          <cell r="K177">
            <v>3.859</v>
          </cell>
          <cell r="L177">
            <v>8.2050000000000001</v>
          </cell>
          <cell r="M177">
            <v>4.899</v>
          </cell>
          <cell r="N177">
            <v>-3</v>
          </cell>
          <cell r="O177">
            <v>-3</v>
          </cell>
          <cell r="P177">
            <v>0.94599999999999995</v>
          </cell>
          <cell r="Q177">
            <v>4</v>
          </cell>
          <cell r="R177">
            <v>8.2940000000000005</v>
          </cell>
          <cell r="S177">
            <v>6.4029999999999996</v>
          </cell>
          <cell r="T177">
            <v>6.4969999999999999</v>
          </cell>
          <cell r="U177">
            <v>1.778</v>
          </cell>
          <cell r="V177">
            <v>2.78</v>
          </cell>
          <cell r="W177">
            <v>8.2420000000000009</v>
          </cell>
          <cell r="X177">
            <v>6.4269999999999996</v>
          </cell>
          <cell r="Y177">
            <v>11.292999999999999</v>
          </cell>
          <cell r="Z177">
            <v>9.1020000000000003</v>
          </cell>
          <cell r="AA177">
            <v>5.4720000000000004</v>
          </cell>
          <cell r="AB177">
            <v>3.8079999999999998</v>
          </cell>
          <cell r="AC177">
            <v>8.1590000000000007</v>
          </cell>
          <cell r="AD177">
            <v>5.4370000000000003</v>
          </cell>
          <cell r="AE177">
            <v>7.0030000000000001</v>
          </cell>
          <cell r="AF177">
            <v>7.556</v>
          </cell>
          <cell r="AG177">
            <v>6.6449999999999996</v>
          </cell>
          <cell r="AH177">
            <v>6.5620000000000003</v>
          </cell>
          <cell r="AI177">
            <v>8.6270000000000007</v>
          </cell>
          <cell r="AJ177">
            <v>9.516</v>
          </cell>
          <cell r="AK177">
            <v>8.5709999999999997</v>
          </cell>
          <cell r="AL177">
            <v>7.7119999999999997</v>
          </cell>
          <cell r="AM177">
            <v>7.0750000000000002</v>
          </cell>
          <cell r="AN177">
            <v>5.5670000000000002</v>
          </cell>
          <cell r="AO177">
            <v>6.68</v>
          </cell>
          <cell r="AP177">
            <v>2.5680000000000001</v>
          </cell>
          <cell r="AQ177">
            <v>4.8390000000000004</v>
          </cell>
          <cell r="AR177">
            <v>6.2220000000000004</v>
          </cell>
          <cell r="AS177">
            <v>7</v>
          </cell>
          <cell r="AT177">
            <v>7</v>
          </cell>
          <cell r="AU177">
            <v>7</v>
          </cell>
          <cell r="AV177">
            <v>7</v>
          </cell>
          <cell r="AW177">
            <v>2010</v>
          </cell>
        </row>
        <row r="178">
          <cell r="D178" t="str">
            <v>Ukraine</v>
          </cell>
          <cell r="E178" t="str">
            <v>Gross domestic product, constant prices</v>
          </cell>
          <cell r="F178"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78" t="str">
            <v>Percent change</v>
          </cell>
          <cell r="I178" t="str">
            <v>See notes for:  Gross domestic product, constant prices (National currency).</v>
          </cell>
          <cell r="J178" t="str">
            <v>n/a</v>
          </cell>
          <cell r="K178" t="str">
            <v>n/a</v>
          </cell>
          <cell r="L178" t="str">
            <v>n/a</v>
          </cell>
          <cell r="M178" t="str">
            <v>n/a</v>
          </cell>
          <cell r="N178" t="str">
            <v>n/a</v>
          </cell>
          <cell r="O178" t="str">
            <v>n/a</v>
          </cell>
          <cell r="P178" t="str">
            <v>n/a</v>
          </cell>
          <cell r="Q178" t="str">
            <v>n/a</v>
          </cell>
          <cell r="R178" t="str">
            <v>n/a</v>
          </cell>
          <cell r="S178" t="str">
            <v>n/a</v>
          </cell>
          <cell r="T178" t="str">
            <v>n/a</v>
          </cell>
          <cell r="U178" t="str">
            <v>n/a</v>
          </cell>
          <cell r="V178" t="str">
            <v>n/a</v>
          </cell>
          <cell r="W178">
            <v>-14.798999999999999</v>
          </cell>
          <cell r="X178">
            <v>-22.765999999999998</v>
          </cell>
          <cell r="Y178">
            <v>-12.141999999999999</v>
          </cell>
          <cell r="Z178">
            <v>-9.8510000000000009</v>
          </cell>
          <cell r="AA178">
            <v>-3.1749999999999998</v>
          </cell>
          <cell r="AB178">
            <v>-1.8149999999999999</v>
          </cell>
          <cell r="AC178">
            <v>-0.20300000000000001</v>
          </cell>
          <cell r="AD178">
            <v>5.9320000000000004</v>
          </cell>
          <cell r="AE178">
            <v>9.1340000000000003</v>
          </cell>
          <cell r="AF178">
            <v>5.2</v>
          </cell>
          <cell r="AG178">
            <v>9.5</v>
          </cell>
          <cell r="AH178">
            <v>12.1</v>
          </cell>
          <cell r="AI178">
            <v>3</v>
          </cell>
          <cell r="AJ178">
            <v>7.4</v>
          </cell>
          <cell r="AK178">
            <v>7.6</v>
          </cell>
          <cell r="AL178">
            <v>2.2999999999999998</v>
          </cell>
          <cell r="AM178">
            <v>-14.8</v>
          </cell>
          <cell r="AN178">
            <v>4.0999999999999996</v>
          </cell>
          <cell r="AO178">
            <v>5.173</v>
          </cell>
          <cell r="AP178">
            <v>0.151</v>
          </cell>
          <cell r="AQ178" t="str">
            <v>--</v>
          </cell>
          <cell r="AR178">
            <v>2.8</v>
          </cell>
          <cell r="AS178">
            <v>3.5</v>
          </cell>
          <cell r="AT178">
            <v>3.5</v>
          </cell>
          <cell r="AU178">
            <v>3.5</v>
          </cell>
          <cell r="AV178">
            <v>3.5</v>
          </cell>
          <cell r="AW178">
            <v>2012</v>
          </cell>
        </row>
        <row r="179">
          <cell r="D179" t="str">
            <v>United Arab Emirates</v>
          </cell>
          <cell r="E179" t="str">
            <v>Gross domestic product, constant prices</v>
          </cell>
          <cell r="F179"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79" t="str">
            <v>Percent change</v>
          </cell>
          <cell r="I179" t="str">
            <v>See notes for:  Gross domestic product, constant prices (National currency).</v>
          </cell>
          <cell r="J179">
            <v>-1.78</v>
          </cell>
          <cell r="K179">
            <v>8.0239999999999991</v>
          </cell>
          <cell r="L179">
            <v>-7.1879999999999997</v>
          </cell>
          <cell r="M179">
            <v>-5.25</v>
          </cell>
          <cell r="N179">
            <v>4.4509999999999996</v>
          </cell>
          <cell r="O179">
            <v>-2.5219999999999998</v>
          </cell>
          <cell r="P179">
            <v>-19.268999999999998</v>
          </cell>
          <cell r="Q179">
            <v>5.3040000000000003</v>
          </cell>
          <cell r="R179">
            <v>-2.6230000000000002</v>
          </cell>
          <cell r="S179">
            <v>15.733000000000001</v>
          </cell>
          <cell r="T179">
            <v>23.562000000000001</v>
          </cell>
          <cell r="U179">
            <v>2.141</v>
          </cell>
          <cell r="V179">
            <v>3.0950000000000002</v>
          </cell>
          <cell r="W179">
            <v>-2.9000000000000001E-2</v>
          </cell>
          <cell r="X179">
            <v>7.3630000000000004</v>
          </cell>
          <cell r="Y179">
            <v>6.58</v>
          </cell>
          <cell r="Z179">
            <v>5.34</v>
          </cell>
          <cell r="AA179">
            <v>8.5530000000000008</v>
          </cell>
          <cell r="AB179">
            <v>0.79100000000000004</v>
          </cell>
          <cell r="AC179">
            <v>3.7509999999999999</v>
          </cell>
          <cell r="AD179">
            <v>12.329000000000001</v>
          </cell>
          <cell r="AE179">
            <v>1.849</v>
          </cell>
          <cell r="AF179">
            <v>-0.73899999999999999</v>
          </cell>
          <cell r="AG179">
            <v>16.393000000000001</v>
          </cell>
          <cell r="AH179">
            <v>10.141999999999999</v>
          </cell>
          <cell r="AI179">
            <v>8.5990000000000002</v>
          </cell>
          <cell r="AJ179">
            <v>8.8450000000000006</v>
          </cell>
          <cell r="AK179">
            <v>6.55</v>
          </cell>
          <cell r="AL179">
            <v>5.3230000000000004</v>
          </cell>
          <cell r="AM179">
            <v>-4.8</v>
          </cell>
          <cell r="AN179">
            <v>1.3</v>
          </cell>
          <cell r="AO179">
            <v>5.1909999999999998</v>
          </cell>
          <cell r="AP179">
            <v>3.9089999999999998</v>
          </cell>
          <cell r="AQ179">
            <v>3.1360000000000001</v>
          </cell>
          <cell r="AR179">
            <v>3.6</v>
          </cell>
          <cell r="AS179">
            <v>3.59</v>
          </cell>
          <cell r="AT179">
            <v>3.63</v>
          </cell>
          <cell r="AU179">
            <v>3.6379999999999999</v>
          </cell>
          <cell r="AV179">
            <v>3.6629999999999998</v>
          </cell>
          <cell r="AW179">
            <v>2011</v>
          </cell>
        </row>
        <row r="180">
          <cell r="D180" t="str">
            <v>United Kingdom</v>
          </cell>
          <cell r="E180" t="str">
            <v>Gross domestic product, constant prices</v>
          </cell>
          <cell r="F180"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80" t="str">
            <v>Percent change</v>
          </cell>
          <cell r="I180" t="str">
            <v>See notes for:  Gross domestic product, constant prices (National currency).</v>
          </cell>
          <cell r="J180">
            <v>-2.0030000000000001</v>
          </cell>
          <cell r="K180">
            <v>-1.258</v>
          </cell>
          <cell r="L180">
            <v>2.246</v>
          </cell>
          <cell r="M180">
            <v>3.8330000000000002</v>
          </cell>
          <cell r="N180">
            <v>2.9430000000000001</v>
          </cell>
          <cell r="O180">
            <v>3.8690000000000002</v>
          </cell>
          <cell r="P180">
            <v>4.3019999999999996</v>
          </cell>
          <cell r="Q180">
            <v>5.1559999999999997</v>
          </cell>
          <cell r="R180">
            <v>5.569</v>
          </cell>
          <cell r="S180">
            <v>2.5939999999999999</v>
          </cell>
          <cell r="T180">
            <v>1.8220000000000001</v>
          </cell>
          <cell r="U180">
            <v>-1.778</v>
          </cell>
          <cell r="V180">
            <v>0.85799999999999998</v>
          </cell>
          <cell r="W180">
            <v>3.0910000000000002</v>
          </cell>
          <cell r="X180">
            <v>4.577</v>
          </cell>
          <cell r="Y180">
            <v>3.1789999999999998</v>
          </cell>
          <cell r="Z180">
            <v>3.1139999999999999</v>
          </cell>
          <cell r="AA180">
            <v>3.86</v>
          </cell>
          <cell r="AB180">
            <v>3.5150000000000001</v>
          </cell>
          <cell r="AC180">
            <v>3.1669999999999998</v>
          </cell>
          <cell r="AD180">
            <v>4.2350000000000003</v>
          </cell>
          <cell r="AE180">
            <v>2.8849999999999998</v>
          </cell>
          <cell r="AF180">
            <v>2.4329999999999998</v>
          </cell>
          <cell r="AG180">
            <v>3.8149999999999999</v>
          </cell>
          <cell r="AH180">
            <v>2.9079999999999999</v>
          </cell>
          <cell r="AI180">
            <v>2.774</v>
          </cell>
          <cell r="AJ180">
            <v>2.6</v>
          </cell>
          <cell r="AK180">
            <v>3.633</v>
          </cell>
          <cell r="AL180">
            <v>-0.96799999999999997</v>
          </cell>
          <cell r="AM180">
            <v>-3.9740000000000002</v>
          </cell>
          <cell r="AN180">
            <v>1.7989999999999999</v>
          </cell>
          <cell r="AO180">
            <v>0.91500000000000004</v>
          </cell>
          <cell r="AP180">
            <v>0.16600000000000001</v>
          </cell>
          <cell r="AQ180">
            <v>0.68799999999999994</v>
          </cell>
          <cell r="AR180">
            <v>1.5389999999999999</v>
          </cell>
          <cell r="AS180">
            <v>1.839</v>
          </cell>
          <cell r="AT180">
            <v>1.9379999999999999</v>
          </cell>
          <cell r="AU180">
            <v>2.08</v>
          </cell>
          <cell r="AV180">
            <v>2.472</v>
          </cell>
          <cell r="AW180">
            <v>2012</v>
          </cell>
        </row>
        <row r="181">
          <cell r="D181" t="str">
            <v>United States</v>
          </cell>
          <cell r="E181" t="str">
            <v>Gross domestic product, constant prices</v>
          </cell>
          <cell r="F181"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81" t="str">
            <v>Percent change</v>
          </cell>
          <cell r="I181" t="str">
            <v>See notes for:  Gross domestic product, constant prices (National currency).</v>
          </cell>
          <cell r="J181">
            <v>-0.27500000000000002</v>
          </cell>
          <cell r="K181">
            <v>2.5390000000000001</v>
          </cell>
          <cell r="L181">
            <v>-1.9419999999999999</v>
          </cell>
          <cell r="M181">
            <v>4.5179999999999998</v>
          </cell>
          <cell r="N181">
            <v>7.1870000000000003</v>
          </cell>
          <cell r="O181">
            <v>4.1369999999999996</v>
          </cell>
          <cell r="P181">
            <v>3.4649999999999999</v>
          </cell>
          <cell r="Q181">
            <v>3.2</v>
          </cell>
          <cell r="R181">
            <v>4.1100000000000003</v>
          </cell>
          <cell r="S181">
            <v>3.573</v>
          </cell>
          <cell r="T181">
            <v>1.8759999999999999</v>
          </cell>
          <cell r="U181">
            <v>-0.23300000000000001</v>
          </cell>
          <cell r="V181">
            <v>3.3929999999999998</v>
          </cell>
          <cell r="W181">
            <v>2.8519999999999999</v>
          </cell>
          <cell r="X181">
            <v>4.0739999999999998</v>
          </cell>
          <cell r="Y181">
            <v>2.5139999999999998</v>
          </cell>
          <cell r="Z181">
            <v>3.7410000000000001</v>
          </cell>
          <cell r="AA181">
            <v>4.4569999999999999</v>
          </cell>
          <cell r="AB181">
            <v>4.3550000000000004</v>
          </cell>
          <cell r="AC181">
            <v>4.8259999999999996</v>
          </cell>
          <cell r="AD181">
            <v>4.1390000000000002</v>
          </cell>
          <cell r="AE181">
            <v>1.079</v>
          </cell>
          <cell r="AF181">
            <v>1.8140000000000001</v>
          </cell>
          <cell r="AG181">
            <v>2.5409999999999999</v>
          </cell>
          <cell r="AH181">
            <v>3.468</v>
          </cell>
          <cell r="AI181">
            <v>3.07</v>
          </cell>
          <cell r="AJ181">
            <v>2.6579999999999999</v>
          </cell>
          <cell r="AK181">
            <v>1.913</v>
          </cell>
          <cell r="AL181">
            <v>-0.33700000000000002</v>
          </cell>
          <cell r="AM181">
            <v>-3.069</v>
          </cell>
          <cell r="AN181">
            <v>2.391</v>
          </cell>
          <cell r="AO181">
            <v>1.8080000000000001</v>
          </cell>
          <cell r="AP181">
            <v>2.2109999999999999</v>
          </cell>
          <cell r="AQ181">
            <v>1.851</v>
          </cell>
          <cell r="AR181">
            <v>2.95</v>
          </cell>
          <cell r="AS181">
            <v>3.5619999999999998</v>
          </cell>
          <cell r="AT181">
            <v>3.444</v>
          </cell>
          <cell r="AU181">
            <v>3.34</v>
          </cell>
          <cell r="AV181">
            <v>2.9159999999999999</v>
          </cell>
          <cell r="AW181">
            <v>2012</v>
          </cell>
        </row>
        <row r="182">
          <cell r="D182" t="str">
            <v>Uruguay</v>
          </cell>
          <cell r="E182" t="str">
            <v>Gross domestic product, constant prices</v>
          </cell>
          <cell r="F182"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82" t="str">
            <v>Percent change</v>
          </cell>
          <cell r="I182" t="str">
            <v>See notes for:  Gross domestic product, constant prices (National currency).</v>
          </cell>
          <cell r="J182">
            <v>5.9749999999999996</v>
          </cell>
          <cell r="K182">
            <v>1.9</v>
          </cell>
          <cell r="L182">
            <v>-9.34</v>
          </cell>
          <cell r="M182">
            <v>-3.2810000000000001</v>
          </cell>
          <cell r="N182">
            <v>-1.0920000000000001</v>
          </cell>
          <cell r="O182">
            <v>1.4750000000000001</v>
          </cell>
          <cell r="P182">
            <v>8.8569999999999993</v>
          </cell>
          <cell r="Q182">
            <v>7.9329999999999998</v>
          </cell>
          <cell r="R182">
            <v>1.4670000000000001</v>
          </cell>
          <cell r="S182">
            <v>1.1040000000000001</v>
          </cell>
          <cell r="T182">
            <v>0.29699999999999999</v>
          </cell>
          <cell r="U182">
            <v>3.5390000000000001</v>
          </cell>
          <cell r="V182">
            <v>7.9320000000000004</v>
          </cell>
          <cell r="W182">
            <v>2.6579999999999999</v>
          </cell>
          <cell r="X182">
            <v>7.2809999999999997</v>
          </cell>
          <cell r="Y182">
            <v>-1.448</v>
          </cell>
          <cell r="Z182">
            <v>5.5780000000000003</v>
          </cell>
          <cell r="AA182">
            <v>5.048</v>
          </cell>
          <cell r="AB182">
            <v>4.28</v>
          </cell>
          <cell r="AC182">
            <v>-2.9649999999999999</v>
          </cell>
          <cell r="AD182">
            <v>-1.776</v>
          </cell>
          <cell r="AE182">
            <v>-3.4609999999999999</v>
          </cell>
          <cell r="AF182">
            <v>-7.0510000000000002</v>
          </cell>
          <cell r="AG182">
            <v>2.327</v>
          </cell>
          <cell r="AH182">
            <v>4.6399999999999997</v>
          </cell>
          <cell r="AI182">
            <v>6.806</v>
          </cell>
          <cell r="AJ182">
            <v>4.0990000000000002</v>
          </cell>
          <cell r="AK182">
            <v>6.5419999999999998</v>
          </cell>
          <cell r="AL182">
            <v>7.1760000000000002</v>
          </cell>
          <cell r="AM182">
            <v>2.4180000000000001</v>
          </cell>
          <cell r="AN182">
            <v>8.8949999999999996</v>
          </cell>
          <cell r="AO182">
            <v>5.7</v>
          </cell>
          <cell r="AP182">
            <v>3.8</v>
          </cell>
          <cell r="AQ182">
            <v>3.8</v>
          </cell>
          <cell r="AR182">
            <v>4</v>
          </cell>
          <cell r="AS182">
            <v>4.0279999999999996</v>
          </cell>
          <cell r="AT182">
            <v>4</v>
          </cell>
          <cell r="AU182">
            <v>4.0010000000000003</v>
          </cell>
          <cell r="AV182">
            <v>3.9980000000000002</v>
          </cell>
          <cell r="AW182">
            <v>2011</v>
          </cell>
        </row>
        <row r="183">
          <cell r="D183" t="str">
            <v>Uzbekistan</v>
          </cell>
          <cell r="E183" t="str">
            <v>Gross domestic product, constant prices</v>
          </cell>
          <cell r="F183"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83" t="str">
            <v>Percent change</v>
          </cell>
          <cell r="I183" t="str">
            <v>See notes for:  Gross domestic product, constant prices (National currency).</v>
          </cell>
          <cell r="J183" t="str">
            <v>n/a</v>
          </cell>
          <cell r="K183" t="str">
            <v>n/a</v>
          </cell>
          <cell r="L183" t="str">
            <v>n/a</v>
          </cell>
          <cell r="M183" t="str">
            <v>n/a</v>
          </cell>
          <cell r="N183" t="str">
            <v>n/a</v>
          </cell>
          <cell r="O183" t="str">
            <v>n/a</v>
          </cell>
          <cell r="P183" t="str">
            <v>n/a</v>
          </cell>
          <cell r="Q183" t="str">
            <v>n/a</v>
          </cell>
          <cell r="R183" t="str">
            <v>n/a</v>
          </cell>
          <cell r="S183" t="str">
            <v>n/a</v>
          </cell>
          <cell r="T183" t="str">
            <v>n/a</v>
          </cell>
          <cell r="U183" t="str">
            <v>n/a</v>
          </cell>
          <cell r="V183" t="str">
            <v>n/a</v>
          </cell>
          <cell r="W183">
            <v>-2.3460000000000001</v>
          </cell>
          <cell r="X183">
            <v>-5.2</v>
          </cell>
          <cell r="Y183">
            <v>-0.9</v>
          </cell>
          <cell r="Z183">
            <v>1.7</v>
          </cell>
          <cell r="AA183">
            <v>5.2</v>
          </cell>
          <cell r="AB183">
            <v>4.3090000000000002</v>
          </cell>
          <cell r="AC183">
            <v>4.3</v>
          </cell>
          <cell r="AD183">
            <v>3.8</v>
          </cell>
          <cell r="AE183">
            <v>4.2</v>
          </cell>
          <cell r="AF183">
            <v>4</v>
          </cell>
          <cell r="AG183">
            <v>4.2</v>
          </cell>
          <cell r="AH183">
            <v>7.4</v>
          </cell>
          <cell r="AI183">
            <v>7</v>
          </cell>
          <cell r="AJ183">
            <v>7.5</v>
          </cell>
          <cell r="AK183">
            <v>9.5</v>
          </cell>
          <cell r="AL183">
            <v>9</v>
          </cell>
          <cell r="AM183">
            <v>8.1</v>
          </cell>
          <cell r="AN183">
            <v>8.5</v>
          </cell>
          <cell r="AO183">
            <v>8.3000000000000007</v>
          </cell>
          <cell r="AP183">
            <v>7.9969999999999999</v>
          </cell>
          <cell r="AQ183">
            <v>7</v>
          </cell>
          <cell r="AR183">
            <v>6.5</v>
          </cell>
          <cell r="AS183">
            <v>6</v>
          </cell>
          <cell r="AT183">
            <v>6</v>
          </cell>
          <cell r="AU183">
            <v>5.5</v>
          </cell>
          <cell r="AV183">
            <v>5.5</v>
          </cell>
          <cell r="AW183">
            <v>2011</v>
          </cell>
        </row>
        <row r="184">
          <cell r="D184" t="str">
            <v>Vanuatu</v>
          </cell>
          <cell r="E184" t="str">
            <v>Gross domestic product, constant prices</v>
          </cell>
          <cell r="F184"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84" t="str">
            <v>Percent change</v>
          </cell>
          <cell r="I184" t="str">
            <v>See notes for:  Gross domestic product, constant prices (National currency).</v>
          </cell>
          <cell r="J184">
            <v>5.4509999999999996</v>
          </cell>
          <cell r="K184">
            <v>4.375</v>
          </cell>
          <cell r="L184">
            <v>1.98</v>
          </cell>
          <cell r="M184">
            <v>3.01</v>
          </cell>
          <cell r="N184">
            <v>9.577</v>
          </cell>
          <cell r="O184">
            <v>1.0009999999999999</v>
          </cell>
          <cell r="P184">
            <v>-0.14899999999999999</v>
          </cell>
          <cell r="Q184">
            <v>-2.8940000000000001</v>
          </cell>
          <cell r="R184">
            <v>-1.6950000000000001</v>
          </cell>
          <cell r="S184">
            <v>1.5329999999999999</v>
          </cell>
          <cell r="T184">
            <v>11.696999999999999</v>
          </cell>
          <cell r="U184">
            <v>3.1469999999999998</v>
          </cell>
          <cell r="V184">
            <v>2.5840000000000001</v>
          </cell>
          <cell r="W184">
            <v>0.73599999999999999</v>
          </cell>
          <cell r="X184">
            <v>9.0790000000000006</v>
          </cell>
          <cell r="Y184">
            <v>1.0049999999999999</v>
          </cell>
          <cell r="Z184">
            <v>2.3279999999999998</v>
          </cell>
          <cell r="AA184">
            <v>4.907</v>
          </cell>
          <cell r="AB184">
            <v>1.1759999999999999</v>
          </cell>
          <cell r="AC184">
            <v>0.33700000000000002</v>
          </cell>
          <cell r="AD184">
            <v>5.9249999999999998</v>
          </cell>
          <cell r="AE184">
            <v>-3.3980000000000001</v>
          </cell>
          <cell r="AF184">
            <v>-5.1980000000000004</v>
          </cell>
          <cell r="AG184">
            <v>4.2880000000000003</v>
          </cell>
          <cell r="AH184">
            <v>3.9870000000000001</v>
          </cell>
          <cell r="AI184">
            <v>5.3049999999999997</v>
          </cell>
          <cell r="AJ184">
            <v>8.4610000000000003</v>
          </cell>
          <cell r="AK184">
            <v>5.1740000000000004</v>
          </cell>
          <cell r="AL184">
            <v>6.4530000000000003</v>
          </cell>
          <cell r="AM184">
            <v>3.3050000000000002</v>
          </cell>
          <cell r="AN184">
            <v>1.635</v>
          </cell>
          <cell r="AO184">
            <v>1.4279999999999999</v>
          </cell>
          <cell r="AP184">
            <v>2.6720000000000002</v>
          </cell>
          <cell r="AQ184">
            <v>4.266</v>
          </cell>
          <cell r="AR184">
            <v>4.3</v>
          </cell>
          <cell r="AS184">
            <v>4</v>
          </cell>
          <cell r="AT184">
            <v>4</v>
          </cell>
          <cell r="AU184">
            <v>4</v>
          </cell>
          <cell r="AV184">
            <v>4</v>
          </cell>
          <cell r="AW184">
            <v>2011</v>
          </cell>
        </row>
        <row r="185">
          <cell r="D185" t="str">
            <v>Venezuela</v>
          </cell>
          <cell r="E185" t="str">
            <v>Gross domestic product, constant prices</v>
          </cell>
          <cell r="F185"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85" t="str">
            <v>Percent change</v>
          </cell>
          <cell r="I185" t="str">
            <v>See notes for:  Gross domestic product, constant prices (National currency).</v>
          </cell>
          <cell r="J185">
            <v>-4.9470000000000001</v>
          </cell>
          <cell r="K185">
            <v>-1.288</v>
          </cell>
          <cell r="L185">
            <v>2.645</v>
          </cell>
          <cell r="M185">
            <v>-9.8559999999999999</v>
          </cell>
          <cell r="N185">
            <v>5.2229999999999999</v>
          </cell>
          <cell r="O185">
            <v>0.86699999999999999</v>
          </cell>
          <cell r="P185">
            <v>6.08</v>
          </cell>
          <cell r="Q185">
            <v>4.8010000000000002</v>
          </cell>
          <cell r="R185">
            <v>6.51</v>
          </cell>
          <cell r="S185">
            <v>-13.92</v>
          </cell>
          <cell r="T185">
            <v>6.468</v>
          </cell>
          <cell r="U185">
            <v>9.73</v>
          </cell>
          <cell r="V185">
            <v>6.06</v>
          </cell>
          <cell r="W185">
            <v>0.27500000000000002</v>
          </cell>
          <cell r="X185">
            <v>-2.3490000000000002</v>
          </cell>
          <cell r="Y185">
            <v>3.952</v>
          </cell>
          <cell r="Z185">
            <v>-0.19800000000000001</v>
          </cell>
          <cell r="AA185">
            <v>6.3710000000000004</v>
          </cell>
          <cell r="AB185">
            <v>0.29399999999999998</v>
          </cell>
          <cell r="AC185">
            <v>-5.9710000000000001</v>
          </cell>
          <cell r="AD185">
            <v>3.6869999999999998</v>
          </cell>
          <cell r="AE185">
            <v>3.3940000000000001</v>
          </cell>
          <cell r="AF185">
            <v>-8.8559999999999999</v>
          </cell>
          <cell r="AG185">
            <v>-7.7549999999999999</v>
          </cell>
          <cell r="AH185">
            <v>18.286000000000001</v>
          </cell>
          <cell r="AI185">
            <v>10.318</v>
          </cell>
          <cell r="AJ185">
            <v>9.8719999999999999</v>
          </cell>
          <cell r="AK185">
            <v>8.7539999999999996</v>
          </cell>
          <cell r="AL185">
            <v>5.2779999999999996</v>
          </cell>
          <cell r="AM185">
            <v>-3.202</v>
          </cell>
          <cell r="AN185">
            <v>-1.4890000000000001</v>
          </cell>
          <cell r="AO185">
            <v>4.1760000000000002</v>
          </cell>
          <cell r="AP185">
            <v>5.5410000000000004</v>
          </cell>
          <cell r="AQ185">
            <v>7.2999999999999995E-2</v>
          </cell>
          <cell r="AR185">
            <v>2.2509999999999999</v>
          </cell>
          <cell r="AS185">
            <v>2.2829999999999999</v>
          </cell>
          <cell r="AT185">
            <v>2.4350000000000001</v>
          </cell>
          <cell r="AU185">
            <v>2.5059999999999998</v>
          </cell>
          <cell r="AV185">
            <v>2.5750000000000002</v>
          </cell>
          <cell r="AW185">
            <v>2010</v>
          </cell>
        </row>
        <row r="186">
          <cell r="D186" t="str">
            <v>Vietnam</v>
          </cell>
          <cell r="E186" t="str">
            <v>Gross domestic product, constant prices</v>
          </cell>
          <cell r="F186"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86" t="str">
            <v>Percent change</v>
          </cell>
          <cell r="I186" t="str">
            <v>See notes for:  Gross domestic product, constant prices (National currency).</v>
          </cell>
          <cell r="J186">
            <v>-3.4969999999999999</v>
          </cell>
          <cell r="K186">
            <v>5.7969999999999997</v>
          </cell>
          <cell r="L186">
            <v>8.15</v>
          </cell>
          <cell r="M186">
            <v>7.093</v>
          </cell>
          <cell r="N186">
            <v>8.3970000000000002</v>
          </cell>
          <cell r="O186">
            <v>5.6189999999999998</v>
          </cell>
          <cell r="P186">
            <v>3.3570000000000002</v>
          </cell>
          <cell r="Q186">
            <v>2.5489999999999999</v>
          </cell>
          <cell r="R186">
            <v>5.0999999999999996</v>
          </cell>
          <cell r="S186">
            <v>7.8</v>
          </cell>
          <cell r="T186">
            <v>5.0469999999999997</v>
          </cell>
          <cell r="U186">
            <v>5.8090000000000002</v>
          </cell>
          <cell r="V186">
            <v>8.6999999999999993</v>
          </cell>
          <cell r="W186">
            <v>8.0779999999999994</v>
          </cell>
          <cell r="X186">
            <v>8.8339999999999996</v>
          </cell>
          <cell r="Y186">
            <v>9.5399999999999991</v>
          </cell>
          <cell r="Z186">
            <v>9.34</v>
          </cell>
          <cell r="AA186">
            <v>8.1519999999999992</v>
          </cell>
          <cell r="AB186">
            <v>5.7649999999999997</v>
          </cell>
          <cell r="AC186">
            <v>4.774</v>
          </cell>
          <cell r="AD186">
            <v>6.7869999999999999</v>
          </cell>
          <cell r="AE186">
            <v>6.8949999999999996</v>
          </cell>
          <cell r="AF186">
            <v>7.08</v>
          </cell>
          <cell r="AG186">
            <v>7.3410000000000002</v>
          </cell>
          <cell r="AH186">
            <v>7.7889999999999997</v>
          </cell>
          <cell r="AI186">
            <v>8.4420000000000002</v>
          </cell>
          <cell r="AJ186">
            <v>8.2289999999999992</v>
          </cell>
          <cell r="AK186">
            <v>8.4559999999999995</v>
          </cell>
          <cell r="AL186">
            <v>6.3109999999999999</v>
          </cell>
          <cell r="AM186">
            <v>5.3230000000000004</v>
          </cell>
          <cell r="AN186">
            <v>6.7839999999999998</v>
          </cell>
          <cell r="AO186">
            <v>5.8849999999999998</v>
          </cell>
          <cell r="AP186">
            <v>5.0199999999999996</v>
          </cell>
          <cell r="AQ186">
            <v>5.2380000000000004</v>
          </cell>
          <cell r="AR186">
            <v>5.234</v>
          </cell>
          <cell r="AS186">
            <v>5.3479999999999999</v>
          </cell>
          <cell r="AT186">
            <v>5.4</v>
          </cell>
          <cell r="AU186">
            <v>5.5</v>
          </cell>
          <cell r="AV186">
            <v>5.5</v>
          </cell>
          <cell r="AW186">
            <v>2011</v>
          </cell>
        </row>
        <row r="187">
          <cell r="D187" t="str">
            <v>Yemen</v>
          </cell>
          <cell r="E187" t="str">
            <v>Gross domestic product, constant prices</v>
          </cell>
          <cell r="F187"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87" t="str">
            <v>Percent change</v>
          </cell>
          <cell r="I187" t="str">
            <v>See notes for:  Gross domestic product, constant prices (National currency).</v>
          </cell>
          <cell r="J187" t="str">
            <v>n/a</v>
          </cell>
          <cell r="K187" t="str">
            <v>n/a</v>
          </cell>
          <cell r="L187" t="str">
            <v>n/a</v>
          </cell>
          <cell r="M187" t="str">
            <v>n/a</v>
          </cell>
          <cell r="N187" t="str">
            <v>n/a</v>
          </cell>
          <cell r="O187" t="str">
            <v>n/a</v>
          </cell>
          <cell r="P187" t="str">
            <v>n/a</v>
          </cell>
          <cell r="Q187" t="str">
            <v>n/a</v>
          </cell>
          <cell r="R187" t="str">
            <v>n/a</v>
          </cell>
          <cell r="S187" t="str">
            <v>n/a</v>
          </cell>
          <cell r="T187" t="str">
            <v>n/a</v>
          </cell>
          <cell r="U187">
            <v>6.2930000000000001</v>
          </cell>
          <cell r="V187">
            <v>8.2080000000000002</v>
          </cell>
          <cell r="W187">
            <v>4.0019999999999998</v>
          </cell>
          <cell r="X187">
            <v>6.7220000000000004</v>
          </cell>
          <cell r="Y187">
            <v>5.6689999999999996</v>
          </cell>
          <cell r="Z187">
            <v>4.6349999999999998</v>
          </cell>
          <cell r="AA187">
            <v>5.2309999999999999</v>
          </cell>
          <cell r="AB187">
            <v>6.0069999999999997</v>
          </cell>
          <cell r="AC187">
            <v>3.7759999999999998</v>
          </cell>
          <cell r="AD187">
            <v>6.1820000000000004</v>
          </cell>
          <cell r="AE187">
            <v>3.8039999999999998</v>
          </cell>
          <cell r="AF187">
            <v>3.9350000000000001</v>
          </cell>
          <cell r="AG187">
            <v>3.7469999999999999</v>
          </cell>
          <cell r="AH187">
            <v>3.9729999999999999</v>
          </cell>
          <cell r="AI187">
            <v>5.5919999999999996</v>
          </cell>
          <cell r="AJ187">
            <v>3.17</v>
          </cell>
          <cell r="AK187">
            <v>3.3380000000000001</v>
          </cell>
          <cell r="AL187">
            <v>3.6480000000000001</v>
          </cell>
          <cell r="AM187">
            <v>3.8660000000000001</v>
          </cell>
          <cell r="AN187">
            <v>7.702</v>
          </cell>
          <cell r="AO187">
            <v>-10.48</v>
          </cell>
          <cell r="AP187">
            <v>0.13700000000000001</v>
          </cell>
          <cell r="AQ187">
            <v>4.3869999999999996</v>
          </cell>
          <cell r="AR187">
            <v>5.4379999999999997</v>
          </cell>
          <cell r="AS187">
            <v>6.5979999999999999</v>
          </cell>
          <cell r="AT187">
            <v>6.4950000000000001</v>
          </cell>
          <cell r="AU187">
            <v>6.2939999999999996</v>
          </cell>
          <cell r="AV187">
            <v>6.0469999999999997</v>
          </cell>
          <cell r="AW187">
            <v>2008</v>
          </cell>
        </row>
        <row r="188">
          <cell r="D188" t="str">
            <v>Zambia</v>
          </cell>
          <cell r="E188" t="str">
            <v>Gross domestic product, constant prices</v>
          </cell>
          <cell r="F188"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88" t="str">
            <v>Percent change</v>
          </cell>
          <cell r="I188" t="str">
            <v>See notes for:  Gross domestic product, constant prices (National currency).</v>
          </cell>
          <cell r="J188">
            <v>3.8540000000000001</v>
          </cell>
          <cell r="K188">
            <v>6.6310000000000002</v>
          </cell>
          <cell r="L188">
            <v>-2.9119999999999999</v>
          </cell>
          <cell r="M188">
            <v>-1.145</v>
          </cell>
          <cell r="N188">
            <v>-1.718</v>
          </cell>
          <cell r="O188">
            <v>1.2370000000000001</v>
          </cell>
          <cell r="P188">
            <v>1.698</v>
          </cell>
          <cell r="Q188">
            <v>1.4910000000000001</v>
          </cell>
          <cell r="R188">
            <v>9.2710000000000008</v>
          </cell>
          <cell r="S188">
            <v>-3.6579999999999999</v>
          </cell>
          <cell r="T188">
            <v>-0.57899999999999996</v>
          </cell>
          <cell r="U188">
            <v>-0.66600000000000004</v>
          </cell>
          <cell r="V188">
            <v>2.052</v>
          </cell>
          <cell r="W188">
            <v>-7.6999999999999999E-2</v>
          </cell>
          <cell r="X188">
            <v>-13.286</v>
          </cell>
          <cell r="Y188">
            <v>-2.8210000000000002</v>
          </cell>
          <cell r="Z188">
            <v>6.9459999999999997</v>
          </cell>
          <cell r="AA188">
            <v>3.2989999999999999</v>
          </cell>
          <cell r="AB188">
            <v>-1.859</v>
          </cell>
          <cell r="AC188">
            <v>2.2240000000000002</v>
          </cell>
          <cell r="AD188">
            <v>3.5750000000000002</v>
          </cell>
          <cell r="AE188">
            <v>4.8940000000000001</v>
          </cell>
          <cell r="AF188">
            <v>3.3170000000000002</v>
          </cell>
          <cell r="AG188">
            <v>5.1280000000000001</v>
          </cell>
          <cell r="AH188">
            <v>5.4039999999999999</v>
          </cell>
          <cell r="AI188">
            <v>5.3410000000000002</v>
          </cell>
          <cell r="AJ188">
            <v>6.2249999999999996</v>
          </cell>
          <cell r="AK188">
            <v>6.194</v>
          </cell>
          <cell r="AL188">
            <v>5.6820000000000004</v>
          </cell>
          <cell r="AM188">
            <v>6.4029999999999996</v>
          </cell>
          <cell r="AN188">
            <v>7.62</v>
          </cell>
          <cell r="AO188">
            <v>6.8360000000000003</v>
          </cell>
          <cell r="AP188">
            <v>7.3339999999999996</v>
          </cell>
          <cell r="AQ188">
            <v>7.8319999999999999</v>
          </cell>
          <cell r="AR188">
            <v>8.0489999999999995</v>
          </cell>
          <cell r="AS188">
            <v>7.7460000000000004</v>
          </cell>
          <cell r="AT188">
            <v>7.93</v>
          </cell>
          <cell r="AU188">
            <v>7.476</v>
          </cell>
          <cell r="AV188">
            <v>7.7869999999999999</v>
          </cell>
          <cell r="AW188">
            <v>2011</v>
          </cell>
        </row>
        <row r="189">
          <cell r="D189" t="str">
            <v>Zimbabwe</v>
          </cell>
          <cell r="E189" t="str">
            <v>Gross domestic product, constant prices</v>
          </cell>
          <cell r="F189" t="str">
            <v>Annual percentages of constant price GDP are year-on-year changes; the base year is country-specific . Expenditure-based GDP is total final expenditures at purchasers? prices (including the f.o.b. value of exports of goods and services), less the f.o.b. value of imports of goods and services. [SNA 1993]</v>
          </cell>
          <cell r="G189" t="str">
            <v>Percent change</v>
          </cell>
          <cell r="I189" t="str">
            <v>See notes for:  Gross domestic product, constant prices (National currency).</v>
          </cell>
          <cell r="J189" t="str">
            <v>n/a</v>
          </cell>
          <cell r="K189" t="str">
            <v>n/a</v>
          </cell>
          <cell r="L189" t="str">
            <v>n/a</v>
          </cell>
          <cell r="M189" t="str">
            <v>n/a</v>
          </cell>
          <cell r="N189" t="str">
            <v>n/a</v>
          </cell>
          <cell r="O189" t="str">
            <v>n/a</v>
          </cell>
          <cell r="P189" t="str">
            <v>n/a</v>
          </cell>
          <cell r="Q189" t="str">
            <v>n/a</v>
          </cell>
          <cell r="R189" t="str">
            <v>n/a</v>
          </cell>
          <cell r="S189" t="str">
            <v>n/a</v>
          </cell>
          <cell r="T189" t="str">
            <v>n/a</v>
          </cell>
          <cell r="U189" t="str">
            <v>n/a</v>
          </cell>
          <cell r="V189" t="str">
            <v>n/a</v>
          </cell>
          <cell r="W189" t="str">
            <v>n/a</v>
          </cell>
          <cell r="X189" t="str">
            <v>n/a</v>
          </cell>
          <cell r="Y189" t="str">
            <v>n/a</v>
          </cell>
          <cell r="Z189" t="str">
            <v>n/a</v>
          </cell>
          <cell r="AA189" t="str">
            <v>n/a</v>
          </cell>
          <cell r="AB189" t="str">
            <v>n/a</v>
          </cell>
          <cell r="AC189" t="str">
            <v>n/a</v>
          </cell>
          <cell r="AD189" t="str">
            <v>n/a</v>
          </cell>
          <cell r="AE189">
            <v>1.6080000000000001</v>
          </cell>
          <cell r="AF189">
            <v>-9.2989999999999995</v>
          </cell>
          <cell r="AG189">
            <v>-16.84</v>
          </cell>
          <cell r="AH189">
            <v>-6.0519999999999996</v>
          </cell>
          <cell r="AI189">
            <v>-5.5709999999999997</v>
          </cell>
          <cell r="AJ189">
            <v>-3.42</v>
          </cell>
          <cell r="AK189">
            <v>-3.6949999999999998</v>
          </cell>
          <cell r="AL189">
            <v>-17.768999999999998</v>
          </cell>
          <cell r="AM189">
            <v>8.9339999999999993</v>
          </cell>
          <cell r="AN189">
            <v>9.6199999999999992</v>
          </cell>
          <cell r="AO189">
            <v>10.552</v>
          </cell>
          <cell r="AP189">
            <v>4.423</v>
          </cell>
          <cell r="AQ189">
            <v>4.96</v>
          </cell>
          <cell r="AR189">
            <v>5.702</v>
          </cell>
          <cell r="AS189">
            <v>5.5410000000000004</v>
          </cell>
          <cell r="AT189">
            <v>5.5359999999999996</v>
          </cell>
          <cell r="AU189">
            <v>5.5270000000000001</v>
          </cell>
          <cell r="AV189">
            <v>5.5</v>
          </cell>
          <cell r="AW189">
            <v>2011</v>
          </cell>
        </row>
      </sheetData>
      <sheetData sheetId="5"/>
      <sheetData sheetId="6">
        <row r="2">
          <cell r="D2" t="str">
            <v>Afghanistan</v>
          </cell>
          <cell r="E2" t="str">
            <v>Current account balance</v>
          </cell>
          <cell r="F2"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2" t="str">
            <v>Percent of GDP</v>
          </cell>
          <cell r="I2" t="str">
            <v>See notes for:  Gross domestic product, current prices (National currency) Current account balance (U.S. dollars).</v>
          </cell>
          <cell r="J2" t="str">
            <v>n/a</v>
          </cell>
          <cell r="K2" t="str">
            <v>n/a</v>
          </cell>
          <cell r="L2" t="str">
            <v>n/a</v>
          </cell>
          <cell r="M2" t="str">
            <v>n/a</v>
          </cell>
          <cell r="N2" t="str">
            <v>n/a</v>
          </cell>
          <cell r="O2" t="str">
            <v>n/a</v>
          </cell>
          <cell r="P2" t="str">
            <v>n/a</v>
          </cell>
          <cell r="Q2" t="str">
            <v>n/a</v>
          </cell>
          <cell r="R2" t="str">
            <v>n/a</v>
          </cell>
          <cell r="S2" t="str">
            <v>n/a</v>
          </cell>
          <cell r="T2" t="str">
            <v>n/a</v>
          </cell>
          <cell r="U2" t="str">
            <v>n/a</v>
          </cell>
          <cell r="V2" t="str">
            <v>n/a</v>
          </cell>
          <cell r="W2" t="str">
            <v>n/a</v>
          </cell>
          <cell r="X2" t="str">
            <v>n/a</v>
          </cell>
          <cell r="Y2" t="str">
            <v>n/a</v>
          </cell>
          <cell r="Z2" t="str">
            <v>n/a</v>
          </cell>
          <cell r="AA2" t="str">
            <v>n/a</v>
          </cell>
          <cell r="AB2" t="str">
            <v>n/a</v>
          </cell>
          <cell r="AC2" t="str">
            <v>n/a</v>
          </cell>
          <cell r="AD2" t="str">
            <v>n/a</v>
          </cell>
          <cell r="AE2" t="str">
            <v>n/a</v>
          </cell>
          <cell r="AF2">
            <v>-3.6230000000000002</v>
          </cell>
          <cell r="AG2">
            <v>-13.494999999999999</v>
          </cell>
          <cell r="AH2">
            <v>-0.33800000000000002</v>
          </cell>
          <cell r="AI2">
            <v>3.0550000000000002</v>
          </cell>
          <cell r="AJ2">
            <v>-1.1100000000000001</v>
          </cell>
          <cell r="AK2">
            <v>5.8259999999999996</v>
          </cell>
          <cell r="AL2">
            <v>5.1150000000000002</v>
          </cell>
          <cell r="AM2">
            <v>1.5640000000000001</v>
          </cell>
          <cell r="AN2">
            <v>2.8370000000000002</v>
          </cell>
          <cell r="AO2">
            <v>2.2029999999999998</v>
          </cell>
          <cell r="AP2">
            <v>4.0170000000000003</v>
          </cell>
          <cell r="AQ2">
            <v>1.623</v>
          </cell>
          <cell r="AR2">
            <v>0.26700000000000002</v>
          </cell>
          <cell r="AS2">
            <v>-1.196</v>
          </cell>
          <cell r="AT2">
            <v>-0.81299999999999994</v>
          </cell>
          <cell r="AU2">
            <v>-0.94899999999999995</v>
          </cell>
          <cell r="AV2">
            <v>-0.86</v>
          </cell>
          <cell r="AW2">
            <v>2009</v>
          </cell>
        </row>
        <row r="3">
          <cell r="D3" t="str">
            <v>Albania</v>
          </cell>
          <cell r="E3" t="str">
            <v>Current account balance</v>
          </cell>
          <cell r="F3"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3" t="str">
            <v>Percent of GDP</v>
          </cell>
          <cell r="I3" t="str">
            <v>See notes for:  Gross domestic product, current prices (National currency) Current account balance (U.S. dollars).</v>
          </cell>
          <cell r="J3">
            <v>5.7000000000000002E-2</v>
          </cell>
          <cell r="K3">
            <v>-0.48299999999999998</v>
          </cell>
          <cell r="L3">
            <v>-2.4039999999999999</v>
          </cell>
          <cell r="M3">
            <v>-1.681</v>
          </cell>
          <cell r="N3">
            <v>-1.3979999999999999</v>
          </cell>
          <cell r="O3">
            <v>-1.23</v>
          </cell>
          <cell r="P3">
            <v>0.06</v>
          </cell>
          <cell r="Q3">
            <v>0.28199999999999997</v>
          </cell>
          <cell r="R3">
            <v>-1.046</v>
          </cell>
          <cell r="S3">
            <v>-2.8570000000000002</v>
          </cell>
          <cell r="T3">
            <v>-4.58</v>
          </cell>
          <cell r="U3">
            <v>-13.132999999999999</v>
          </cell>
          <cell r="V3">
            <v>-8.6920000000000002</v>
          </cell>
          <cell r="W3">
            <v>1.778</v>
          </cell>
          <cell r="X3">
            <v>-3.9350000000000001</v>
          </cell>
          <cell r="Y3">
            <v>-2.09</v>
          </cell>
          <cell r="Z3">
            <v>-5.6769999999999996</v>
          </cell>
          <cell r="AA3">
            <v>-9.9090000000000007</v>
          </cell>
          <cell r="AB3">
            <v>-3.274</v>
          </cell>
          <cell r="AC3">
            <v>2.2360000000000002</v>
          </cell>
          <cell r="AD3">
            <v>-3.6840000000000002</v>
          </cell>
          <cell r="AE3">
            <v>-3.07</v>
          </cell>
          <cell r="AF3">
            <v>-7.1630000000000003</v>
          </cell>
          <cell r="AG3">
            <v>-4.9729999999999999</v>
          </cell>
          <cell r="AH3">
            <v>-3.9670000000000001</v>
          </cell>
          <cell r="AI3">
            <v>-6.06</v>
          </cell>
          <cell r="AJ3">
            <v>-5.6440000000000001</v>
          </cell>
          <cell r="AK3">
            <v>-10.371</v>
          </cell>
          <cell r="AL3">
            <v>-15.189</v>
          </cell>
          <cell r="AM3">
            <v>-14.016</v>
          </cell>
          <cell r="AN3">
            <v>-11.372</v>
          </cell>
          <cell r="AO3">
            <v>-12.037000000000001</v>
          </cell>
          <cell r="AP3">
            <v>-10.114000000000001</v>
          </cell>
          <cell r="AQ3">
            <v>-9.4440000000000008</v>
          </cell>
          <cell r="AR3">
            <v>-9.0030000000000001</v>
          </cell>
          <cell r="AS3">
            <v>-8.4339999999999993</v>
          </cell>
          <cell r="AT3">
            <v>-7.22</v>
          </cell>
          <cell r="AU3">
            <v>-6.31</v>
          </cell>
          <cell r="AV3">
            <v>-5.5</v>
          </cell>
          <cell r="AW3">
            <v>2008</v>
          </cell>
        </row>
        <row r="4">
          <cell r="D4" t="str">
            <v>Algeria</v>
          </cell>
          <cell r="E4" t="str">
            <v>Current account balance</v>
          </cell>
          <cell r="F4"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4" t="str">
            <v>Percent of GDP</v>
          </cell>
          <cell r="I4" t="str">
            <v>See notes for:  Gross domestic product, current prices (National currency) Current account balance (U.S. dollars).</v>
          </cell>
          <cell r="J4">
            <v>0.57099999999999995</v>
          </cell>
          <cell r="K4">
            <v>-0.47199999999999998</v>
          </cell>
          <cell r="L4">
            <v>-0.97299999999999998</v>
          </cell>
          <cell r="M4">
            <v>-0.17899999999999999</v>
          </cell>
          <cell r="N4">
            <v>0.14399999999999999</v>
          </cell>
          <cell r="O4">
            <v>1.66</v>
          </cell>
          <cell r="P4">
            <v>-3.6230000000000002</v>
          </cell>
          <cell r="Q4">
            <v>0.223</v>
          </cell>
          <cell r="R4">
            <v>-3.6779999999999999</v>
          </cell>
          <cell r="S4">
            <v>-1.9650000000000001</v>
          </cell>
          <cell r="T4">
            <v>2.181</v>
          </cell>
          <cell r="U4">
            <v>5.1210000000000004</v>
          </cell>
          <cell r="V4">
            <v>2.621</v>
          </cell>
          <cell r="W4">
            <v>1.589</v>
          </cell>
          <cell r="X4">
            <v>-4.3339999999999996</v>
          </cell>
          <cell r="Y4">
            <v>-5.3179999999999996</v>
          </cell>
          <cell r="Z4">
            <v>2.6579999999999999</v>
          </cell>
          <cell r="AA4">
            <v>7.1609999999999996</v>
          </cell>
          <cell r="AB4">
            <v>-1.8879999999999999</v>
          </cell>
          <cell r="AC4">
            <v>4.1000000000000002E-2</v>
          </cell>
          <cell r="AD4">
            <v>16.699000000000002</v>
          </cell>
          <cell r="AE4">
            <v>12.896000000000001</v>
          </cell>
          <cell r="AF4">
            <v>7.68</v>
          </cell>
          <cell r="AG4">
            <v>12.978999999999999</v>
          </cell>
          <cell r="AH4">
            <v>13.028</v>
          </cell>
          <cell r="AI4">
            <v>20.526</v>
          </cell>
          <cell r="AJ4">
            <v>24.7</v>
          </cell>
          <cell r="AK4">
            <v>22.637</v>
          </cell>
          <cell r="AL4">
            <v>20.087</v>
          </cell>
          <cell r="AM4">
            <v>0.29799999999999999</v>
          </cell>
          <cell r="AN4">
            <v>7.4980000000000002</v>
          </cell>
          <cell r="AO4">
            <v>9.9600000000000009</v>
          </cell>
          <cell r="AP4">
            <v>5.9039999999999999</v>
          </cell>
          <cell r="AQ4">
            <v>6.0839999999999996</v>
          </cell>
          <cell r="AR4">
            <v>4.532</v>
          </cell>
          <cell r="AS4">
            <v>3.7789999999999999</v>
          </cell>
          <cell r="AT4">
            <v>3.4390000000000001</v>
          </cell>
          <cell r="AU4">
            <v>3.601</v>
          </cell>
          <cell r="AV4">
            <v>3.2229999999999999</v>
          </cell>
          <cell r="AW4">
            <v>2011</v>
          </cell>
        </row>
        <row r="5">
          <cell r="D5" t="str">
            <v>Angola</v>
          </cell>
          <cell r="E5" t="str">
            <v>Current account balance</v>
          </cell>
          <cell r="F5"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5" t="str">
            <v>Percent of GDP</v>
          </cell>
          <cell r="I5" t="str">
            <v>See notes for:  Gross domestic product, current prices (National currency) Current account balance (U.S. dollars).</v>
          </cell>
          <cell r="J5">
            <v>1.395</v>
          </cell>
          <cell r="K5">
            <v>-3.91</v>
          </cell>
          <cell r="L5">
            <v>-10.561</v>
          </cell>
          <cell r="M5">
            <v>-7.3630000000000004</v>
          </cell>
          <cell r="N5">
            <v>-3.302</v>
          </cell>
          <cell r="O5">
            <v>-1.591</v>
          </cell>
          <cell r="P5">
            <v>-10.077</v>
          </cell>
          <cell r="Q5">
            <v>1.131</v>
          </cell>
          <cell r="R5">
            <v>-9.2070000000000007</v>
          </cell>
          <cell r="S5">
            <v>-1.651</v>
          </cell>
          <cell r="T5">
            <v>1.2999999999999999E-2</v>
          </cell>
          <cell r="U5">
            <v>-1.1990000000000001</v>
          </cell>
          <cell r="V5">
            <v>-8.2059999999999995</v>
          </cell>
          <cell r="W5">
            <v>-9.5289999999999999</v>
          </cell>
          <cell r="X5">
            <v>-6.4790000000000001</v>
          </cell>
          <cell r="Y5">
            <v>-12.06</v>
          </cell>
          <cell r="Z5">
            <v>-4.827</v>
          </cell>
          <cell r="AA5">
            <v>-12.486000000000001</v>
          </cell>
          <cell r="AB5">
            <v>-31.274999999999999</v>
          </cell>
          <cell r="AC5">
            <v>-29.841999999999999</v>
          </cell>
          <cell r="AD5">
            <v>9.4339999999999993</v>
          </cell>
          <cell r="AE5">
            <v>-17.327000000000002</v>
          </cell>
          <cell r="AF5">
            <v>-1.431</v>
          </cell>
          <cell r="AG5">
            <v>-5.5919999999999996</v>
          </cell>
          <cell r="AH5">
            <v>3.76</v>
          </cell>
          <cell r="AI5">
            <v>18.196000000000002</v>
          </cell>
          <cell r="AJ5">
            <v>25.629000000000001</v>
          </cell>
          <cell r="AK5">
            <v>19.943999999999999</v>
          </cell>
          <cell r="AL5">
            <v>10.326000000000001</v>
          </cell>
          <cell r="AM5">
            <v>-9.93</v>
          </cell>
          <cell r="AN5">
            <v>8.1029999999999998</v>
          </cell>
          <cell r="AO5">
            <v>12.567</v>
          </cell>
          <cell r="AP5">
            <v>9.5570000000000004</v>
          </cell>
          <cell r="AQ5">
            <v>3.4550000000000001</v>
          </cell>
          <cell r="AR5">
            <v>1.278</v>
          </cell>
          <cell r="AS5">
            <v>-0.36</v>
          </cell>
          <cell r="AT5">
            <v>-2.6579999999999999</v>
          </cell>
          <cell r="AU5">
            <v>-3.206</v>
          </cell>
          <cell r="AV5">
            <v>-2.8250000000000002</v>
          </cell>
          <cell r="AW5">
            <v>2011</v>
          </cell>
        </row>
        <row r="6">
          <cell r="D6" t="str">
            <v>Antigua and Barbuda</v>
          </cell>
          <cell r="E6" t="str">
            <v>Current account balance</v>
          </cell>
          <cell r="F6"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6" t="str">
            <v>Percent of GDP</v>
          </cell>
          <cell r="I6" t="str">
            <v>See notes for:  Gross domestic product, current prices (National currency) Current account balance (U.S. dollars).</v>
          </cell>
          <cell r="J6">
            <v>-14.135999999999999</v>
          </cell>
          <cell r="K6">
            <v>-25.134</v>
          </cell>
          <cell r="L6">
            <v>-24.957000000000001</v>
          </cell>
          <cell r="M6">
            <v>-4.9139999999999997</v>
          </cell>
          <cell r="N6">
            <v>-0.23899999999999999</v>
          </cell>
          <cell r="O6">
            <v>-11.808</v>
          </cell>
          <cell r="P6">
            <v>-45.054000000000002</v>
          </cell>
          <cell r="Q6">
            <v>-22.702000000000002</v>
          </cell>
          <cell r="R6">
            <v>-22.003</v>
          </cell>
          <cell r="S6">
            <v>-18.395</v>
          </cell>
          <cell r="T6">
            <v>-6.5490000000000004</v>
          </cell>
          <cell r="U6">
            <v>-6.23</v>
          </cell>
          <cell r="V6">
            <v>-1.9219999999999999</v>
          </cell>
          <cell r="W6">
            <v>2.7349999999999999</v>
          </cell>
          <cell r="X6">
            <v>-1.0489999999999999</v>
          </cell>
          <cell r="Y6">
            <v>-8.6999999999999994E-2</v>
          </cell>
          <cell r="Z6">
            <v>-9.093</v>
          </cell>
          <cell r="AA6">
            <v>-6.7619999999999996</v>
          </cell>
          <cell r="AB6">
            <v>-6.2430000000000003</v>
          </cell>
          <cell r="AC6">
            <v>-7.6719999999999997</v>
          </cell>
          <cell r="AD6">
            <v>-8.5190000000000001</v>
          </cell>
          <cell r="AE6">
            <v>-7.3529999999999998</v>
          </cell>
          <cell r="AF6">
            <v>-10.268000000000001</v>
          </cell>
          <cell r="AG6">
            <v>-11.614000000000001</v>
          </cell>
          <cell r="AH6">
            <v>-10.586</v>
          </cell>
          <cell r="AI6">
            <v>-17.193999999999999</v>
          </cell>
          <cell r="AJ6">
            <v>-26.326000000000001</v>
          </cell>
          <cell r="AK6">
            <v>-29.902000000000001</v>
          </cell>
          <cell r="AL6">
            <v>-25.866</v>
          </cell>
          <cell r="AM6">
            <v>-19.363</v>
          </cell>
          <cell r="AN6">
            <v>-14.715999999999999</v>
          </cell>
          <cell r="AO6">
            <v>-10.813000000000001</v>
          </cell>
          <cell r="AP6">
            <v>-12.771000000000001</v>
          </cell>
          <cell r="AQ6">
            <v>-13.129</v>
          </cell>
          <cell r="AR6">
            <v>-13.98</v>
          </cell>
          <cell r="AS6">
            <v>-14.159000000000001</v>
          </cell>
          <cell r="AT6">
            <v>-14.303000000000001</v>
          </cell>
          <cell r="AU6">
            <v>-14.521000000000001</v>
          </cell>
          <cell r="AV6">
            <v>-14.738</v>
          </cell>
          <cell r="AW6">
            <v>2011</v>
          </cell>
        </row>
        <row r="7">
          <cell r="D7" t="str">
            <v>Argentina</v>
          </cell>
          <cell r="E7" t="str">
            <v>Current account balance</v>
          </cell>
          <cell r="F7"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7" t="str">
            <v>Percent of GDP</v>
          </cell>
          <cell r="I7" t="str">
            <v>See notes for:  Gross domestic product, current prices (National currency) Current account balance (U.S. dollars).</v>
          </cell>
          <cell r="J7">
            <v>-1.2310000000000001</v>
          </cell>
          <cell r="K7">
            <v>-3.37</v>
          </cell>
          <cell r="L7">
            <v>-3.46</v>
          </cell>
          <cell r="M7">
            <v>-2.3420000000000001</v>
          </cell>
          <cell r="N7">
            <v>-2.137</v>
          </cell>
          <cell r="O7">
            <v>-1.079</v>
          </cell>
          <cell r="P7">
            <v>-2.6960000000000002</v>
          </cell>
          <cell r="Q7">
            <v>-3.895</v>
          </cell>
          <cell r="R7">
            <v>-1.234</v>
          </cell>
          <cell r="S7">
            <v>1.34</v>
          </cell>
          <cell r="T7">
            <v>3.3</v>
          </cell>
          <cell r="U7">
            <v>-0.22600000000000001</v>
          </cell>
          <cell r="V7">
            <v>-2.827</v>
          </cell>
          <cell r="W7">
            <v>-3.4009999999999998</v>
          </cell>
          <cell r="X7">
            <v>-4.2670000000000003</v>
          </cell>
          <cell r="Y7">
            <v>-1.9770000000000001</v>
          </cell>
          <cell r="Z7">
            <v>-2.4820000000000002</v>
          </cell>
          <cell r="AA7">
            <v>-4.1390000000000002</v>
          </cell>
          <cell r="AB7">
            <v>-4.84</v>
          </cell>
          <cell r="AC7">
            <v>-4.1980000000000004</v>
          </cell>
          <cell r="AD7">
            <v>-3.149</v>
          </cell>
          <cell r="AE7">
            <v>-1.4059999999999999</v>
          </cell>
          <cell r="AF7">
            <v>9.0020000000000007</v>
          </cell>
          <cell r="AG7">
            <v>6.3840000000000003</v>
          </cell>
          <cell r="AH7">
            <v>1.75</v>
          </cell>
          <cell r="AI7">
            <v>2.5910000000000002</v>
          </cell>
          <cell r="AJ7">
            <v>3.3719999999999999</v>
          </cell>
          <cell r="AK7">
            <v>2.5880000000000001</v>
          </cell>
          <cell r="AL7">
            <v>1.8460000000000001</v>
          </cell>
          <cell r="AM7">
            <v>2.4670000000000001</v>
          </cell>
          <cell r="AN7">
            <v>0.64500000000000002</v>
          </cell>
          <cell r="AO7">
            <v>-0.41899999999999998</v>
          </cell>
          <cell r="AP7">
            <v>6.7000000000000004E-2</v>
          </cell>
          <cell r="AQ7">
            <v>-8.5999999999999993E-2</v>
          </cell>
          <cell r="AR7">
            <v>-0.53300000000000003</v>
          </cell>
          <cell r="AS7">
            <v>-0.84899999999999998</v>
          </cell>
          <cell r="AT7">
            <v>-0.99299999999999999</v>
          </cell>
          <cell r="AU7">
            <v>-1.282</v>
          </cell>
          <cell r="AV7">
            <v>-1.611</v>
          </cell>
          <cell r="AW7">
            <v>2012</v>
          </cell>
        </row>
        <row r="8">
          <cell r="D8" t="str">
            <v>Armenia</v>
          </cell>
          <cell r="E8" t="str">
            <v>Current account balance</v>
          </cell>
          <cell r="F8"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8" t="str">
            <v>Percent of GDP</v>
          </cell>
          <cell r="I8" t="str">
            <v>See notes for:  Gross domestic product, current prices (National currency) Current account balance (U.S. dollars).</v>
          </cell>
          <cell r="J8" t="str">
            <v>n/a</v>
          </cell>
          <cell r="K8" t="str">
            <v>n/a</v>
          </cell>
          <cell r="L8" t="str">
            <v>n/a</v>
          </cell>
          <cell r="M8" t="str">
            <v>n/a</v>
          </cell>
          <cell r="N8" t="str">
            <v>n/a</v>
          </cell>
          <cell r="O8" t="str">
            <v>n/a</v>
          </cell>
          <cell r="P8" t="str">
            <v>n/a</v>
          </cell>
          <cell r="Q8" t="str">
            <v>n/a</v>
          </cell>
          <cell r="R8" t="str">
            <v>n/a</v>
          </cell>
          <cell r="S8" t="str">
            <v>n/a</v>
          </cell>
          <cell r="T8" t="str">
            <v>n/a</v>
          </cell>
          <cell r="U8" t="str">
            <v>n/a</v>
          </cell>
          <cell r="V8">
            <v>-46.28</v>
          </cell>
          <cell r="W8">
            <v>-5.9930000000000003</v>
          </cell>
          <cell r="X8">
            <v>3.8039999999999998</v>
          </cell>
          <cell r="Y8">
            <v>-16.972000000000001</v>
          </cell>
          <cell r="Z8">
            <v>-18.202000000000002</v>
          </cell>
          <cell r="AA8">
            <v>-18.706</v>
          </cell>
          <cell r="AB8">
            <v>-22.094000000000001</v>
          </cell>
          <cell r="AC8">
            <v>-16.632999999999999</v>
          </cell>
          <cell r="AD8">
            <v>-14.561999999999999</v>
          </cell>
          <cell r="AE8">
            <v>-9.4640000000000004</v>
          </cell>
          <cell r="AF8">
            <v>-6.2279999999999998</v>
          </cell>
          <cell r="AG8">
            <v>-6.7889999999999997</v>
          </cell>
          <cell r="AH8">
            <v>-0.54900000000000004</v>
          </cell>
          <cell r="AI8">
            <v>-1.05</v>
          </cell>
          <cell r="AJ8">
            <v>-1.835</v>
          </cell>
          <cell r="AK8">
            <v>-6.4009999999999998</v>
          </cell>
          <cell r="AL8">
            <v>-11.849</v>
          </cell>
          <cell r="AM8">
            <v>-15.805</v>
          </cell>
          <cell r="AN8">
            <v>-14.829000000000001</v>
          </cell>
          <cell r="AO8">
            <v>-10.930999999999999</v>
          </cell>
          <cell r="AP8">
            <v>-10.582000000000001</v>
          </cell>
          <cell r="AQ8">
            <v>-9.6470000000000002</v>
          </cell>
          <cell r="AR8">
            <v>-8.1590000000000007</v>
          </cell>
          <cell r="AS8">
            <v>-6.8079999999999998</v>
          </cell>
          <cell r="AT8">
            <v>-6.4180000000000001</v>
          </cell>
          <cell r="AU8">
            <v>-6.22</v>
          </cell>
          <cell r="AV8">
            <v>-6.4340000000000002</v>
          </cell>
          <cell r="AW8">
            <v>2011</v>
          </cell>
        </row>
        <row r="9">
          <cell r="D9" t="str">
            <v>Australia</v>
          </cell>
          <cell r="E9" t="str">
            <v>Current account balance</v>
          </cell>
          <cell r="F9"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9" t="str">
            <v>Percent of GDP</v>
          </cell>
          <cell r="I9" t="str">
            <v>See notes for:  Gross domestic product, current prices (National currency) Current account balance (U.S. dollars).</v>
          </cell>
          <cell r="J9">
            <v>-2.3679999999999999</v>
          </cell>
          <cell r="K9">
            <v>-4.0579999999999998</v>
          </cell>
          <cell r="L9">
            <v>-4.1070000000000002</v>
          </cell>
          <cell r="M9">
            <v>-3.1480000000000001</v>
          </cell>
          <cell r="N9">
            <v>-4.1479999999999997</v>
          </cell>
          <cell r="O9">
            <v>-4.8630000000000004</v>
          </cell>
          <cell r="P9">
            <v>-5.05</v>
          </cell>
          <cell r="Q9">
            <v>-3.391</v>
          </cell>
          <cell r="R9">
            <v>-3.7930000000000001</v>
          </cell>
          <cell r="S9">
            <v>-5.99</v>
          </cell>
          <cell r="T9">
            <v>-4.8179999999999996</v>
          </cell>
          <cell r="U9">
            <v>-3.2549999999999999</v>
          </cell>
          <cell r="V9">
            <v>-3.238</v>
          </cell>
          <cell r="W9">
            <v>-2.9740000000000002</v>
          </cell>
          <cell r="X9">
            <v>-4.4409999999999998</v>
          </cell>
          <cell r="Y9">
            <v>-4.9000000000000004</v>
          </cell>
          <cell r="Z9">
            <v>-3.3639999999999999</v>
          </cell>
          <cell r="AA9">
            <v>-2.8140000000000001</v>
          </cell>
          <cell r="AB9">
            <v>-4.6420000000000003</v>
          </cell>
          <cell r="AC9">
            <v>-5.2270000000000003</v>
          </cell>
          <cell r="AD9">
            <v>-3.839</v>
          </cell>
          <cell r="AE9">
            <v>-2.012</v>
          </cell>
          <cell r="AF9">
            <v>-3.6480000000000001</v>
          </cell>
          <cell r="AG9">
            <v>-5.2850000000000001</v>
          </cell>
          <cell r="AH9">
            <v>-6.0679999999999996</v>
          </cell>
          <cell r="AI9">
            <v>-5.72</v>
          </cell>
          <cell r="AJ9">
            <v>-5.33</v>
          </cell>
          <cell r="AK9">
            <v>-6.1909999999999998</v>
          </cell>
          <cell r="AL9">
            <v>-4.4800000000000004</v>
          </cell>
          <cell r="AM9">
            <v>-4.2329999999999997</v>
          </cell>
          <cell r="AN9">
            <v>-2.9670000000000001</v>
          </cell>
          <cell r="AO9">
            <v>-2.2690000000000001</v>
          </cell>
          <cell r="AP9">
            <v>-3.657</v>
          </cell>
          <cell r="AQ9">
            <v>-5.5179999999999998</v>
          </cell>
          <cell r="AR9">
            <v>-5.9720000000000004</v>
          </cell>
          <cell r="AS9">
            <v>-5.3620000000000001</v>
          </cell>
          <cell r="AT9">
            <v>-5.5279999999999996</v>
          </cell>
          <cell r="AU9">
            <v>-5.4960000000000004</v>
          </cell>
          <cell r="AV9">
            <v>-5.5590000000000002</v>
          </cell>
          <cell r="AW9">
            <v>2012</v>
          </cell>
        </row>
        <row r="10">
          <cell r="D10" t="str">
            <v>Austria</v>
          </cell>
          <cell r="E10" t="str">
            <v>Current account balance</v>
          </cell>
          <cell r="F10"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0" t="str">
            <v>Percent of GDP</v>
          </cell>
          <cell r="I10" t="str">
            <v>See notes for:  Gross domestic product, current prices (National currency) Current account balance (U.S. dollars).</v>
          </cell>
          <cell r="J10">
            <v>-5.1559999999999997</v>
          </cell>
          <cell r="K10">
            <v>-3.8109999999999999</v>
          </cell>
          <cell r="L10">
            <v>0.82399999999999995</v>
          </cell>
          <cell r="M10">
            <v>0.16800000000000001</v>
          </cell>
          <cell r="N10">
            <v>-0.35599999999999998</v>
          </cell>
          <cell r="O10">
            <v>-0.221</v>
          </cell>
          <cell r="P10">
            <v>-3.2000000000000001E-2</v>
          </cell>
          <cell r="Q10" t="str">
            <v>--</v>
          </cell>
          <cell r="R10">
            <v>-0.183</v>
          </cell>
          <cell r="S10">
            <v>0.188</v>
          </cell>
          <cell r="T10">
            <v>0.70599999999999996</v>
          </cell>
          <cell r="U10">
            <v>3.5000000000000003E-2</v>
          </cell>
          <cell r="V10">
            <v>-0.35299999999999998</v>
          </cell>
          <cell r="W10">
            <v>-0.76</v>
          </cell>
          <cell r="X10">
            <v>-1.625</v>
          </cell>
          <cell r="Y10">
            <v>-2.8980000000000001</v>
          </cell>
          <cell r="Z10">
            <v>-2.879</v>
          </cell>
          <cell r="AA10">
            <v>-2.4689999999999999</v>
          </cell>
          <cell r="AB10">
            <v>-1.64</v>
          </cell>
          <cell r="AC10">
            <v>-1.669</v>
          </cell>
          <cell r="AD10">
            <v>-0.73399999999999999</v>
          </cell>
          <cell r="AE10">
            <v>-0.81899999999999995</v>
          </cell>
          <cell r="AF10">
            <v>2.6629999999999998</v>
          </cell>
          <cell r="AG10">
            <v>1.6779999999999999</v>
          </cell>
          <cell r="AH10">
            <v>2.1949999999999998</v>
          </cell>
          <cell r="AI10">
            <v>2.165</v>
          </cell>
          <cell r="AJ10">
            <v>2.802</v>
          </cell>
          <cell r="AK10">
            <v>3.51</v>
          </cell>
          <cell r="AL10">
            <v>4.8659999999999997</v>
          </cell>
          <cell r="AM10">
            <v>2.7109999999999999</v>
          </cell>
          <cell r="AN10">
            <v>3.4009999999999998</v>
          </cell>
          <cell r="AO10">
            <v>0.57799999999999996</v>
          </cell>
          <cell r="AP10">
            <v>1.9910000000000001</v>
          </cell>
          <cell r="AQ10">
            <v>2.2170000000000001</v>
          </cell>
          <cell r="AR10">
            <v>2.2869999999999999</v>
          </cell>
          <cell r="AS10">
            <v>2.2949999999999999</v>
          </cell>
          <cell r="AT10">
            <v>2.2599999999999998</v>
          </cell>
          <cell r="AU10">
            <v>2.2709999999999999</v>
          </cell>
          <cell r="AV10">
            <v>2.3119999999999998</v>
          </cell>
          <cell r="AW10">
            <v>2012</v>
          </cell>
        </row>
        <row r="11">
          <cell r="D11" t="str">
            <v>Azerbaijan</v>
          </cell>
          <cell r="E11" t="str">
            <v>Current account balance</v>
          </cell>
          <cell r="F11"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1" t="str">
            <v>Percent of GDP</v>
          </cell>
          <cell r="I11" t="str">
            <v>See notes for:  Gross domestic product, current prices (National currency) Current account balance (U.S. dollars).</v>
          </cell>
          <cell r="J11" t="str">
            <v>n/a</v>
          </cell>
          <cell r="K11" t="str">
            <v>n/a</v>
          </cell>
          <cell r="L11" t="str">
            <v>n/a</v>
          </cell>
          <cell r="M11" t="str">
            <v>n/a</v>
          </cell>
          <cell r="N11" t="str">
            <v>n/a</v>
          </cell>
          <cell r="O11" t="str">
            <v>n/a</v>
          </cell>
          <cell r="P11" t="str">
            <v>n/a</v>
          </cell>
          <cell r="Q11" t="str">
            <v>n/a</v>
          </cell>
          <cell r="R11" t="str">
            <v>n/a</v>
          </cell>
          <cell r="S11" t="str">
            <v>n/a</v>
          </cell>
          <cell r="T11" t="str">
            <v>n/a</v>
          </cell>
          <cell r="U11" t="str">
            <v>n/a</v>
          </cell>
          <cell r="V11">
            <v>-16.597999999999999</v>
          </cell>
          <cell r="W11">
            <v>-12.199</v>
          </cell>
          <cell r="X11">
            <v>-5.4610000000000003</v>
          </cell>
          <cell r="Y11">
            <v>-13.164999999999999</v>
          </cell>
          <cell r="Z11">
            <v>-25.893999999999998</v>
          </cell>
          <cell r="AA11">
            <v>-23.11</v>
          </cell>
          <cell r="AB11">
            <v>-31.882999999999999</v>
          </cell>
          <cell r="AC11">
            <v>-13.09</v>
          </cell>
          <cell r="AD11">
            <v>-3.5390000000000001</v>
          </cell>
          <cell r="AE11">
            <v>-0.90600000000000003</v>
          </cell>
          <cell r="AF11">
            <v>-12.329000000000001</v>
          </cell>
          <cell r="AG11">
            <v>-27.774999999999999</v>
          </cell>
          <cell r="AH11">
            <v>-29.824000000000002</v>
          </cell>
          <cell r="AI11">
            <v>1.2629999999999999</v>
          </cell>
          <cell r="AJ11">
            <v>17.632000000000001</v>
          </cell>
          <cell r="AK11">
            <v>27.256</v>
          </cell>
          <cell r="AL11">
            <v>35.476999999999997</v>
          </cell>
          <cell r="AM11">
            <v>22.981000000000002</v>
          </cell>
          <cell r="AN11">
            <v>28.035</v>
          </cell>
          <cell r="AO11">
            <v>26.452999999999999</v>
          </cell>
          <cell r="AP11">
            <v>20.308</v>
          </cell>
          <cell r="AQ11">
            <v>10.584</v>
          </cell>
          <cell r="AR11">
            <v>6.0019999999999998</v>
          </cell>
          <cell r="AS11">
            <v>2.9550000000000001</v>
          </cell>
          <cell r="AT11">
            <v>0.64600000000000002</v>
          </cell>
          <cell r="AU11">
            <v>0.36899999999999999</v>
          </cell>
          <cell r="AV11">
            <v>-8.1000000000000003E-2</v>
          </cell>
          <cell r="AW11">
            <v>2012</v>
          </cell>
        </row>
        <row r="12">
          <cell r="D12" t="str">
            <v>The Bahamas</v>
          </cell>
          <cell r="E12" t="str">
            <v>Current account balance</v>
          </cell>
          <cell r="F12"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2" t="str">
            <v>Percent of GDP</v>
          </cell>
          <cell r="I12" t="str">
            <v>See notes for:  Gross domestic product, current prices (National currency) Current account balance (U.S. dollars).</v>
          </cell>
          <cell r="J12">
            <v>-0.80300000000000005</v>
          </cell>
          <cell r="K12">
            <v>-4.1879999999999997</v>
          </cell>
          <cell r="L12">
            <v>-2.9540000000000002</v>
          </cell>
          <cell r="M12">
            <v>-1.583</v>
          </cell>
          <cell r="N12">
            <v>-1.8260000000000001</v>
          </cell>
          <cell r="O12">
            <v>-1.389</v>
          </cell>
          <cell r="P12">
            <v>-1.0489999999999999</v>
          </cell>
          <cell r="Q12">
            <v>-1.611</v>
          </cell>
          <cell r="R12">
            <v>-1.881</v>
          </cell>
          <cell r="S12">
            <v>-2.399</v>
          </cell>
          <cell r="T12">
            <v>-1.177</v>
          </cell>
          <cell r="U12">
            <v>-1.7290000000000001</v>
          </cell>
          <cell r="V12">
            <v>2.2120000000000002</v>
          </cell>
          <cell r="W12">
            <v>3.0979999999999999</v>
          </cell>
          <cell r="X12">
            <v>-0.80900000000000005</v>
          </cell>
          <cell r="Y12">
            <v>-3.637</v>
          </cell>
          <cell r="Z12">
            <v>-6.3150000000000004</v>
          </cell>
          <cell r="AA12">
            <v>-13.411</v>
          </cell>
          <cell r="AB12">
            <v>-18.606999999999999</v>
          </cell>
          <cell r="AC12">
            <v>-4.016</v>
          </cell>
          <cell r="AD12">
            <v>-9.9920000000000009</v>
          </cell>
          <cell r="AE12">
            <v>-9.1140000000000008</v>
          </cell>
          <cell r="AF12">
            <v>-6.08</v>
          </cell>
          <cell r="AG12">
            <v>-4.6120000000000001</v>
          </cell>
          <cell r="AH12">
            <v>-2.4060000000000001</v>
          </cell>
          <cell r="AI12">
            <v>-8.4469999999999992</v>
          </cell>
          <cell r="AJ12">
            <v>-17.713000000000001</v>
          </cell>
          <cell r="AK12">
            <v>-11.473000000000001</v>
          </cell>
          <cell r="AL12">
            <v>-10.57</v>
          </cell>
          <cell r="AM12">
            <v>-10.478999999999999</v>
          </cell>
          <cell r="AN12">
            <v>-10.465</v>
          </cell>
          <cell r="AO12">
            <v>-13.997999999999999</v>
          </cell>
          <cell r="AP12">
            <v>-14.11</v>
          </cell>
          <cell r="AQ12">
            <v>-13.721</v>
          </cell>
          <cell r="AR12">
            <v>-12.804</v>
          </cell>
          <cell r="AS12">
            <v>-10.986000000000001</v>
          </cell>
          <cell r="AT12">
            <v>-9.6859999999999999</v>
          </cell>
          <cell r="AU12">
            <v>-9.1910000000000007</v>
          </cell>
          <cell r="AV12">
            <v>-9.8019999999999996</v>
          </cell>
          <cell r="AW12">
            <v>2012</v>
          </cell>
        </row>
        <row r="13">
          <cell r="D13" t="str">
            <v>Bahrain</v>
          </cell>
          <cell r="E13" t="str">
            <v>Current account balance</v>
          </cell>
          <cell r="F13"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3" t="str">
            <v>Percent of GDP</v>
          </cell>
          <cell r="I13" t="str">
            <v>See notes for:  Gross domestic product, current prices (National currency) Current account balance (U.S. dollars).</v>
          </cell>
          <cell r="J13">
            <v>16.777999999999999</v>
          </cell>
          <cell r="K13">
            <v>24.893000000000001</v>
          </cell>
          <cell r="L13">
            <v>21.532</v>
          </cell>
          <cell r="M13">
            <v>10.067</v>
          </cell>
          <cell r="N13">
            <v>2.423</v>
          </cell>
          <cell r="O13">
            <v>-2.2389999999999999</v>
          </cell>
          <cell r="P13">
            <v>-2.411</v>
          </cell>
          <cell r="Q13">
            <v>-6.4859999999999998</v>
          </cell>
          <cell r="R13">
            <v>5.0010000000000003</v>
          </cell>
          <cell r="S13">
            <v>-4.6749999999999998</v>
          </cell>
          <cell r="T13">
            <v>1.542</v>
          </cell>
          <cell r="U13">
            <v>-13.048999999999999</v>
          </cell>
          <cell r="V13">
            <v>-17.398</v>
          </cell>
          <cell r="W13">
            <v>-6.4989999999999997</v>
          </cell>
          <cell r="X13">
            <v>-4.58</v>
          </cell>
          <cell r="Y13">
            <v>4.0599999999999996</v>
          </cell>
          <cell r="Z13">
            <v>4.2679999999999998</v>
          </cell>
          <cell r="AA13">
            <v>-0.48899999999999999</v>
          </cell>
          <cell r="AB13">
            <v>-12.589</v>
          </cell>
          <cell r="AC13">
            <v>-0.33800000000000002</v>
          </cell>
          <cell r="AD13">
            <v>10.619</v>
          </cell>
          <cell r="AE13">
            <v>2.8359999999999999</v>
          </cell>
          <cell r="AF13">
            <v>-0.65500000000000003</v>
          </cell>
          <cell r="AG13">
            <v>2.016</v>
          </cell>
          <cell r="AH13">
            <v>4.2229999999999999</v>
          </cell>
          <cell r="AI13">
            <v>10.968</v>
          </cell>
          <cell r="AJ13">
            <v>13.808</v>
          </cell>
          <cell r="AK13">
            <v>15.74</v>
          </cell>
          <cell r="AL13">
            <v>10.189</v>
          </cell>
          <cell r="AM13">
            <v>2.903</v>
          </cell>
          <cell r="AN13">
            <v>3.58</v>
          </cell>
          <cell r="AO13">
            <v>12.554</v>
          </cell>
          <cell r="AP13">
            <v>15.429</v>
          </cell>
          <cell r="AQ13">
            <v>13.62</v>
          </cell>
          <cell r="AR13">
            <v>11.625</v>
          </cell>
          <cell r="AS13">
            <v>10.250999999999999</v>
          </cell>
          <cell r="AT13">
            <v>9.0440000000000005</v>
          </cell>
          <cell r="AU13">
            <v>7.9489999999999998</v>
          </cell>
          <cell r="AV13">
            <v>6.7480000000000002</v>
          </cell>
          <cell r="AW13">
            <v>2011</v>
          </cell>
        </row>
        <row r="14">
          <cell r="D14" t="str">
            <v>Bangladesh</v>
          </cell>
          <cell r="E14" t="str">
            <v>Current account balance</v>
          </cell>
          <cell r="F14"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4" t="str">
            <v>Percent of GDP</v>
          </cell>
          <cell r="I14" t="str">
            <v>See notes for:  Gross domestic product, current prices (National currency) Current account balance (U.S. dollars).</v>
          </cell>
          <cell r="J14">
            <v>-1.2749999999999999</v>
          </cell>
          <cell r="K14">
            <v>-3.6190000000000002</v>
          </cell>
          <cell r="L14">
            <v>-3.8</v>
          </cell>
          <cell r="M14">
            <v>-2.2000000000000002</v>
          </cell>
          <cell r="N14">
            <v>-3</v>
          </cell>
          <cell r="O14">
            <v>-3.5</v>
          </cell>
          <cell r="P14">
            <v>-2.6</v>
          </cell>
          <cell r="Q14">
            <v>-2</v>
          </cell>
          <cell r="R14">
            <v>-4.4000000000000004</v>
          </cell>
          <cell r="S14">
            <v>-4.3</v>
          </cell>
          <cell r="T14">
            <v>-3.1</v>
          </cell>
          <cell r="U14">
            <v>-1.1000000000000001</v>
          </cell>
          <cell r="V14">
            <v>-0.4</v>
          </cell>
          <cell r="W14">
            <v>-0.4</v>
          </cell>
          <cell r="X14">
            <v>-0.9</v>
          </cell>
          <cell r="Y14">
            <v>-2.2999999999999998</v>
          </cell>
          <cell r="Z14">
            <v>-2.4</v>
          </cell>
          <cell r="AA14">
            <v>-1.534</v>
          </cell>
          <cell r="AB14">
            <v>-1.05</v>
          </cell>
          <cell r="AC14">
            <v>-0.875</v>
          </cell>
          <cell r="AD14">
            <v>-1.44</v>
          </cell>
          <cell r="AE14">
            <v>-0.91200000000000003</v>
          </cell>
          <cell r="AF14">
            <v>0.33600000000000002</v>
          </cell>
          <cell r="AG14">
            <v>0.32300000000000001</v>
          </cell>
          <cell r="AH14">
            <v>-0.32200000000000001</v>
          </cell>
          <cell r="AI14">
            <v>1.2E-2</v>
          </cell>
          <cell r="AJ14">
            <v>1.171</v>
          </cell>
          <cell r="AK14">
            <v>0.83399999999999996</v>
          </cell>
          <cell r="AL14">
            <v>1.399</v>
          </cell>
          <cell r="AM14">
            <v>2.8069999999999999</v>
          </cell>
          <cell r="AN14">
            <v>0.47699999999999998</v>
          </cell>
          <cell r="AO14">
            <v>-1.2270000000000001</v>
          </cell>
          <cell r="AP14">
            <v>0.36799999999999999</v>
          </cell>
          <cell r="AQ14">
            <v>0.315</v>
          </cell>
          <cell r="AR14">
            <v>-0.52800000000000002</v>
          </cell>
          <cell r="AS14">
            <v>-0.49299999999999999</v>
          </cell>
          <cell r="AT14">
            <v>-0.252</v>
          </cell>
          <cell r="AU14">
            <v>-0.29099999999999998</v>
          </cell>
          <cell r="AV14">
            <v>-0.56000000000000005</v>
          </cell>
          <cell r="AW14">
            <v>2011</v>
          </cell>
        </row>
        <row r="15">
          <cell r="D15" t="str">
            <v>Barbados</v>
          </cell>
          <cell r="E15" t="str">
            <v>Current account balance</v>
          </cell>
          <cell r="F15"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5" t="str">
            <v>Percent of GDP</v>
          </cell>
          <cell r="I15" t="str">
            <v>See notes for:  Gross domestic product, current prices (National currency) Current account balance (U.S. dollars).</v>
          </cell>
          <cell r="J15">
            <v>-2.6859999999999999</v>
          </cell>
          <cell r="K15">
            <v>-11.314</v>
          </cell>
          <cell r="L15">
            <v>-3.5720000000000001</v>
          </cell>
          <cell r="M15">
            <v>-4.1740000000000004</v>
          </cell>
          <cell r="N15">
            <v>0.83099999999999996</v>
          </cell>
          <cell r="O15">
            <v>0.33300000000000002</v>
          </cell>
          <cell r="P15">
            <v>-1.0329999999999999</v>
          </cell>
          <cell r="Q15">
            <v>-3.1429999999999998</v>
          </cell>
          <cell r="R15">
            <v>0.13</v>
          </cell>
          <cell r="S15">
            <v>-0.13200000000000001</v>
          </cell>
          <cell r="T15">
            <v>-1.865</v>
          </cell>
          <cell r="U15">
            <v>-1.1679999999999999</v>
          </cell>
          <cell r="V15">
            <v>7.4649999999999999</v>
          </cell>
          <cell r="W15">
            <v>3.3460000000000001</v>
          </cell>
          <cell r="X15">
            <v>6.48</v>
          </cell>
          <cell r="Y15">
            <v>2.5289999999999999</v>
          </cell>
          <cell r="Z15">
            <v>3.633</v>
          </cell>
          <cell r="AA15">
            <v>-1.43</v>
          </cell>
          <cell r="AB15">
            <v>-2.9740000000000002</v>
          </cell>
          <cell r="AC15">
            <v>-4.5529999999999999</v>
          </cell>
          <cell r="AD15">
            <v>-3.6709999999999998</v>
          </cell>
          <cell r="AE15">
            <v>-3.7370000000000001</v>
          </cell>
          <cell r="AF15">
            <v>-5.2519999999999998</v>
          </cell>
          <cell r="AG15">
            <v>-3.7290000000000001</v>
          </cell>
          <cell r="AH15">
            <v>-7.63</v>
          </cell>
          <cell r="AI15">
            <v>-7.5069999999999997</v>
          </cell>
          <cell r="AJ15">
            <v>-4.8479999999999999</v>
          </cell>
          <cell r="AK15">
            <v>-2.7029999999999998</v>
          </cell>
          <cell r="AL15">
            <v>-9.593</v>
          </cell>
          <cell r="AM15">
            <v>-5.6079999999999997</v>
          </cell>
          <cell r="AN15">
            <v>-8.2420000000000009</v>
          </cell>
          <cell r="AO15">
            <v>-8.6989999999999998</v>
          </cell>
          <cell r="AP15">
            <v>-5.673</v>
          </cell>
          <cell r="AQ15">
            <v>-6.0739999999999998</v>
          </cell>
          <cell r="AR15">
            <v>-5.7759999999999998</v>
          </cell>
          <cell r="AS15">
            <v>-5.508</v>
          </cell>
          <cell r="AT15">
            <v>-5.3019999999999996</v>
          </cell>
          <cell r="AU15">
            <v>-5.08</v>
          </cell>
          <cell r="AV15">
            <v>-4.84</v>
          </cell>
          <cell r="AW15">
            <v>2011</v>
          </cell>
        </row>
        <row r="16">
          <cell r="D16" t="str">
            <v>Belarus</v>
          </cell>
          <cell r="E16" t="str">
            <v>Current account balance</v>
          </cell>
          <cell r="F16"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6" t="str">
            <v>Percent of GDP</v>
          </cell>
          <cell r="I16" t="str">
            <v>See notes for:  Gross domestic product, current prices (National currency) Current account balance (U.S. dollars).</v>
          </cell>
          <cell r="J16" t="str">
            <v>n/a</v>
          </cell>
          <cell r="K16" t="str">
            <v>n/a</v>
          </cell>
          <cell r="L16" t="str">
            <v>n/a</v>
          </cell>
          <cell r="M16" t="str">
            <v>n/a</v>
          </cell>
          <cell r="N16" t="str">
            <v>n/a</v>
          </cell>
          <cell r="O16" t="str">
            <v>n/a</v>
          </cell>
          <cell r="P16" t="str">
            <v>n/a</v>
          </cell>
          <cell r="Q16" t="str">
            <v>n/a</v>
          </cell>
          <cell r="R16" t="str">
            <v>n/a</v>
          </cell>
          <cell r="S16" t="str">
            <v>n/a</v>
          </cell>
          <cell r="T16" t="str">
            <v>n/a</v>
          </cell>
          <cell r="U16" t="str">
            <v>n/a</v>
          </cell>
          <cell r="V16">
            <v>5.39</v>
          </cell>
          <cell r="W16">
            <v>-11.88</v>
          </cell>
          <cell r="X16">
            <v>-9.1440000000000001</v>
          </cell>
          <cell r="Y16">
            <v>-13.544</v>
          </cell>
          <cell r="Z16">
            <v>-3.5579999999999998</v>
          </cell>
          <cell r="AA16">
            <v>-6.0949999999999998</v>
          </cell>
          <cell r="AB16">
            <v>-6.6779999999999999</v>
          </cell>
          <cell r="AC16">
            <v>-1.5960000000000001</v>
          </cell>
          <cell r="AD16">
            <v>-3.2480000000000002</v>
          </cell>
          <cell r="AE16">
            <v>-3.2440000000000002</v>
          </cell>
          <cell r="AF16">
            <v>-2.2869999999999999</v>
          </cell>
          <cell r="AG16">
            <v>-2.391</v>
          </cell>
          <cell r="AH16">
            <v>-5.2530000000000001</v>
          </cell>
          <cell r="AI16">
            <v>1.4419999999999999</v>
          </cell>
          <cell r="AJ16">
            <v>-3.919</v>
          </cell>
          <cell r="AK16">
            <v>-6.7140000000000004</v>
          </cell>
          <cell r="AL16">
            <v>-8.2110000000000003</v>
          </cell>
          <cell r="AM16">
            <v>-12.554</v>
          </cell>
          <cell r="AN16">
            <v>-14.99</v>
          </cell>
          <cell r="AO16">
            <v>-9.6669999999999998</v>
          </cell>
          <cell r="AP16">
            <v>-2.8759999999999999</v>
          </cell>
          <cell r="AQ16">
            <v>-5.2229999999999999</v>
          </cell>
          <cell r="AR16">
            <v>-5.5069999999999997</v>
          </cell>
          <cell r="AS16">
            <v>-6.2060000000000004</v>
          </cell>
          <cell r="AT16">
            <v>-6.3540000000000001</v>
          </cell>
          <cell r="AU16">
            <v>-6.47</v>
          </cell>
          <cell r="AV16">
            <v>-6.4710000000000001</v>
          </cell>
          <cell r="AW16">
            <v>2010</v>
          </cell>
        </row>
        <row r="17">
          <cell r="D17" t="str">
            <v>Belgium</v>
          </cell>
          <cell r="E17" t="str">
            <v>Current account balance</v>
          </cell>
          <cell r="F17"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7" t="str">
            <v>Percent of GDP</v>
          </cell>
          <cell r="I17" t="str">
            <v>See notes for:  Gross domestic product, current prices (National currency) Current account balance (U.S. dollars).</v>
          </cell>
          <cell r="J17">
            <v>-4.0490000000000004</v>
          </cell>
          <cell r="K17">
            <v>-4.1449999999999996</v>
          </cell>
          <cell r="L17">
            <v>-2.9329999999999998</v>
          </cell>
          <cell r="M17">
            <v>-0.59199999999999997</v>
          </cell>
          <cell r="N17">
            <v>-6.8000000000000005E-2</v>
          </cell>
          <cell r="O17">
            <v>0.80900000000000005</v>
          </cell>
          <cell r="P17">
            <v>2.6539999999999999</v>
          </cell>
          <cell r="Q17">
            <v>1.95</v>
          </cell>
          <cell r="R17">
            <v>2.3050000000000002</v>
          </cell>
          <cell r="S17">
            <v>2.2829999999999999</v>
          </cell>
          <cell r="T17">
            <v>1.84</v>
          </cell>
          <cell r="U17">
            <v>2.3479999999999999</v>
          </cell>
          <cell r="V17">
            <v>2.9489999999999998</v>
          </cell>
          <cell r="W17">
            <v>5.2069999999999999</v>
          </cell>
          <cell r="X17">
            <v>5.3449999999999998</v>
          </cell>
          <cell r="Y17">
            <v>5.4039999999999999</v>
          </cell>
          <cell r="Z17">
            <v>5.0149999999999997</v>
          </cell>
          <cell r="AA17">
            <v>5.5350000000000001</v>
          </cell>
          <cell r="AB17">
            <v>5.1790000000000003</v>
          </cell>
          <cell r="AC17">
            <v>7.8760000000000003</v>
          </cell>
          <cell r="AD17">
            <v>4.0250000000000004</v>
          </cell>
          <cell r="AE17">
            <v>3.3929999999999998</v>
          </cell>
          <cell r="AF17">
            <v>4.4740000000000002</v>
          </cell>
          <cell r="AG17">
            <v>3.419</v>
          </cell>
          <cell r="AH17">
            <v>3.181</v>
          </cell>
          <cell r="AI17">
            <v>1.9750000000000001</v>
          </cell>
          <cell r="AJ17">
            <v>1.86</v>
          </cell>
          <cell r="AK17">
            <v>1.8919999999999999</v>
          </cell>
          <cell r="AL17">
            <v>-1.3149999999999999</v>
          </cell>
          <cell r="AM17">
            <v>-1.409</v>
          </cell>
          <cell r="AN17">
            <v>1.911</v>
          </cell>
          <cell r="AO17">
            <v>-1.417</v>
          </cell>
          <cell r="AP17">
            <v>-0.48899999999999999</v>
          </cell>
          <cell r="AQ17">
            <v>-0.129</v>
          </cell>
          <cell r="AR17">
            <v>0.19500000000000001</v>
          </cell>
          <cell r="AS17">
            <v>0.42599999999999999</v>
          </cell>
          <cell r="AT17">
            <v>0.65500000000000003</v>
          </cell>
          <cell r="AU17">
            <v>0.91800000000000004</v>
          </cell>
          <cell r="AV17">
            <v>1.139</v>
          </cell>
          <cell r="AW17">
            <v>2011</v>
          </cell>
        </row>
        <row r="18">
          <cell r="D18" t="str">
            <v>Belize</v>
          </cell>
          <cell r="E18" t="str">
            <v>Current account balance</v>
          </cell>
          <cell r="F18"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8" t="str">
            <v>Percent of GDP</v>
          </cell>
          <cell r="I18" t="str">
            <v>See notes for:  Gross domestic product, current prices (National currency) Current account balance (U.S. dollars).</v>
          </cell>
          <cell r="J18">
            <v>-2.1480000000000001</v>
          </cell>
          <cell r="K18">
            <v>-2.62</v>
          </cell>
          <cell r="L18">
            <v>-9.7070000000000007</v>
          </cell>
          <cell r="M18">
            <v>-6.5609999999999999</v>
          </cell>
          <cell r="N18">
            <v>-1.849</v>
          </cell>
          <cell r="O18">
            <v>1.2430000000000001</v>
          </cell>
          <cell r="P18">
            <v>2.984</v>
          </cell>
          <cell r="Q18">
            <v>6.8659999999999997</v>
          </cell>
          <cell r="R18">
            <v>-1.397</v>
          </cell>
          <cell r="S18">
            <v>-5.0119999999999996</v>
          </cell>
          <cell r="T18">
            <v>-1.5780000000000001</v>
          </cell>
          <cell r="U18">
            <v>-6.702</v>
          </cell>
          <cell r="V18">
            <v>-5.5590000000000002</v>
          </cell>
          <cell r="W18">
            <v>-8.3450000000000006</v>
          </cell>
          <cell r="X18">
            <v>-3.8730000000000002</v>
          </cell>
          <cell r="Y18">
            <v>-1.5880000000000001</v>
          </cell>
          <cell r="Z18">
            <v>-1.06</v>
          </cell>
          <cell r="AA18">
            <v>-3.4689999999999999</v>
          </cell>
          <cell r="AB18">
            <v>-6.0149999999999997</v>
          </cell>
          <cell r="AC18">
            <v>-9.94</v>
          </cell>
          <cell r="AD18">
            <v>-19.417999999999999</v>
          </cell>
          <cell r="AE18">
            <v>-21.835000000000001</v>
          </cell>
          <cell r="AF18">
            <v>-17.725000000000001</v>
          </cell>
          <cell r="AG18">
            <v>-18.649000000000001</v>
          </cell>
          <cell r="AH18">
            <v>-14.667</v>
          </cell>
          <cell r="AI18">
            <v>-13.564</v>
          </cell>
          <cell r="AJ18">
            <v>-2.0920000000000001</v>
          </cell>
          <cell r="AK18">
            <v>-4.0640000000000001</v>
          </cell>
          <cell r="AL18">
            <v>-10.625</v>
          </cell>
          <cell r="AM18">
            <v>-5.657</v>
          </cell>
          <cell r="AN18">
            <v>-2.7930000000000001</v>
          </cell>
          <cell r="AO18">
            <v>-1.091</v>
          </cell>
          <cell r="AP18">
            <v>-2.5550000000000002</v>
          </cell>
          <cell r="AQ18">
            <v>-3.153</v>
          </cell>
          <cell r="AR18">
            <v>-3.6059999999999999</v>
          </cell>
          <cell r="AS18">
            <v>-4.0999999999999996</v>
          </cell>
          <cell r="AT18">
            <v>-4.5279999999999996</v>
          </cell>
          <cell r="AU18">
            <v>-4.8890000000000002</v>
          </cell>
          <cell r="AV18">
            <v>-5.5339999999999998</v>
          </cell>
          <cell r="AW18">
            <v>2012</v>
          </cell>
        </row>
        <row r="19">
          <cell r="D19" t="str">
            <v>Benin</v>
          </cell>
          <cell r="E19" t="str">
            <v>Current account balance</v>
          </cell>
          <cell r="F19"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9" t="str">
            <v>Percent of GDP</v>
          </cell>
          <cell r="I19" t="str">
            <v>See notes for:  Gross domestic product, current prices (National currency) Current account balance (U.S. dollars).</v>
          </cell>
          <cell r="J19">
            <v>-6.3849999999999998</v>
          </cell>
          <cell r="K19">
            <v>-23.128</v>
          </cell>
          <cell r="L19">
            <v>-28.532</v>
          </cell>
          <cell r="M19">
            <v>-15.929</v>
          </cell>
          <cell r="N19">
            <v>-5.0030000000000001</v>
          </cell>
          <cell r="O19">
            <v>-4.1639999999999997</v>
          </cell>
          <cell r="P19">
            <v>-6.36</v>
          </cell>
          <cell r="Q19">
            <v>-5.7919999999999998</v>
          </cell>
          <cell r="R19">
            <v>-7.4059999999999997</v>
          </cell>
          <cell r="S19">
            <v>-1.641</v>
          </cell>
          <cell r="T19">
            <v>-2.0339999999999998</v>
          </cell>
          <cell r="U19">
            <v>-2.6379999999999999</v>
          </cell>
          <cell r="V19">
            <v>-4.335</v>
          </cell>
          <cell r="W19">
            <v>-4.1859999999999999</v>
          </cell>
          <cell r="X19">
            <v>-2.4769999999999999</v>
          </cell>
          <cell r="Y19">
            <v>-6.0860000000000003</v>
          </cell>
          <cell r="Z19">
            <v>-3.92</v>
          </cell>
          <cell r="AA19">
            <v>-7.0119999999999996</v>
          </cell>
          <cell r="AB19">
            <v>-5.4269999999999996</v>
          </cell>
          <cell r="AC19">
            <v>-7.2519999999999998</v>
          </cell>
          <cell r="AD19">
            <v>-4.4050000000000002</v>
          </cell>
          <cell r="AE19">
            <v>-4.3789999999999996</v>
          </cell>
          <cell r="AF19">
            <v>-7.93</v>
          </cell>
          <cell r="AG19">
            <v>-9.3640000000000008</v>
          </cell>
          <cell r="AH19">
            <v>-6.9820000000000002</v>
          </cell>
          <cell r="AI19">
            <v>-6.3029999999999999</v>
          </cell>
          <cell r="AJ19">
            <v>-5.3369999999999997</v>
          </cell>
          <cell r="AK19">
            <v>-10.170999999999999</v>
          </cell>
          <cell r="AL19">
            <v>-8.0820000000000007</v>
          </cell>
          <cell r="AM19">
            <v>-8.9320000000000004</v>
          </cell>
          <cell r="AN19">
            <v>-7.2969999999999997</v>
          </cell>
          <cell r="AO19">
            <v>-9.9760000000000009</v>
          </cell>
          <cell r="AP19">
            <v>-9.7520000000000007</v>
          </cell>
          <cell r="AQ19">
            <v>-7.5229999999999997</v>
          </cell>
          <cell r="AR19">
            <v>-7.0780000000000003</v>
          </cell>
          <cell r="AS19">
            <v>-6.7779999999999996</v>
          </cell>
          <cell r="AT19">
            <v>-6.8680000000000003</v>
          </cell>
          <cell r="AU19">
            <v>-6.99</v>
          </cell>
          <cell r="AV19">
            <v>-6.4420000000000002</v>
          </cell>
          <cell r="AW19">
            <v>2010</v>
          </cell>
        </row>
        <row r="20">
          <cell r="D20" t="str">
            <v>Bhutan</v>
          </cell>
          <cell r="E20" t="str">
            <v>Current account balance</v>
          </cell>
          <cell r="F20"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20" t="str">
            <v>Percent of GDP</v>
          </cell>
          <cell r="I20" t="str">
            <v>See notes for:  Gross domestic product, current prices (National currency) Current account balance (U.S. dollars).</v>
          </cell>
          <cell r="J20">
            <v>10.492000000000001</v>
          </cell>
          <cell r="K20">
            <v>3.25</v>
          </cell>
          <cell r="L20">
            <v>-46.68</v>
          </cell>
          <cell r="M20">
            <v>-46.527000000000001</v>
          </cell>
          <cell r="N20">
            <v>-54.472999999999999</v>
          </cell>
          <cell r="O20">
            <v>-44.305999999999997</v>
          </cell>
          <cell r="P20">
            <v>-45.173000000000002</v>
          </cell>
          <cell r="Q20">
            <v>-32.195</v>
          </cell>
          <cell r="R20">
            <v>-19.899999999999999</v>
          </cell>
          <cell r="S20">
            <v>-25.34</v>
          </cell>
          <cell r="T20">
            <v>-9.1850000000000005</v>
          </cell>
          <cell r="U20">
            <v>-9.75</v>
          </cell>
          <cell r="V20">
            <v>-27.614000000000001</v>
          </cell>
          <cell r="W20">
            <v>-16.757999999999999</v>
          </cell>
          <cell r="X20">
            <v>-12.414999999999999</v>
          </cell>
          <cell r="Y20">
            <v>16.148</v>
          </cell>
          <cell r="Z20">
            <v>12.944000000000001</v>
          </cell>
          <cell r="AA20">
            <v>4.7839999999999998</v>
          </cell>
          <cell r="AB20">
            <v>8.891</v>
          </cell>
          <cell r="AC20">
            <v>2.0289999999999999</v>
          </cell>
          <cell r="AD20">
            <v>-8.6579999999999995</v>
          </cell>
          <cell r="AE20">
            <v>-7.8410000000000002</v>
          </cell>
          <cell r="AF20">
            <v>-14.598000000000001</v>
          </cell>
          <cell r="AG20">
            <v>-23.093</v>
          </cell>
          <cell r="AH20">
            <v>-17.779</v>
          </cell>
          <cell r="AI20">
            <v>-29.501999999999999</v>
          </cell>
          <cell r="AJ20">
            <v>-4.109</v>
          </cell>
          <cell r="AK20">
            <v>13.302</v>
          </cell>
          <cell r="AL20">
            <v>-2.1230000000000002</v>
          </cell>
          <cell r="AM20">
            <v>-1.879</v>
          </cell>
          <cell r="AN20">
            <v>-9.4979999999999993</v>
          </cell>
          <cell r="AO20">
            <v>-21.920999999999999</v>
          </cell>
          <cell r="AP20">
            <v>-18.657</v>
          </cell>
          <cell r="AQ20">
            <v>-20.125</v>
          </cell>
          <cell r="AR20">
            <v>-18.568000000000001</v>
          </cell>
          <cell r="AS20">
            <v>-16.506</v>
          </cell>
          <cell r="AT20">
            <v>-18.986000000000001</v>
          </cell>
          <cell r="AU20">
            <v>-20.292999999999999</v>
          </cell>
          <cell r="AV20">
            <v>-19.187000000000001</v>
          </cell>
          <cell r="AW20">
            <v>0</v>
          </cell>
        </row>
        <row r="21">
          <cell r="D21" t="str">
            <v>Bolivia</v>
          </cell>
          <cell r="E21" t="str">
            <v>Current account balance</v>
          </cell>
          <cell r="F21"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21" t="str">
            <v>Percent of GDP</v>
          </cell>
          <cell r="I21" t="str">
            <v>See notes for:  Gross domestic product, current prices (National currency) Current account balance (U.S. dollars).</v>
          </cell>
          <cell r="J21">
            <v>-0.2</v>
          </cell>
          <cell r="K21">
            <v>-8.1020000000000003</v>
          </cell>
          <cell r="L21">
            <v>-3.4</v>
          </cell>
          <cell r="M21">
            <v>-2.8</v>
          </cell>
          <cell r="N21">
            <v>-2</v>
          </cell>
          <cell r="O21">
            <v>-7.3</v>
          </cell>
          <cell r="P21">
            <v>-7.6</v>
          </cell>
          <cell r="Q21">
            <v>-9.27</v>
          </cell>
          <cell r="R21">
            <v>-2.9</v>
          </cell>
          <cell r="S21">
            <v>0.7</v>
          </cell>
          <cell r="T21">
            <v>-4.0209999999999999</v>
          </cell>
          <cell r="U21">
            <v>-4.7809999999999997</v>
          </cell>
          <cell r="V21">
            <v>-7.1970000000000001</v>
          </cell>
          <cell r="W21">
            <v>-7.3079999999999998</v>
          </cell>
          <cell r="X21">
            <v>-3.9889999999999999</v>
          </cell>
          <cell r="Y21">
            <v>-5.0049999999999999</v>
          </cell>
          <cell r="Z21">
            <v>-4.5110000000000001</v>
          </cell>
          <cell r="AA21">
            <v>-6.9859999999999998</v>
          </cell>
          <cell r="AB21">
            <v>-7.1509999999999998</v>
          </cell>
          <cell r="AC21">
            <v>-4.843</v>
          </cell>
          <cell r="AD21">
            <v>-5.3239999999999998</v>
          </cell>
          <cell r="AE21">
            <v>-3.36</v>
          </cell>
          <cell r="AF21">
            <v>-4.42</v>
          </cell>
          <cell r="AG21">
            <v>1.042</v>
          </cell>
          <cell r="AH21">
            <v>3.694</v>
          </cell>
          <cell r="AI21">
            <v>5.8630000000000004</v>
          </cell>
          <cell r="AJ21">
            <v>11.225</v>
          </cell>
          <cell r="AK21">
            <v>11.396000000000001</v>
          </cell>
          <cell r="AL21">
            <v>11.859</v>
          </cell>
          <cell r="AM21">
            <v>4.2699999999999996</v>
          </cell>
          <cell r="AN21">
            <v>4.8949999999999996</v>
          </cell>
          <cell r="AO21">
            <v>2.2269999999999999</v>
          </cell>
          <cell r="AP21">
            <v>7.452</v>
          </cell>
          <cell r="AQ21">
            <v>4.8010000000000002</v>
          </cell>
          <cell r="AR21">
            <v>3.4980000000000002</v>
          </cell>
          <cell r="AS21">
            <v>2.968</v>
          </cell>
          <cell r="AT21">
            <v>2.5960000000000001</v>
          </cell>
          <cell r="AU21">
            <v>2.444</v>
          </cell>
          <cell r="AV21">
            <v>1.9730000000000001</v>
          </cell>
          <cell r="AW21">
            <v>2011</v>
          </cell>
        </row>
        <row r="22">
          <cell r="D22" t="str">
            <v>Bosnia and Herzegovina</v>
          </cell>
          <cell r="E22" t="str">
            <v>Current account balance</v>
          </cell>
          <cell r="F22"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22" t="str">
            <v>Percent of GDP</v>
          </cell>
          <cell r="I22" t="str">
            <v>See notes for:  Gross domestic product, current prices (National currency) Current account balance (U.S. dollars).</v>
          </cell>
          <cell r="J22" t="str">
            <v>n/a</v>
          </cell>
          <cell r="K22" t="str">
            <v>n/a</v>
          </cell>
          <cell r="L22" t="str">
            <v>n/a</v>
          </cell>
          <cell r="M22" t="str">
            <v>n/a</v>
          </cell>
          <cell r="N22" t="str">
            <v>n/a</v>
          </cell>
          <cell r="O22" t="str">
            <v>n/a</v>
          </cell>
          <cell r="P22" t="str">
            <v>n/a</v>
          </cell>
          <cell r="Q22" t="str">
            <v>n/a</v>
          </cell>
          <cell r="R22" t="str">
            <v>n/a</v>
          </cell>
          <cell r="S22" t="str">
            <v>n/a</v>
          </cell>
          <cell r="T22" t="str">
            <v>n/a</v>
          </cell>
          <cell r="U22" t="str">
            <v>n/a</v>
          </cell>
          <cell r="V22" t="str">
            <v>n/a</v>
          </cell>
          <cell r="W22" t="str">
            <v>n/a</v>
          </cell>
          <cell r="X22" t="str">
            <v>n/a</v>
          </cell>
          <cell r="Y22" t="str">
            <v>n/a</v>
          </cell>
          <cell r="Z22" t="str">
            <v>n/a</v>
          </cell>
          <cell r="AA22" t="str">
            <v>n/a</v>
          </cell>
          <cell r="AB22">
            <v>-6.5880000000000001</v>
          </cell>
          <cell r="AC22">
            <v>-8.7059999999999995</v>
          </cell>
          <cell r="AD22">
            <v>-7.1459999999999999</v>
          </cell>
          <cell r="AE22">
            <v>-12.904999999999999</v>
          </cell>
          <cell r="AF22">
            <v>-17.629000000000001</v>
          </cell>
          <cell r="AG22">
            <v>-19.193000000000001</v>
          </cell>
          <cell r="AH22">
            <v>-16.141999999999999</v>
          </cell>
          <cell r="AI22">
            <v>-17.064</v>
          </cell>
          <cell r="AJ22">
            <v>-7.8650000000000002</v>
          </cell>
          <cell r="AK22">
            <v>-9.0779999999999994</v>
          </cell>
          <cell r="AL22">
            <v>-14.164</v>
          </cell>
          <cell r="AM22">
            <v>-6.5839999999999996</v>
          </cell>
          <cell r="AN22">
            <v>-5.5540000000000003</v>
          </cell>
          <cell r="AO22">
            <v>-9.5129999999999999</v>
          </cell>
          <cell r="AP22">
            <v>-9.6660000000000004</v>
          </cell>
          <cell r="AQ22">
            <v>-8.7460000000000004</v>
          </cell>
          <cell r="AR22">
            <v>-7.9260000000000002</v>
          </cell>
          <cell r="AS22">
            <v>-7.2460000000000004</v>
          </cell>
          <cell r="AT22">
            <v>-6.3860000000000001</v>
          </cell>
          <cell r="AU22">
            <v>-5.742</v>
          </cell>
          <cell r="AV22">
            <v>-5.0270000000000001</v>
          </cell>
          <cell r="AW22">
            <v>2010</v>
          </cell>
        </row>
        <row r="23">
          <cell r="D23" t="str">
            <v>Botswana</v>
          </cell>
          <cell r="E23" t="str">
            <v>Current account balance</v>
          </cell>
          <cell r="F23"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23" t="str">
            <v>Percent of GDP</v>
          </cell>
          <cell r="I23" t="str">
            <v>See notes for:  Gross domestic product, current prices (National currency) Current account balance (U.S. dollars).</v>
          </cell>
          <cell r="J23">
            <v>-26.209</v>
          </cell>
          <cell r="K23">
            <v>-39.491999999999997</v>
          </cell>
          <cell r="L23">
            <v>-23.138999999999999</v>
          </cell>
          <cell r="M23">
            <v>-15.366</v>
          </cell>
          <cell r="N23">
            <v>-14.141</v>
          </cell>
          <cell r="O23">
            <v>2.7570000000000001</v>
          </cell>
          <cell r="P23">
            <v>2.4319999999999999</v>
          </cell>
          <cell r="Q23">
            <v>22.350999999999999</v>
          </cell>
          <cell r="R23">
            <v>4.3120000000000003</v>
          </cell>
          <cell r="S23">
            <v>5.8040000000000003</v>
          </cell>
          <cell r="T23">
            <v>-0.47299999999999998</v>
          </cell>
          <cell r="U23">
            <v>7.3109999999999999</v>
          </cell>
          <cell r="V23">
            <v>4.5739999999999998</v>
          </cell>
          <cell r="W23">
            <v>9.5570000000000004</v>
          </cell>
          <cell r="X23">
            <v>5.2110000000000003</v>
          </cell>
          <cell r="Y23">
            <v>6.1180000000000003</v>
          </cell>
          <cell r="Z23">
            <v>10.127000000000001</v>
          </cell>
          <cell r="AA23">
            <v>13.959</v>
          </cell>
          <cell r="AB23">
            <v>3.77</v>
          </cell>
          <cell r="AC23">
            <v>10.539</v>
          </cell>
          <cell r="AD23">
            <v>9.68</v>
          </cell>
          <cell r="AE23">
            <v>9.9079999999999995</v>
          </cell>
          <cell r="AF23">
            <v>3.2290000000000001</v>
          </cell>
          <cell r="AG23">
            <v>5.7160000000000002</v>
          </cell>
          <cell r="AH23">
            <v>3.48</v>
          </cell>
          <cell r="AI23">
            <v>15.199</v>
          </cell>
          <cell r="AJ23">
            <v>17.231000000000002</v>
          </cell>
          <cell r="AK23">
            <v>15</v>
          </cell>
          <cell r="AL23">
            <v>6.8650000000000002</v>
          </cell>
          <cell r="AM23">
            <v>-5.2270000000000003</v>
          </cell>
          <cell r="AN23">
            <v>0.98599999999999999</v>
          </cell>
          <cell r="AO23">
            <v>2.2109999999999999</v>
          </cell>
          <cell r="AP23">
            <v>4.9160000000000004</v>
          </cell>
          <cell r="AQ23">
            <v>3.9430000000000001</v>
          </cell>
          <cell r="AR23">
            <v>3.2719999999999998</v>
          </cell>
          <cell r="AS23">
            <v>3.085</v>
          </cell>
          <cell r="AT23">
            <v>2.6549999999999998</v>
          </cell>
          <cell r="AU23">
            <v>4.085</v>
          </cell>
          <cell r="AV23">
            <v>5.101</v>
          </cell>
          <cell r="AW23">
            <v>2009</v>
          </cell>
        </row>
        <row r="24">
          <cell r="D24" t="str">
            <v>Brazil</v>
          </cell>
          <cell r="E24" t="str">
            <v>Current account balance</v>
          </cell>
          <cell r="F24"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24" t="str">
            <v>Percent of GDP</v>
          </cell>
          <cell r="I24" t="str">
            <v>See notes for:  Gross domestic product, current prices (National currency) Current account balance (U.S. dollars).</v>
          </cell>
          <cell r="J24">
            <v>-8.6</v>
          </cell>
          <cell r="K24">
            <v>-6.8570000000000002</v>
          </cell>
          <cell r="L24">
            <v>-8.9149999999999991</v>
          </cell>
          <cell r="M24">
            <v>-4.66</v>
          </cell>
          <cell r="N24">
            <v>2.7E-2</v>
          </cell>
          <cell r="O24">
            <v>-9.8000000000000004E-2</v>
          </cell>
          <cell r="P24">
            <v>-2.1019999999999999</v>
          </cell>
          <cell r="Q24">
            <v>-0.49</v>
          </cell>
          <cell r="R24">
            <v>1.2769999999999999</v>
          </cell>
          <cell r="S24">
            <v>0.23</v>
          </cell>
          <cell r="T24">
            <v>-0.81399999999999995</v>
          </cell>
          <cell r="U24">
            <v>-0.34499999999999997</v>
          </cell>
          <cell r="V24">
            <v>1.573</v>
          </cell>
          <cell r="W24">
            <v>-0.13500000000000001</v>
          </cell>
          <cell r="X24">
            <v>-0.308</v>
          </cell>
          <cell r="Y24">
            <v>-2.3879999999999999</v>
          </cell>
          <cell r="Z24">
            <v>-2.734</v>
          </cell>
          <cell r="AA24">
            <v>-3.4769999999999999</v>
          </cell>
          <cell r="AB24">
            <v>-3.944</v>
          </cell>
          <cell r="AC24">
            <v>-4.3170000000000002</v>
          </cell>
          <cell r="AD24">
            <v>-3.76</v>
          </cell>
          <cell r="AE24">
            <v>-4.1870000000000003</v>
          </cell>
          <cell r="AF24">
            <v>-1.51</v>
          </cell>
          <cell r="AG24">
            <v>0.75600000000000001</v>
          </cell>
          <cell r="AH24">
            <v>1.76</v>
          </cell>
          <cell r="AI24">
            <v>1.5860000000000001</v>
          </cell>
          <cell r="AJ24">
            <v>1.2529999999999999</v>
          </cell>
          <cell r="AK24">
            <v>0.114</v>
          </cell>
          <cell r="AL24">
            <v>-1.708</v>
          </cell>
          <cell r="AM24">
            <v>-1.498</v>
          </cell>
          <cell r="AN24">
            <v>-2.206</v>
          </cell>
          <cell r="AO24">
            <v>-2.105</v>
          </cell>
          <cell r="AP24">
            <v>-2.2639999999999998</v>
          </cell>
          <cell r="AQ24">
            <v>-2.371</v>
          </cell>
          <cell r="AR24">
            <v>-3.2480000000000002</v>
          </cell>
          <cell r="AS24">
            <v>-3.2639999999999998</v>
          </cell>
          <cell r="AT24">
            <v>-3.2719999999999998</v>
          </cell>
          <cell r="AU24">
            <v>-3.3420000000000001</v>
          </cell>
          <cell r="AV24">
            <v>-3.4369999999999998</v>
          </cell>
          <cell r="AW24">
            <v>2012</v>
          </cell>
        </row>
        <row r="25">
          <cell r="D25" t="str">
            <v>Brunei Darussalam</v>
          </cell>
          <cell r="E25" t="str">
            <v>Current account balance</v>
          </cell>
          <cell r="F25"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25" t="str">
            <v>Percent of GDP</v>
          </cell>
          <cell r="I25" t="str">
            <v>See notes for:  Gross domestic product, current prices (National currency) Current account balance (U.S. dollars).</v>
          </cell>
          <cell r="J25" t="str">
            <v>n/a</v>
          </cell>
          <cell r="K25" t="str">
            <v>n/a</v>
          </cell>
          <cell r="L25" t="str">
            <v>n/a</v>
          </cell>
          <cell r="M25" t="str">
            <v>n/a</v>
          </cell>
          <cell r="N25" t="str">
            <v>n/a</v>
          </cell>
          <cell r="O25">
            <v>82.572999999999993</v>
          </cell>
          <cell r="P25">
            <v>87.777000000000001</v>
          </cell>
          <cell r="Q25">
            <v>88.876000000000005</v>
          </cell>
          <cell r="R25">
            <v>92.587999999999994</v>
          </cell>
          <cell r="S25">
            <v>78.768000000000001</v>
          </cell>
          <cell r="T25">
            <v>71.903999999999996</v>
          </cell>
          <cell r="U25">
            <v>69.296000000000006</v>
          </cell>
          <cell r="V25">
            <v>44.673000000000002</v>
          </cell>
          <cell r="W25">
            <v>31.981000000000002</v>
          </cell>
          <cell r="X25">
            <v>39.003</v>
          </cell>
          <cell r="Y25">
            <v>33.695999999999998</v>
          </cell>
          <cell r="Z25">
            <v>29.36</v>
          </cell>
          <cell r="AA25">
            <v>26.922000000000001</v>
          </cell>
          <cell r="AB25">
            <v>20.367000000000001</v>
          </cell>
          <cell r="AC25">
            <v>35.317</v>
          </cell>
          <cell r="AD25">
            <v>49.960999999999999</v>
          </cell>
          <cell r="AE25">
            <v>46.460999999999999</v>
          </cell>
          <cell r="AF25">
            <v>40.17</v>
          </cell>
          <cell r="AG25">
            <v>44.279000000000003</v>
          </cell>
          <cell r="AH25">
            <v>42.238999999999997</v>
          </cell>
          <cell r="AI25">
            <v>47.289000000000001</v>
          </cell>
          <cell r="AJ25">
            <v>50.146999999999998</v>
          </cell>
          <cell r="AK25">
            <v>47.817999999999998</v>
          </cell>
          <cell r="AL25">
            <v>48.94</v>
          </cell>
          <cell r="AM25">
            <v>40.156999999999996</v>
          </cell>
          <cell r="AN25">
            <v>45.453000000000003</v>
          </cell>
          <cell r="AO25">
            <v>32.357999999999997</v>
          </cell>
          <cell r="AP25">
            <v>48.48</v>
          </cell>
          <cell r="AQ25">
            <v>45.131</v>
          </cell>
          <cell r="AR25">
            <v>44.536999999999999</v>
          </cell>
          <cell r="AS25">
            <v>43.095999999999997</v>
          </cell>
          <cell r="AT25">
            <v>38.317</v>
          </cell>
          <cell r="AU25">
            <v>41.024000000000001</v>
          </cell>
          <cell r="AV25">
            <v>44.194000000000003</v>
          </cell>
          <cell r="AW25">
            <v>2011</v>
          </cell>
        </row>
        <row r="26">
          <cell r="D26" t="str">
            <v>Bulgaria</v>
          </cell>
          <cell r="E26" t="str">
            <v>Current account balance</v>
          </cell>
          <cell r="F26"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26" t="str">
            <v>Percent of GDP</v>
          </cell>
          <cell r="I26" t="str">
            <v>See notes for:  Gross domestic product, current prices (National currency) Current account balance (U.S. dollars).</v>
          </cell>
          <cell r="J26">
            <v>3.5760000000000001</v>
          </cell>
          <cell r="K26">
            <v>0.42399999999999999</v>
          </cell>
          <cell r="L26">
            <v>0.59</v>
          </cell>
          <cell r="M26">
            <v>0.11700000000000001</v>
          </cell>
          <cell r="N26">
            <v>1.633</v>
          </cell>
          <cell r="O26">
            <v>-0.48499999999999999</v>
          </cell>
          <cell r="P26">
            <v>-3.83</v>
          </cell>
          <cell r="Q26">
            <v>-2.5019999999999998</v>
          </cell>
          <cell r="R26">
            <v>-0.85499999999999998</v>
          </cell>
          <cell r="S26">
            <v>-1.605</v>
          </cell>
          <cell r="T26">
            <v>-8.0969999999999995</v>
          </cell>
          <cell r="U26">
            <v>-3.7170000000000001</v>
          </cell>
          <cell r="V26">
            <v>-4.2859999999999996</v>
          </cell>
          <cell r="W26">
            <v>-24.109000000000002</v>
          </cell>
          <cell r="X26">
            <v>-0.39700000000000002</v>
          </cell>
          <cell r="Y26">
            <v>-0.192</v>
          </cell>
          <cell r="Z26">
            <v>0.155</v>
          </cell>
          <cell r="AA26">
            <v>4.0209999999999999</v>
          </cell>
          <cell r="AB26">
            <v>-0.47099999999999997</v>
          </cell>
          <cell r="AC26">
            <v>-4.907</v>
          </cell>
          <cell r="AD26">
            <v>-5.4359999999999999</v>
          </cell>
          <cell r="AE26">
            <v>-5.52</v>
          </cell>
          <cell r="AF26">
            <v>-2.3719999999999999</v>
          </cell>
          <cell r="AG26">
            <v>-5.3129999999999997</v>
          </cell>
          <cell r="AH26">
            <v>-6.4169999999999998</v>
          </cell>
          <cell r="AI26">
            <v>-11.635</v>
          </cell>
          <cell r="AJ26">
            <v>-17.555</v>
          </cell>
          <cell r="AK26">
            <v>-25.202000000000002</v>
          </cell>
          <cell r="AL26">
            <v>-23.04</v>
          </cell>
          <cell r="AM26">
            <v>-8.9260000000000002</v>
          </cell>
          <cell r="AN26">
            <v>-1.4790000000000001</v>
          </cell>
          <cell r="AO26">
            <v>0.27</v>
          </cell>
          <cell r="AP26">
            <v>-0.67500000000000004</v>
          </cell>
          <cell r="AQ26">
            <v>-1.89</v>
          </cell>
          <cell r="AR26">
            <v>-2.0680000000000001</v>
          </cell>
          <cell r="AS26">
            <v>-2.6139999999999999</v>
          </cell>
          <cell r="AT26">
            <v>-3.004</v>
          </cell>
          <cell r="AU26">
            <v>-3.3929999999999998</v>
          </cell>
          <cell r="AV26">
            <v>-3.4430000000000001</v>
          </cell>
          <cell r="AW26">
            <v>2011</v>
          </cell>
        </row>
        <row r="27">
          <cell r="D27" t="str">
            <v>Burkina Faso</v>
          </cell>
          <cell r="E27" t="str">
            <v>Current account balance</v>
          </cell>
          <cell r="F27"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27" t="str">
            <v>Percent of GDP</v>
          </cell>
          <cell r="I27" t="str">
            <v>See notes for:  Gross domestic product, current prices (National currency) Current account balance (U.S. dollars).</v>
          </cell>
          <cell r="J27">
            <v>-1.1619999999999999</v>
          </cell>
          <cell r="K27">
            <v>-1.966</v>
          </cell>
          <cell r="L27">
            <v>-4.8250000000000002</v>
          </cell>
          <cell r="M27">
            <v>-3.5409999999999999</v>
          </cell>
          <cell r="N27">
            <v>0.51800000000000002</v>
          </cell>
          <cell r="O27">
            <v>-4.327</v>
          </cell>
          <cell r="P27">
            <v>-1.8460000000000001</v>
          </cell>
          <cell r="Q27">
            <v>-3.7309999999999999</v>
          </cell>
          <cell r="R27">
            <v>-4.1310000000000002</v>
          </cell>
          <cell r="S27">
            <v>-1.113</v>
          </cell>
          <cell r="T27">
            <v>-4.2190000000000003</v>
          </cell>
          <cell r="U27">
            <v>-5.1180000000000003</v>
          </cell>
          <cell r="V27">
            <v>-4.7229999999999999</v>
          </cell>
          <cell r="W27">
            <v>-4.484</v>
          </cell>
          <cell r="X27">
            <v>-0.97699999999999998</v>
          </cell>
          <cell r="Y27">
            <v>-3.8740000000000001</v>
          </cell>
          <cell r="Z27">
            <v>-8.1530000000000005</v>
          </cell>
          <cell r="AA27">
            <v>-8.2460000000000004</v>
          </cell>
          <cell r="AB27">
            <v>-6.8029999999999999</v>
          </cell>
          <cell r="AC27">
            <v>-10.592000000000001</v>
          </cell>
          <cell r="AD27">
            <v>-13.157</v>
          </cell>
          <cell r="AE27">
            <v>-11.939</v>
          </cell>
          <cell r="AF27">
            <v>-10.92</v>
          </cell>
          <cell r="AG27">
            <v>-9.6449999999999996</v>
          </cell>
          <cell r="AH27">
            <v>-10.978999999999999</v>
          </cell>
          <cell r="AI27">
            <v>-11.608000000000001</v>
          </cell>
          <cell r="AJ27">
            <v>-9.5150000000000006</v>
          </cell>
          <cell r="AK27">
            <v>-8.2910000000000004</v>
          </cell>
          <cell r="AL27">
            <v>-11.487</v>
          </cell>
          <cell r="AM27">
            <v>-4.726</v>
          </cell>
          <cell r="AN27">
            <v>-2.327</v>
          </cell>
          <cell r="AO27">
            <v>-1.129</v>
          </cell>
          <cell r="AP27">
            <v>-4.7190000000000003</v>
          </cell>
          <cell r="AQ27">
            <v>-3.7349999999999999</v>
          </cell>
          <cell r="AR27">
            <v>-3.28</v>
          </cell>
          <cell r="AS27">
            <v>-2.702</v>
          </cell>
          <cell r="AT27">
            <v>-1.8109999999999999</v>
          </cell>
          <cell r="AU27">
            <v>-1.7509999999999999</v>
          </cell>
          <cell r="AV27">
            <v>-1.57</v>
          </cell>
          <cell r="AW27">
            <v>2010</v>
          </cell>
        </row>
        <row r="28">
          <cell r="D28" t="str">
            <v>Burundi</v>
          </cell>
          <cell r="E28" t="str">
            <v>Current account balance</v>
          </cell>
          <cell r="F28"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28" t="str">
            <v>Percent of GDP</v>
          </cell>
          <cell r="I28" t="str">
            <v>See notes for:  Gross domestic product, current prices (National currency) Current account balance (U.S. dollars).</v>
          </cell>
          <cell r="J28">
            <v>-7.1449999999999996</v>
          </cell>
          <cell r="K28">
            <v>-5.5410000000000004</v>
          </cell>
          <cell r="L28">
            <v>-9.9269999999999996</v>
          </cell>
          <cell r="M28">
            <v>-9.7859999999999996</v>
          </cell>
          <cell r="N28">
            <v>-9.5429999999999993</v>
          </cell>
          <cell r="O28">
            <v>-5.9240000000000004</v>
          </cell>
          <cell r="P28">
            <v>-5.53</v>
          </cell>
          <cell r="Q28">
            <v>-9.7720000000000002</v>
          </cell>
          <cell r="R28">
            <v>-7.2270000000000003</v>
          </cell>
          <cell r="S28">
            <v>-7.2190000000000003</v>
          </cell>
          <cell r="T28">
            <v>-11.853</v>
          </cell>
          <cell r="U28">
            <v>-4.2939999999999996</v>
          </cell>
          <cell r="V28">
            <v>-6.4729999999999999</v>
          </cell>
          <cell r="W28">
            <v>-1.19</v>
          </cell>
          <cell r="X28">
            <v>0.23400000000000001</v>
          </cell>
          <cell r="Y28">
            <v>0.89600000000000002</v>
          </cell>
          <cell r="Z28">
            <v>-4.109</v>
          </cell>
          <cell r="AA28">
            <v>-0.11799999999999999</v>
          </cell>
          <cell r="AB28">
            <v>-5.2519999999999998</v>
          </cell>
          <cell r="AC28">
            <v>-4.0709999999999997</v>
          </cell>
          <cell r="AD28">
            <v>-7.0190000000000001</v>
          </cell>
          <cell r="AE28">
            <v>-3.508</v>
          </cell>
          <cell r="AF28">
            <v>-2.6059999999999999</v>
          </cell>
          <cell r="AG28">
            <v>-3.18</v>
          </cell>
          <cell r="AH28">
            <v>-6.3239999999999998</v>
          </cell>
          <cell r="AI28">
            <v>-4.9059999999999997</v>
          </cell>
          <cell r="AJ28">
            <v>-21.466999999999999</v>
          </cell>
          <cell r="AK28">
            <v>-5.3579999999999997</v>
          </cell>
          <cell r="AL28">
            <v>-0.97499999999999998</v>
          </cell>
          <cell r="AM28">
            <v>1.7529999999999999</v>
          </cell>
          <cell r="AN28">
            <v>-12.234</v>
          </cell>
          <cell r="AO28">
            <v>-13.711</v>
          </cell>
          <cell r="AP28">
            <v>-15.632</v>
          </cell>
          <cell r="AQ28">
            <v>-16.280999999999999</v>
          </cell>
          <cell r="AR28">
            <v>-15.973000000000001</v>
          </cell>
          <cell r="AS28">
            <v>-15.351000000000001</v>
          </cell>
          <cell r="AT28">
            <v>-14.987</v>
          </cell>
          <cell r="AU28">
            <v>-12.513</v>
          </cell>
          <cell r="AV28">
            <v>-11.226000000000001</v>
          </cell>
          <cell r="AW28">
            <v>2010</v>
          </cell>
        </row>
        <row r="29">
          <cell r="D29" t="str">
            <v>Cambodia</v>
          </cell>
          <cell r="E29" t="str">
            <v>Current account balance</v>
          </cell>
          <cell r="F29"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29" t="str">
            <v>Percent of GDP</v>
          </cell>
          <cell r="I29" t="str">
            <v>See notes for:  Gross domestic product, current prices (National currency) Current account balance (U.S. dollars).</v>
          </cell>
          <cell r="J29" t="str">
            <v>n/a</v>
          </cell>
          <cell r="K29" t="str">
            <v>n/a</v>
          </cell>
          <cell r="L29" t="str">
            <v>n/a</v>
          </cell>
          <cell r="M29" t="str">
            <v>n/a</v>
          </cell>
          <cell r="N29" t="str">
            <v>n/a</v>
          </cell>
          <cell r="O29" t="str">
            <v>n/a</v>
          </cell>
          <cell r="P29">
            <v>15.683</v>
          </cell>
          <cell r="Q29">
            <v>17.673999999999999</v>
          </cell>
          <cell r="R29">
            <v>-41.869</v>
          </cell>
          <cell r="S29">
            <v>-25.754000000000001</v>
          </cell>
          <cell r="T29">
            <v>-3.8580000000000001</v>
          </cell>
          <cell r="U29">
            <v>-1.218</v>
          </cell>
          <cell r="V29">
            <v>-1.0089999999999999</v>
          </cell>
          <cell r="W29">
            <v>-1.6439999999999999</v>
          </cell>
          <cell r="X29">
            <v>-3.4359999999999999</v>
          </cell>
          <cell r="Y29">
            <v>-4.9960000000000004</v>
          </cell>
          <cell r="Z29">
            <v>-7.1719999999999997</v>
          </cell>
          <cell r="AA29">
            <v>1.244</v>
          </cell>
          <cell r="AB29">
            <v>-5.7679999999999998</v>
          </cell>
          <cell r="AC29">
            <v>-5.0229999999999997</v>
          </cell>
          <cell r="AD29">
            <v>-2.819</v>
          </cell>
          <cell r="AE29">
            <v>-1.135</v>
          </cell>
          <cell r="AF29">
            <v>-2.4180000000000001</v>
          </cell>
          <cell r="AG29">
            <v>-3.5649999999999999</v>
          </cell>
          <cell r="AH29">
            <v>-2.1709999999999998</v>
          </cell>
          <cell r="AI29">
            <v>-3.82</v>
          </cell>
          <cell r="AJ29">
            <v>-0.64500000000000002</v>
          </cell>
          <cell r="AK29">
            <v>-1.9179999999999999</v>
          </cell>
          <cell r="AL29">
            <v>-5.6609999999999996</v>
          </cell>
          <cell r="AM29">
            <v>-4.54</v>
          </cell>
          <cell r="AN29">
            <v>-3.9159999999999999</v>
          </cell>
          <cell r="AO29">
            <v>-8.0660000000000007</v>
          </cell>
          <cell r="AP29">
            <v>-10.045999999999999</v>
          </cell>
          <cell r="AQ29">
            <v>-9.8780000000000001</v>
          </cell>
          <cell r="AR29">
            <v>-7.7249999999999996</v>
          </cell>
          <cell r="AS29">
            <v>-7.0979999999999999</v>
          </cell>
          <cell r="AT29">
            <v>-6.1760000000000002</v>
          </cell>
          <cell r="AU29">
            <v>-5.5709999999999997</v>
          </cell>
          <cell r="AV29">
            <v>-5.8689999999999998</v>
          </cell>
          <cell r="AW29">
            <v>2010</v>
          </cell>
        </row>
        <row r="30">
          <cell r="D30" t="str">
            <v>Cameroon</v>
          </cell>
          <cell r="E30" t="str">
            <v>Current account balance</v>
          </cell>
          <cell r="F30"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30" t="str">
            <v>Percent of GDP</v>
          </cell>
          <cell r="I30" t="str">
            <v>See notes for:  Gross domestic product, current prices (National currency) Current account balance (U.S. dollars).</v>
          </cell>
          <cell r="J30">
            <v>-4.4119999999999999</v>
          </cell>
          <cell r="K30">
            <v>-5.9850000000000003</v>
          </cell>
          <cell r="L30">
            <v>4.3789999999999996</v>
          </cell>
          <cell r="M30">
            <v>2.0489999999999999</v>
          </cell>
          <cell r="N30">
            <v>3.8220000000000001</v>
          </cell>
          <cell r="O30">
            <v>3.7109999999999999</v>
          </cell>
          <cell r="P30">
            <v>-2.8769999999999998</v>
          </cell>
          <cell r="Q30">
            <v>-5.5750000000000002</v>
          </cell>
          <cell r="R30">
            <v>-4.4720000000000004</v>
          </cell>
          <cell r="S30">
            <v>-1.835</v>
          </cell>
          <cell r="T30">
            <v>-3.9089999999999998</v>
          </cell>
          <cell r="U30">
            <v>-1.978</v>
          </cell>
          <cell r="V30">
            <v>-2.2389999999999999</v>
          </cell>
          <cell r="W30">
            <v>-4.7649999999999997</v>
          </cell>
          <cell r="X30">
            <v>-3.8450000000000002</v>
          </cell>
          <cell r="Y30">
            <v>-0.78700000000000003</v>
          </cell>
          <cell r="Z30">
            <v>-3.577</v>
          </cell>
          <cell r="AA30">
            <v>-2.4889999999999999</v>
          </cell>
          <cell r="AB30">
            <v>-2.25</v>
          </cell>
          <cell r="AC30">
            <v>-3.51</v>
          </cell>
          <cell r="AD30">
            <v>-4.8470000000000004</v>
          </cell>
          <cell r="AE30">
            <v>-5.8209999999999997</v>
          </cell>
          <cell r="AF30">
            <v>-5.1189999999999998</v>
          </cell>
          <cell r="AG30">
            <v>-1.776</v>
          </cell>
          <cell r="AH30">
            <v>-3.38</v>
          </cell>
          <cell r="AI30">
            <v>-3.4049999999999998</v>
          </cell>
          <cell r="AJ30">
            <v>1.5620000000000001</v>
          </cell>
          <cell r="AK30">
            <v>1.38</v>
          </cell>
          <cell r="AL30">
            <v>-1.1779999999999999</v>
          </cell>
          <cell r="AM30">
            <v>-3.31</v>
          </cell>
          <cell r="AN30">
            <v>-3.0030000000000001</v>
          </cell>
          <cell r="AO30">
            <v>-2.9670000000000001</v>
          </cell>
          <cell r="AP30">
            <v>-4.3940000000000001</v>
          </cell>
          <cell r="AQ30">
            <v>-3.4790000000000001</v>
          </cell>
          <cell r="AR30">
            <v>-3.3959999999999999</v>
          </cell>
          <cell r="AS30">
            <v>-3.3490000000000002</v>
          </cell>
          <cell r="AT30">
            <v>-3.6669999999999998</v>
          </cell>
          <cell r="AU30">
            <v>-4.1100000000000003</v>
          </cell>
          <cell r="AV30">
            <v>-4.5819999999999999</v>
          </cell>
          <cell r="AW30">
            <v>2010</v>
          </cell>
        </row>
        <row r="31">
          <cell r="D31" t="str">
            <v>Canada</v>
          </cell>
          <cell r="E31" t="str">
            <v>Current account balance</v>
          </cell>
          <cell r="F31"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31" t="str">
            <v>Percent of GDP</v>
          </cell>
          <cell r="I31" t="str">
            <v>See notes for:  Gross domestic product, current prices (National currency) Current account balance (U.S. dollars).</v>
          </cell>
          <cell r="J31">
            <v>-2.2189999999999999</v>
          </cell>
          <cell r="K31">
            <v>-4.0759999999999996</v>
          </cell>
          <cell r="L31">
            <v>0.59399999999999997</v>
          </cell>
          <cell r="M31">
            <v>-0.746</v>
          </cell>
          <cell r="N31">
            <v>-0.36399999999999999</v>
          </cell>
          <cell r="O31">
            <v>-1.579</v>
          </cell>
          <cell r="P31">
            <v>-2.9660000000000002</v>
          </cell>
          <cell r="Q31">
            <v>-3.121</v>
          </cell>
          <cell r="R31">
            <v>-2.9289999999999998</v>
          </cell>
          <cell r="S31">
            <v>-3.8450000000000002</v>
          </cell>
          <cell r="T31">
            <v>-3.3340000000000001</v>
          </cell>
          <cell r="U31">
            <v>-3.6640000000000001</v>
          </cell>
          <cell r="V31">
            <v>-3.5470000000000002</v>
          </cell>
          <cell r="W31">
            <v>-3.7850000000000001</v>
          </cell>
          <cell r="X31">
            <v>-2.407</v>
          </cell>
          <cell r="Y31">
            <v>-0.86</v>
          </cell>
          <cell r="Z31">
            <v>0.38700000000000001</v>
          </cell>
          <cell r="AA31">
            <v>-1.38</v>
          </cell>
          <cell r="AB31">
            <v>-1.397</v>
          </cell>
          <cell r="AC31">
            <v>0.11700000000000001</v>
          </cell>
          <cell r="AD31">
            <v>2.512</v>
          </cell>
          <cell r="AE31">
            <v>2.1379999999999999</v>
          </cell>
          <cell r="AF31">
            <v>1.665</v>
          </cell>
          <cell r="AG31">
            <v>1.1499999999999999</v>
          </cell>
          <cell r="AH31">
            <v>2.2810000000000001</v>
          </cell>
          <cell r="AI31">
            <v>1.853</v>
          </cell>
          <cell r="AJ31">
            <v>1.369</v>
          </cell>
          <cell r="AK31">
            <v>0.77900000000000003</v>
          </cell>
          <cell r="AL31">
            <v>0.11600000000000001</v>
          </cell>
          <cell r="AM31">
            <v>-2.9649999999999999</v>
          </cell>
          <cell r="AN31">
            <v>-3.6150000000000002</v>
          </cell>
          <cell r="AO31">
            <v>-2.9670000000000001</v>
          </cell>
          <cell r="AP31">
            <v>-3.6829999999999998</v>
          </cell>
          <cell r="AQ31">
            <v>-3.5209999999999999</v>
          </cell>
          <cell r="AR31">
            <v>-3.4279999999999999</v>
          </cell>
          <cell r="AS31">
            <v>-2.9449999999999998</v>
          </cell>
          <cell r="AT31">
            <v>-2.6349999999999998</v>
          </cell>
          <cell r="AU31">
            <v>-2.569</v>
          </cell>
          <cell r="AV31">
            <v>-2.48</v>
          </cell>
          <cell r="AW31">
            <v>2012</v>
          </cell>
        </row>
        <row r="32">
          <cell r="D32" t="str">
            <v>Cape Verde</v>
          </cell>
          <cell r="E32" t="str">
            <v>Current account balance</v>
          </cell>
          <cell r="F32"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32" t="str">
            <v>Percent of GDP</v>
          </cell>
          <cell r="I32" t="str">
            <v>See notes for:  Gross domestic product, current prices (National currency) Current account balance (U.S. dollars).</v>
          </cell>
          <cell r="J32">
            <v>-49.587000000000003</v>
          </cell>
          <cell r="K32">
            <v>-16.786999999999999</v>
          </cell>
          <cell r="L32">
            <v>-9.2650000000000006</v>
          </cell>
          <cell r="M32">
            <v>-8.6180000000000003</v>
          </cell>
          <cell r="N32">
            <v>-5.2359999999999998</v>
          </cell>
          <cell r="O32">
            <v>-3.7240000000000002</v>
          </cell>
          <cell r="P32">
            <v>1.0269999999999999</v>
          </cell>
          <cell r="Q32">
            <v>5.8159999999999998</v>
          </cell>
          <cell r="R32">
            <v>-2.3340000000000001</v>
          </cell>
          <cell r="S32">
            <v>-9.7929999999999993</v>
          </cell>
          <cell r="T32">
            <v>-5.8369999999999997</v>
          </cell>
          <cell r="U32">
            <v>-5.26</v>
          </cell>
          <cell r="V32">
            <v>-5.6509999999999998</v>
          </cell>
          <cell r="W32">
            <v>-9.0850000000000009</v>
          </cell>
          <cell r="X32">
            <v>-9.6890000000000001</v>
          </cell>
          <cell r="Y32">
            <v>-11.026999999999999</v>
          </cell>
          <cell r="Z32">
            <v>-6.9370000000000003</v>
          </cell>
          <cell r="AA32">
            <v>-6.024</v>
          </cell>
          <cell r="AB32">
            <v>-11.036</v>
          </cell>
          <cell r="AC32">
            <v>-13.738</v>
          </cell>
          <cell r="AD32">
            <v>-10.872</v>
          </cell>
          <cell r="AE32">
            <v>-10.624000000000001</v>
          </cell>
          <cell r="AF32">
            <v>-11.14</v>
          </cell>
          <cell r="AG32">
            <v>-11.148999999999999</v>
          </cell>
          <cell r="AH32">
            <v>-14.327999999999999</v>
          </cell>
          <cell r="AI32">
            <v>-3.5</v>
          </cell>
          <cell r="AJ32">
            <v>-5.4</v>
          </cell>
          <cell r="AK32">
            <v>-14.718999999999999</v>
          </cell>
          <cell r="AL32">
            <v>-15.712999999999999</v>
          </cell>
          <cell r="AM32">
            <v>-15.643000000000001</v>
          </cell>
          <cell r="AN32">
            <v>-12.467000000000001</v>
          </cell>
          <cell r="AO32">
            <v>-15.976000000000001</v>
          </cell>
          <cell r="AP32">
            <v>-11.099</v>
          </cell>
          <cell r="AQ32">
            <v>-13.23</v>
          </cell>
          <cell r="AR32">
            <v>-11.352</v>
          </cell>
          <cell r="AS32">
            <v>-8.3130000000000006</v>
          </cell>
          <cell r="AT32">
            <v>-6.056</v>
          </cell>
          <cell r="AU32">
            <v>-4.3170000000000002</v>
          </cell>
          <cell r="AV32">
            <v>-4.2930000000000001</v>
          </cell>
          <cell r="AW32">
            <v>2008</v>
          </cell>
        </row>
        <row r="33">
          <cell r="D33" t="str">
            <v>Central African Republic</v>
          </cell>
          <cell r="E33" t="str">
            <v>Current account balance</v>
          </cell>
          <cell r="F33"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33" t="str">
            <v>Percent of GDP</v>
          </cell>
          <cell r="I33" t="str">
            <v>See notes for:  Gross domestic product, current prices (National currency) Current account balance (U.S. dollars).</v>
          </cell>
          <cell r="J33">
            <v>-17.513999999999999</v>
          </cell>
          <cell r="K33">
            <v>-7.6559999999999997</v>
          </cell>
          <cell r="L33">
            <v>-12.177</v>
          </cell>
          <cell r="M33">
            <v>-13.231999999999999</v>
          </cell>
          <cell r="N33">
            <v>-9.8249999999999993</v>
          </cell>
          <cell r="O33">
            <v>-3.2290000000000001</v>
          </cell>
          <cell r="P33">
            <v>-4.4210000000000003</v>
          </cell>
          <cell r="Q33">
            <v>-6.806</v>
          </cell>
          <cell r="R33">
            <v>-3.379</v>
          </cell>
          <cell r="S33">
            <v>-2.5059999999999998</v>
          </cell>
          <cell r="T33">
            <v>-6.17</v>
          </cell>
          <cell r="U33">
            <v>-4.8369999999999997</v>
          </cell>
          <cell r="V33">
            <v>-12.4</v>
          </cell>
          <cell r="W33">
            <v>-6.5670000000000002</v>
          </cell>
          <cell r="X33">
            <v>-2.786</v>
          </cell>
          <cell r="Y33">
            <v>-8.4480000000000004</v>
          </cell>
          <cell r="Z33">
            <v>-3.4020000000000001</v>
          </cell>
          <cell r="AA33">
            <v>-3.113</v>
          </cell>
          <cell r="AB33">
            <v>-6.2320000000000002</v>
          </cell>
          <cell r="AC33">
            <v>-1.5309999999999999</v>
          </cell>
          <cell r="AD33">
            <v>-1.429</v>
          </cell>
          <cell r="AE33">
            <v>-1.861</v>
          </cell>
          <cell r="AF33">
            <v>-1.694</v>
          </cell>
          <cell r="AG33">
            <v>-2.2789999999999999</v>
          </cell>
          <cell r="AH33">
            <v>-1.778</v>
          </cell>
          <cell r="AI33">
            <v>-6.5869999999999997</v>
          </cell>
          <cell r="AJ33">
            <v>-3.0259999999999998</v>
          </cell>
          <cell r="AK33">
            <v>-6.2350000000000003</v>
          </cell>
          <cell r="AL33">
            <v>-9.9510000000000005</v>
          </cell>
          <cell r="AM33">
            <v>-9.1850000000000005</v>
          </cell>
          <cell r="AN33">
            <v>-10.195</v>
          </cell>
          <cell r="AO33">
            <v>-7.5940000000000003</v>
          </cell>
          <cell r="AP33">
            <v>-6.2220000000000004</v>
          </cell>
          <cell r="AQ33">
            <v>-5.39</v>
          </cell>
          <cell r="AR33">
            <v>-5.1100000000000003</v>
          </cell>
          <cell r="AS33">
            <v>-4.2030000000000003</v>
          </cell>
          <cell r="AT33">
            <v>-3.5129999999999999</v>
          </cell>
          <cell r="AU33">
            <v>-3.19</v>
          </cell>
          <cell r="AV33">
            <v>-3.0110000000000001</v>
          </cell>
          <cell r="AW33">
            <v>2011</v>
          </cell>
        </row>
        <row r="34">
          <cell r="D34" t="str">
            <v>Chad</v>
          </cell>
          <cell r="E34" t="str">
            <v>Current account balance</v>
          </cell>
          <cell r="F34"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34" t="str">
            <v>Percent of GDP</v>
          </cell>
          <cell r="I34" t="str">
            <v>See notes for:  Gross domestic product, current prices (National currency) Current account balance (U.S. dollars).</v>
          </cell>
          <cell r="J34">
            <v>-0.47499999999999998</v>
          </cell>
          <cell r="K34">
            <v>1.2889999999999999</v>
          </cell>
          <cell r="L34">
            <v>-3.2890000000000001</v>
          </cell>
          <cell r="M34">
            <v>-4.8760000000000003</v>
          </cell>
          <cell r="N34">
            <v>-1.6619999999999999</v>
          </cell>
          <cell r="O34">
            <v>-12.089</v>
          </cell>
          <cell r="P34">
            <v>-16.242000000000001</v>
          </cell>
          <cell r="Q34">
            <v>-12.429</v>
          </cell>
          <cell r="R34">
            <v>-9.7929999999999993</v>
          </cell>
          <cell r="S34">
            <v>-13.721</v>
          </cell>
          <cell r="T34">
            <v>-11.054</v>
          </cell>
          <cell r="U34">
            <v>-8.9320000000000004</v>
          </cell>
          <cell r="V34">
            <v>-9.7059999999999995</v>
          </cell>
          <cell r="W34">
            <v>-14.128</v>
          </cell>
          <cell r="X34">
            <v>-9.6950000000000003</v>
          </cell>
          <cell r="Y34">
            <v>-8.3930000000000007</v>
          </cell>
          <cell r="Z34">
            <v>-9.6690000000000005</v>
          </cell>
          <cell r="AA34">
            <v>-11.474</v>
          </cell>
          <cell r="AB34">
            <v>-8.5109999999999992</v>
          </cell>
          <cell r="AC34">
            <v>-10.704000000000001</v>
          </cell>
          <cell r="AD34">
            <v>-15.384</v>
          </cell>
          <cell r="AE34">
            <v>-31.841000000000001</v>
          </cell>
          <cell r="AF34">
            <v>-94.67</v>
          </cell>
          <cell r="AG34">
            <v>-48.994</v>
          </cell>
          <cell r="AH34">
            <v>-17.140999999999998</v>
          </cell>
          <cell r="AI34">
            <v>1.1819999999999999</v>
          </cell>
          <cell r="AJ34">
            <v>5.9539999999999997</v>
          </cell>
          <cell r="AK34">
            <v>11.599</v>
          </cell>
          <cell r="AL34">
            <v>8.9350000000000005</v>
          </cell>
          <cell r="AM34">
            <v>-4.0940000000000003</v>
          </cell>
          <cell r="AN34">
            <v>-5.0350000000000001</v>
          </cell>
          <cell r="AO34">
            <v>-0.96899999999999997</v>
          </cell>
          <cell r="AP34">
            <v>-2.0939999999999999</v>
          </cell>
          <cell r="AQ34">
            <v>-4.2149999999999999</v>
          </cell>
          <cell r="AR34">
            <v>-1.768</v>
          </cell>
          <cell r="AS34">
            <v>3.5409999999999999</v>
          </cell>
          <cell r="AT34">
            <v>2.1309999999999998</v>
          </cell>
          <cell r="AU34">
            <v>2.0110000000000001</v>
          </cell>
          <cell r="AV34">
            <v>0.126</v>
          </cell>
          <cell r="AW34">
            <v>2010</v>
          </cell>
        </row>
        <row r="35">
          <cell r="D35" t="str">
            <v>Chile</v>
          </cell>
          <cell r="E35" t="str">
            <v>Current account balance</v>
          </cell>
          <cell r="F35"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35" t="str">
            <v>Percent of GDP</v>
          </cell>
          <cell r="I35" t="str">
            <v>See notes for:  Gross domestic product, current prices (National currency) Current account balance (U.S. dollars).</v>
          </cell>
          <cell r="J35">
            <v>-5.9749999999999996</v>
          </cell>
          <cell r="K35">
            <v>-13.638999999999999</v>
          </cell>
          <cell r="L35">
            <v>-8.9060000000000006</v>
          </cell>
          <cell r="M35">
            <v>-5.3159999999999998</v>
          </cell>
          <cell r="N35">
            <v>-10.327</v>
          </cell>
          <cell r="O35">
            <v>-8.0630000000000006</v>
          </cell>
          <cell r="P35">
            <v>-6.3230000000000004</v>
          </cell>
          <cell r="Q35">
            <v>-3.31</v>
          </cell>
          <cell r="R35">
            <v>-0.88300000000000001</v>
          </cell>
          <cell r="S35">
            <v>-2.2869999999999999</v>
          </cell>
          <cell r="T35">
            <v>-1.444</v>
          </cell>
          <cell r="U35">
            <v>-0.255</v>
          </cell>
          <cell r="V35">
            <v>-2.0369999999999999</v>
          </cell>
          <cell r="W35">
            <v>-5.0730000000000004</v>
          </cell>
          <cell r="X35">
            <v>-2.73</v>
          </cell>
          <cell r="Y35">
            <v>-1.7969999999999999</v>
          </cell>
          <cell r="Z35">
            <v>-3.9689999999999999</v>
          </cell>
          <cell r="AA35">
            <v>-4.3140000000000001</v>
          </cell>
          <cell r="AB35">
            <v>-4.8049999999999997</v>
          </cell>
          <cell r="AC35">
            <v>0.13200000000000001</v>
          </cell>
          <cell r="AD35">
            <v>-1.151</v>
          </cell>
          <cell r="AE35">
            <v>-1.5429999999999999</v>
          </cell>
          <cell r="AF35">
            <v>-0.82699999999999996</v>
          </cell>
          <cell r="AG35">
            <v>-1.089</v>
          </cell>
          <cell r="AH35">
            <v>2.6160000000000001</v>
          </cell>
          <cell r="AI35">
            <v>1.5369999999999999</v>
          </cell>
          <cell r="AJ35">
            <v>4.5999999999999996</v>
          </cell>
          <cell r="AK35">
            <v>4.0910000000000002</v>
          </cell>
          <cell r="AL35">
            <v>-3.2309999999999999</v>
          </cell>
          <cell r="AM35">
            <v>2.0449999999999999</v>
          </cell>
          <cell r="AN35">
            <v>1.4830000000000001</v>
          </cell>
          <cell r="AO35">
            <v>-1.3080000000000001</v>
          </cell>
          <cell r="AP35">
            <v>-3.5409999999999999</v>
          </cell>
          <cell r="AQ35">
            <v>-3.9940000000000002</v>
          </cell>
          <cell r="AR35">
            <v>-3.609</v>
          </cell>
          <cell r="AS35">
            <v>-3.1389999999999998</v>
          </cell>
          <cell r="AT35">
            <v>-2.86</v>
          </cell>
          <cell r="AU35">
            <v>-2.8359999999999999</v>
          </cell>
          <cell r="AV35">
            <v>-2.7850000000000001</v>
          </cell>
          <cell r="AW35">
            <v>2012</v>
          </cell>
        </row>
        <row r="36">
          <cell r="D36" t="str">
            <v>China</v>
          </cell>
          <cell r="E36" t="str">
            <v>Current account balance</v>
          </cell>
          <cell r="F36"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36" t="str">
            <v>Percent of GDP</v>
          </cell>
          <cell r="I36" t="str">
            <v>See notes for:  Gross domestic product, current prices (National currency) Current account balance (U.S. dollars).</v>
          </cell>
          <cell r="J36">
            <v>0.14099999999999999</v>
          </cell>
          <cell r="K36">
            <v>1.351</v>
          </cell>
          <cell r="L36">
            <v>1.9910000000000001</v>
          </cell>
          <cell r="M36">
            <v>1.373</v>
          </cell>
          <cell r="N36">
            <v>0.626</v>
          </cell>
          <cell r="O36">
            <v>-3.7480000000000002</v>
          </cell>
          <cell r="P36">
            <v>-2.431</v>
          </cell>
          <cell r="Q36">
            <v>9.2999999999999999E-2</v>
          </cell>
          <cell r="R36">
            <v>-0.94099999999999995</v>
          </cell>
          <cell r="S36">
            <v>-0.95699999999999996</v>
          </cell>
          <cell r="T36">
            <v>3.0739999999999998</v>
          </cell>
          <cell r="U36">
            <v>3.2440000000000002</v>
          </cell>
          <cell r="V36">
            <v>1.3109999999999999</v>
          </cell>
          <cell r="W36">
            <v>-1.9410000000000001</v>
          </cell>
          <cell r="X36">
            <v>1.369</v>
          </cell>
          <cell r="Y36">
            <v>0.222</v>
          </cell>
          <cell r="Z36">
            <v>0.84599999999999997</v>
          </cell>
          <cell r="AA36">
            <v>3.88</v>
          </cell>
          <cell r="AB36">
            <v>3.0870000000000002</v>
          </cell>
          <cell r="AC36">
            <v>1.446</v>
          </cell>
          <cell r="AD36">
            <v>1.712</v>
          </cell>
          <cell r="AE36">
            <v>1.3140000000000001</v>
          </cell>
          <cell r="AF36">
            <v>2.4359999999999999</v>
          </cell>
          <cell r="AG36">
            <v>2.6240000000000001</v>
          </cell>
          <cell r="AH36">
            <v>3.569</v>
          </cell>
          <cell r="AI36">
            <v>5.8650000000000002</v>
          </cell>
          <cell r="AJ36">
            <v>8.5459999999999994</v>
          </cell>
          <cell r="AK36">
            <v>10.108000000000001</v>
          </cell>
          <cell r="AL36">
            <v>9.3049999999999997</v>
          </cell>
          <cell r="AM36">
            <v>4.8739999999999997</v>
          </cell>
          <cell r="AN36">
            <v>4.0069999999999997</v>
          </cell>
          <cell r="AO36">
            <v>2.7549999999999999</v>
          </cell>
          <cell r="AP36">
            <v>2.5979999999999999</v>
          </cell>
          <cell r="AQ36">
            <v>2.6440000000000001</v>
          </cell>
          <cell r="AR36">
            <v>2.8889999999999998</v>
          </cell>
          <cell r="AS36">
            <v>3.3069999999999999</v>
          </cell>
          <cell r="AT36">
            <v>3.7170000000000001</v>
          </cell>
          <cell r="AU36">
            <v>4.165</v>
          </cell>
          <cell r="AV36">
            <v>4.2869999999999999</v>
          </cell>
          <cell r="AW36">
            <v>2012</v>
          </cell>
        </row>
        <row r="37">
          <cell r="D37" t="str">
            <v>Colombia</v>
          </cell>
          <cell r="E37" t="str">
            <v>Current account balance</v>
          </cell>
          <cell r="F37"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37" t="str">
            <v>Percent of GDP</v>
          </cell>
          <cell r="I37" t="str">
            <v>See notes for:  Gross domestic product, current prices (National currency) Current account balance (U.S. dollars).</v>
          </cell>
          <cell r="J37">
            <v>-3.2000000000000001E-2</v>
          </cell>
          <cell r="K37">
            <v>-3.4079999999999999</v>
          </cell>
          <cell r="L37">
            <v>-5.3319999999999999</v>
          </cell>
          <cell r="M37">
            <v>-5.2539999999999996</v>
          </cell>
          <cell r="N37">
            <v>-3.931</v>
          </cell>
          <cell r="O37">
            <v>-3.294</v>
          </cell>
          <cell r="P37">
            <v>1.103</v>
          </cell>
          <cell r="Q37">
            <v>-4.1000000000000002E-2</v>
          </cell>
          <cell r="R37">
            <v>-0.39500000000000002</v>
          </cell>
          <cell r="S37">
            <v>-0.36699999999999999</v>
          </cell>
          <cell r="T37">
            <v>0.97199999999999998</v>
          </cell>
          <cell r="U37">
            <v>4.0979999999999999</v>
          </cell>
          <cell r="V37">
            <v>1.2789999999999999</v>
          </cell>
          <cell r="W37">
            <v>-2.8660000000000001</v>
          </cell>
          <cell r="X37">
            <v>-3.7690000000000001</v>
          </cell>
          <cell r="Y37">
            <v>-4.17</v>
          </cell>
          <cell r="Z37">
            <v>-3.8860000000000001</v>
          </cell>
          <cell r="AA37">
            <v>-5.1260000000000003</v>
          </cell>
          <cell r="AB37">
            <v>-4.4729999999999999</v>
          </cell>
          <cell r="AC37">
            <v>0.69599999999999995</v>
          </cell>
          <cell r="AD37">
            <v>0.79600000000000004</v>
          </cell>
          <cell r="AE37">
            <v>-1.097</v>
          </cell>
          <cell r="AF37">
            <v>-1.327</v>
          </cell>
          <cell r="AG37">
            <v>-1.0469999999999999</v>
          </cell>
          <cell r="AH37">
            <v>-0.76700000000000002</v>
          </cell>
          <cell r="AI37">
            <v>-1.286</v>
          </cell>
          <cell r="AJ37">
            <v>-1.859</v>
          </cell>
          <cell r="AK37">
            <v>-2.839</v>
          </cell>
          <cell r="AL37">
            <v>-2.8660000000000001</v>
          </cell>
          <cell r="AM37">
            <v>-2.1419999999999999</v>
          </cell>
          <cell r="AN37">
            <v>-3.0739999999999998</v>
          </cell>
          <cell r="AO37">
            <v>-3.0390000000000001</v>
          </cell>
          <cell r="AP37">
            <v>-3.3759999999999999</v>
          </cell>
          <cell r="AQ37">
            <v>-3.411</v>
          </cell>
          <cell r="AR37">
            <v>-2.9140000000000001</v>
          </cell>
          <cell r="AS37">
            <v>-2.6539999999999999</v>
          </cell>
          <cell r="AT37">
            <v>-2.5939999999999999</v>
          </cell>
          <cell r="AU37">
            <v>-2.5089999999999999</v>
          </cell>
          <cell r="AV37">
            <v>-2.3639999999999999</v>
          </cell>
          <cell r="AW37">
            <v>2011</v>
          </cell>
        </row>
        <row r="38">
          <cell r="D38" t="str">
            <v>Comoros</v>
          </cell>
          <cell r="E38" t="str">
            <v>Current account balance</v>
          </cell>
          <cell r="F38"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38" t="str">
            <v>Percent of GDP</v>
          </cell>
          <cell r="I38" t="str">
            <v>See notes for:  Gross domestic product, current prices (National currency) Current account balance (U.S. dollars).</v>
          </cell>
          <cell r="J38">
            <v>-1.8069999999999999</v>
          </cell>
          <cell r="K38">
            <v>1.282</v>
          </cell>
          <cell r="L38">
            <v>0.63100000000000001</v>
          </cell>
          <cell r="M38">
            <v>0.40400000000000003</v>
          </cell>
          <cell r="N38">
            <v>-46.265000000000001</v>
          </cell>
          <cell r="O38">
            <v>-28.721</v>
          </cell>
          <cell r="P38">
            <v>-15.618</v>
          </cell>
          <cell r="Q38">
            <v>-16.992000000000001</v>
          </cell>
          <cell r="R38">
            <v>-14.983000000000001</v>
          </cell>
          <cell r="S38">
            <v>-9.9030000000000005</v>
          </cell>
          <cell r="T38">
            <v>-12.965999999999999</v>
          </cell>
          <cell r="U38">
            <v>-9.282</v>
          </cell>
          <cell r="V38">
            <v>-15.840999999999999</v>
          </cell>
          <cell r="W38">
            <v>-8.2210000000000001</v>
          </cell>
          <cell r="X38">
            <v>-16.253</v>
          </cell>
          <cell r="Y38">
            <v>-14.273999999999999</v>
          </cell>
          <cell r="Z38">
            <v>-12.731</v>
          </cell>
          <cell r="AA38">
            <v>-19.927</v>
          </cell>
          <cell r="AB38">
            <v>-8.4480000000000004</v>
          </cell>
          <cell r="AC38">
            <v>-6.7789999999999999</v>
          </cell>
          <cell r="AD38">
            <v>-0.2</v>
          </cell>
          <cell r="AE38">
            <v>2.4580000000000002</v>
          </cell>
          <cell r="AF38">
            <v>-1.728</v>
          </cell>
          <cell r="AG38">
            <v>-3.1779999999999999</v>
          </cell>
          <cell r="AH38">
            <v>-4.6029999999999998</v>
          </cell>
          <cell r="AI38">
            <v>-7.3620000000000001</v>
          </cell>
          <cell r="AJ38">
            <v>-6.0090000000000003</v>
          </cell>
          <cell r="AK38">
            <v>-5.6849999999999996</v>
          </cell>
          <cell r="AL38">
            <v>-12.132999999999999</v>
          </cell>
          <cell r="AM38">
            <v>-7.7750000000000004</v>
          </cell>
          <cell r="AN38">
            <v>-5.6840000000000002</v>
          </cell>
          <cell r="AO38">
            <v>-9.0489999999999995</v>
          </cell>
          <cell r="AP38">
            <v>-5.39</v>
          </cell>
          <cell r="AQ38">
            <v>-6.6660000000000004</v>
          </cell>
          <cell r="AR38">
            <v>-7.38</v>
          </cell>
          <cell r="AS38">
            <v>-7.2110000000000003</v>
          </cell>
          <cell r="AT38">
            <v>-6.923</v>
          </cell>
          <cell r="AU38">
            <v>-6.4619999999999997</v>
          </cell>
          <cell r="AV38">
            <v>-5.7050000000000001</v>
          </cell>
          <cell r="AW38">
            <v>2012</v>
          </cell>
        </row>
        <row r="39">
          <cell r="D39" t="str">
            <v>Democratic Republic of the Congo</v>
          </cell>
          <cell r="E39" t="str">
            <v>Current account balance</v>
          </cell>
          <cell r="F39"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39" t="str">
            <v>Percent of GDP</v>
          </cell>
          <cell r="I39" t="str">
            <v>See notes for:  Gross domestic product, current prices (National currency) Current account balance (U.S. dollars).</v>
          </cell>
          <cell r="J39">
            <v>-1.64</v>
          </cell>
          <cell r="K39">
            <v>-3.9129999999999998</v>
          </cell>
          <cell r="L39">
            <v>-3.548</v>
          </cell>
          <cell r="M39">
            <v>-2.4449999999999998</v>
          </cell>
          <cell r="N39">
            <v>0.45100000000000001</v>
          </cell>
          <cell r="O39">
            <v>-1.278</v>
          </cell>
          <cell r="P39">
            <v>-5.4889999999999999</v>
          </cell>
          <cell r="Q39">
            <v>-14.21</v>
          </cell>
          <cell r="R39">
            <v>-6.6</v>
          </cell>
          <cell r="S39">
            <v>-9.5530000000000008</v>
          </cell>
          <cell r="T39">
            <v>-7.6520000000000001</v>
          </cell>
          <cell r="U39">
            <v>-10.401</v>
          </cell>
          <cell r="V39">
            <v>-9.2430000000000003</v>
          </cell>
          <cell r="W39">
            <v>-3.4860000000000002</v>
          </cell>
          <cell r="X39">
            <v>-4.7850000000000001</v>
          </cell>
          <cell r="Y39">
            <v>0.27</v>
          </cell>
          <cell r="Z39">
            <v>-0.51300000000000001</v>
          </cell>
          <cell r="AA39">
            <v>-3.081</v>
          </cell>
          <cell r="AB39">
            <v>-8.9589999999999996</v>
          </cell>
          <cell r="AC39">
            <v>-2.6080000000000001</v>
          </cell>
          <cell r="AD39">
            <v>-4.0140000000000002</v>
          </cell>
          <cell r="AE39">
            <v>-3.984</v>
          </cell>
          <cell r="AF39">
            <v>-2.5950000000000002</v>
          </cell>
          <cell r="AG39">
            <v>0.873</v>
          </cell>
          <cell r="AH39">
            <v>-2.972</v>
          </cell>
          <cell r="AI39">
            <v>-13.3</v>
          </cell>
          <cell r="AJ39">
            <v>-2.6949999999999998</v>
          </cell>
          <cell r="AK39">
            <v>-1.131</v>
          </cell>
          <cell r="AL39">
            <v>-17.463999999999999</v>
          </cell>
          <cell r="AM39">
            <v>-10.500999999999999</v>
          </cell>
          <cell r="AN39">
            <v>-8.0820000000000007</v>
          </cell>
          <cell r="AO39">
            <v>-11.561999999999999</v>
          </cell>
          <cell r="AP39">
            <v>-12.381</v>
          </cell>
          <cell r="AQ39">
            <v>-11.991</v>
          </cell>
          <cell r="AR39">
            <v>-13.265000000000001</v>
          </cell>
          <cell r="AS39">
            <v>-12.22</v>
          </cell>
          <cell r="AT39">
            <v>-9.9870000000000001</v>
          </cell>
          <cell r="AU39">
            <v>-8.4169999999999998</v>
          </cell>
          <cell r="AV39">
            <v>-8.5250000000000004</v>
          </cell>
          <cell r="AW39">
            <v>2011</v>
          </cell>
        </row>
        <row r="40">
          <cell r="D40" t="str">
            <v>Republic of Congo</v>
          </cell>
          <cell r="E40" t="str">
            <v>Current account balance</v>
          </cell>
          <cell r="F40"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40" t="str">
            <v>Percent of GDP</v>
          </cell>
          <cell r="I40" t="str">
            <v>See notes for:  Gross domestic product, current prices (National currency) Current account balance (U.S. dollars).</v>
          </cell>
          <cell r="J40">
            <v>18.009</v>
          </cell>
          <cell r="K40">
            <v>21.324999999999999</v>
          </cell>
          <cell r="L40">
            <v>18.692</v>
          </cell>
          <cell r="M40">
            <v>12.661</v>
          </cell>
          <cell r="N40">
            <v>6.1210000000000004</v>
          </cell>
          <cell r="O40">
            <v>1.6060000000000001</v>
          </cell>
          <cell r="P40">
            <v>3.4340000000000002</v>
          </cell>
          <cell r="Q40">
            <v>6.4459999999999997</v>
          </cell>
          <cell r="R40">
            <v>3.012</v>
          </cell>
          <cell r="S40">
            <v>4.9770000000000003</v>
          </cell>
          <cell r="T40">
            <v>22.297000000000001</v>
          </cell>
          <cell r="U40">
            <v>4.1269999999999998</v>
          </cell>
          <cell r="V40">
            <v>14.519</v>
          </cell>
          <cell r="W40">
            <v>2.8919999999999999</v>
          </cell>
          <cell r="X40">
            <v>-31.521000000000001</v>
          </cell>
          <cell r="Y40">
            <v>-48.043999999999997</v>
          </cell>
          <cell r="Z40">
            <v>-32.325000000000003</v>
          </cell>
          <cell r="AA40">
            <v>-6.2830000000000004</v>
          </cell>
          <cell r="AB40">
            <v>-28.509</v>
          </cell>
          <cell r="AC40">
            <v>-10.103999999999999</v>
          </cell>
          <cell r="AD40">
            <v>13.547000000000001</v>
          </cell>
          <cell r="AE40">
            <v>-4.5949999999999998</v>
          </cell>
          <cell r="AF40">
            <v>0.63300000000000001</v>
          </cell>
          <cell r="AG40">
            <v>4.7729999999999997</v>
          </cell>
          <cell r="AH40">
            <v>-5.6829999999999998</v>
          </cell>
          <cell r="AI40">
            <v>3.6970000000000001</v>
          </cell>
          <cell r="AJ40">
            <v>3.5710000000000002</v>
          </cell>
          <cell r="AK40">
            <v>-6.5069999999999997</v>
          </cell>
          <cell r="AL40">
            <v>2.3380000000000001</v>
          </cell>
          <cell r="AM40">
            <v>-7.383</v>
          </cell>
          <cell r="AN40">
            <v>5.0640000000000001</v>
          </cell>
          <cell r="AO40">
            <v>0.71099999999999997</v>
          </cell>
          <cell r="AP40">
            <v>3.58</v>
          </cell>
          <cell r="AQ40">
            <v>2.7959999999999998</v>
          </cell>
          <cell r="AR40">
            <v>-0.114</v>
          </cell>
          <cell r="AS40">
            <v>-16.414000000000001</v>
          </cell>
          <cell r="AT40">
            <v>-16.056999999999999</v>
          </cell>
          <cell r="AU40">
            <v>-11.786</v>
          </cell>
          <cell r="AV40">
            <v>2.2879999999999998</v>
          </cell>
          <cell r="AW40">
            <v>2007</v>
          </cell>
        </row>
        <row r="41">
          <cell r="D41" t="str">
            <v>Costa Rica</v>
          </cell>
          <cell r="E41" t="str">
            <v>Current account balance</v>
          </cell>
          <cell r="F41"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41" t="str">
            <v>Percent of GDP</v>
          </cell>
          <cell r="I41" t="str">
            <v>See notes for:  Gross domestic product, current prices (National currency) Current account balance (U.S. dollars).</v>
          </cell>
          <cell r="J41">
            <v>-13.723000000000001</v>
          </cell>
          <cell r="K41">
            <v>-16.007000000000001</v>
          </cell>
          <cell r="L41">
            <v>-9.2070000000000007</v>
          </cell>
          <cell r="M41">
            <v>-8.9930000000000003</v>
          </cell>
          <cell r="N41">
            <v>-4.2619999999999996</v>
          </cell>
          <cell r="O41">
            <v>-3.3140000000000001</v>
          </cell>
          <cell r="P41">
            <v>-1.68</v>
          </cell>
          <cell r="Q41">
            <v>-5.0519999999999996</v>
          </cell>
          <cell r="R41">
            <v>-3.4790000000000001</v>
          </cell>
          <cell r="S41">
            <v>-7.1920000000000002</v>
          </cell>
          <cell r="T41">
            <v>-7.8330000000000002</v>
          </cell>
          <cell r="U41">
            <v>-3.125</v>
          </cell>
          <cell r="V41">
            <v>-4.766</v>
          </cell>
          <cell r="W41">
            <v>-7.1619999999999999</v>
          </cell>
          <cell r="X41">
            <v>-4.8620000000000001</v>
          </cell>
          <cell r="Y41">
            <v>-3.1850000000000001</v>
          </cell>
          <cell r="Z41">
            <v>-2.3250000000000002</v>
          </cell>
          <cell r="AA41">
            <v>-3.5819999999999999</v>
          </cell>
          <cell r="AB41">
            <v>-3.4790000000000001</v>
          </cell>
          <cell r="AC41">
            <v>-3.847</v>
          </cell>
          <cell r="AD41">
            <v>-4.4960000000000004</v>
          </cell>
          <cell r="AE41">
            <v>-3.6760000000000002</v>
          </cell>
          <cell r="AF41">
            <v>-5.0869999999999997</v>
          </cell>
          <cell r="AG41">
            <v>-5.024</v>
          </cell>
          <cell r="AH41">
            <v>-4.2560000000000002</v>
          </cell>
          <cell r="AI41">
            <v>-4.9130000000000003</v>
          </cell>
          <cell r="AJ41">
            <v>-4.54</v>
          </cell>
          <cell r="AK41">
            <v>-6.2549999999999999</v>
          </cell>
          <cell r="AL41">
            <v>-9.3409999999999993</v>
          </cell>
          <cell r="AM41">
            <v>-1.96</v>
          </cell>
          <cell r="AN41">
            <v>-3.5369999999999999</v>
          </cell>
          <cell r="AO41">
            <v>-5.3470000000000004</v>
          </cell>
          <cell r="AP41">
            <v>-5.27</v>
          </cell>
          <cell r="AQ41">
            <v>-5.5389999999999997</v>
          </cell>
          <cell r="AR41">
            <v>-5.4470000000000001</v>
          </cell>
          <cell r="AS41">
            <v>-5.6280000000000001</v>
          </cell>
          <cell r="AT41">
            <v>-5.758</v>
          </cell>
          <cell r="AU41">
            <v>-5.9290000000000003</v>
          </cell>
          <cell r="AV41">
            <v>-6.0339999999999998</v>
          </cell>
          <cell r="AW41">
            <v>2011</v>
          </cell>
        </row>
        <row r="42">
          <cell r="D42" t="str">
            <v>Côte d'Ivoire</v>
          </cell>
          <cell r="E42" t="str">
            <v>Current account balance</v>
          </cell>
          <cell r="F42"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42" t="str">
            <v>Percent of GDP</v>
          </cell>
          <cell r="I42" t="str">
            <v>See notes for:  Gross domestic product, current prices (National currency) Current account balance (U.S. dollars).</v>
          </cell>
          <cell r="J42">
            <v>-29.347999999999999</v>
          </cell>
          <cell r="K42">
            <v>10.904999999999999</v>
          </cell>
          <cell r="L42">
            <v>8.7110000000000003</v>
          </cell>
          <cell r="M42">
            <v>14.372999999999999</v>
          </cell>
          <cell r="N42">
            <v>13.91</v>
          </cell>
          <cell r="O42">
            <v>8.7349999999999994</v>
          </cell>
          <cell r="P42">
            <v>14.186999999999999</v>
          </cell>
          <cell r="Q42">
            <v>-9.0619999999999994</v>
          </cell>
          <cell r="R42">
            <v>-12.586</v>
          </cell>
          <cell r="S42">
            <v>-10.448</v>
          </cell>
          <cell r="T42">
            <v>-9.3379999999999992</v>
          </cell>
          <cell r="U42">
            <v>-9.3789999999999996</v>
          </cell>
          <cell r="V42">
            <v>-11.358000000000001</v>
          </cell>
          <cell r="W42">
            <v>-10.319000000000001</v>
          </cell>
          <cell r="X42">
            <v>-0.93700000000000006</v>
          </cell>
          <cell r="Y42">
            <v>-3.8050000000000002</v>
          </cell>
          <cell r="Z42">
            <v>-1.9670000000000001</v>
          </cell>
          <cell r="AA42">
            <v>-1.7829999999999999</v>
          </cell>
          <cell r="AB42">
            <v>-2.6720000000000002</v>
          </cell>
          <cell r="AC42">
            <v>-1.387</v>
          </cell>
          <cell r="AD42">
            <v>-2.8029999999999999</v>
          </cell>
          <cell r="AE42">
            <v>-0.56999999999999995</v>
          </cell>
          <cell r="AF42">
            <v>6.6859999999999999</v>
          </cell>
          <cell r="AG42">
            <v>2.1440000000000001</v>
          </cell>
          <cell r="AH42">
            <v>1.5569999999999999</v>
          </cell>
          <cell r="AI42">
            <v>0.24099999999999999</v>
          </cell>
          <cell r="AJ42">
            <v>2.76</v>
          </cell>
          <cell r="AK42">
            <v>-0.223</v>
          </cell>
          <cell r="AL42">
            <v>2.319</v>
          </cell>
          <cell r="AM42">
            <v>7.5519999999999996</v>
          </cell>
          <cell r="AN42">
            <v>2.468</v>
          </cell>
          <cell r="AO42">
            <v>12.933999999999999</v>
          </cell>
          <cell r="AP42">
            <v>-1.821</v>
          </cell>
          <cell r="AQ42">
            <v>-2.7429999999999999</v>
          </cell>
          <cell r="AR42">
            <v>-3.3140000000000001</v>
          </cell>
          <cell r="AS42">
            <v>-4.2460000000000004</v>
          </cell>
          <cell r="AT42">
            <v>-4.1379999999999999</v>
          </cell>
          <cell r="AU42">
            <v>-4.2050000000000001</v>
          </cell>
          <cell r="AV42">
            <v>-4.2279999999999998</v>
          </cell>
          <cell r="AW42">
            <v>2009</v>
          </cell>
        </row>
        <row r="43">
          <cell r="D43" t="str">
            <v>Croatia</v>
          </cell>
          <cell r="E43" t="str">
            <v>Current account balance</v>
          </cell>
          <cell r="F43"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43" t="str">
            <v>Percent of GDP</v>
          </cell>
          <cell r="I43" t="str">
            <v>See notes for:  Gross domestic product, current prices (National currency) Current account balance (U.S. dollars).</v>
          </cell>
          <cell r="J43" t="str">
            <v>n/a</v>
          </cell>
          <cell r="K43" t="str">
            <v>n/a</v>
          </cell>
          <cell r="L43" t="str">
            <v>n/a</v>
          </cell>
          <cell r="M43" t="str">
            <v>n/a</v>
          </cell>
          <cell r="N43" t="str">
            <v>n/a</v>
          </cell>
          <cell r="O43" t="str">
            <v>n/a</v>
          </cell>
          <cell r="P43" t="str">
            <v>n/a</v>
          </cell>
          <cell r="Q43" t="str">
            <v>n/a</v>
          </cell>
          <cell r="R43" t="str">
            <v>n/a</v>
          </cell>
          <cell r="S43" t="str">
            <v>n/a</v>
          </cell>
          <cell r="T43" t="str">
            <v>n/a</v>
          </cell>
          <cell r="U43" t="str">
            <v>n/a</v>
          </cell>
          <cell r="V43">
            <v>2.601</v>
          </cell>
          <cell r="W43">
            <v>4.8449999999999998</v>
          </cell>
          <cell r="X43">
            <v>3.988</v>
          </cell>
          <cell r="Y43">
            <v>-5.9059999999999997</v>
          </cell>
          <cell r="Z43">
            <v>-4.0410000000000004</v>
          </cell>
          <cell r="AA43">
            <v>-12.295</v>
          </cell>
          <cell r="AB43">
            <v>-6.7859999999999996</v>
          </cell>
          <cell r="AC43">
            <v>-7.4749999999999996</v>
          </cell>
          <cell r="AD43">
            <v>-2.3050000000000002</v>
          </cell>
          <cell r="AE43">
            <v>-3.0459999999999998</v>
          </cell>
          <cell r="AF43">
            <v>-7.2080000000000002</v>
          </cell>
          <cell r="AG43">
            <v>-6.0179999999999998</v>
          </cell>
          <cell r="AH43">
            <v>-4.1230000000000002</v>
          </cell>
          <cell r="AI43">
            <v>-5.2709999999999999</v>
          </cell>
          <cell r="AJ43">
            <v>-6.6790000000000003</v>
          </cell>
          <cell r="AK43">
            <v>-7.2629999999999999</v>
          </cell>
          <cell r="AL43">
            <v>-8.9570000000000007</v>
          </cell>
          <cell r="AM43">
            <v>-5.1210000000000004</v>
          </cell>
          <cell r="AN43">
            <v>-1.0629999999999999</v>
          </cell>
          <cell r="AO43">
            <v>-0.98499999999999999</v>
          </cell>
          <cell r="AP43">
            <v>-0.14199999999999999</v>
          </cell>
          <cell r="AQ43">
            <v>4.8000000000000001E-2</v>
          </cell>
          <cell r="AR43">
            <v>-0.52100000000000002</v>
          </cell>
          <cell r="AS43">
            <v>-0.82399999999999995</v>
          </cell>
          <cell r="AT43">
            <v>-1.331</v>
          </cell>
          <cell r="AU43">
            <v>-2.1389999999999998</v>
          </cell>
          <cell r="AV43">
            <v>-2.4929999999999999</v>
          </cell>
          <cell r="AW43">
            <v>2011</v>
          </cell>
        </row>
        <row r="44">
          <cell r="D44" t="str">
            <v>Cyprus</v>
          </cell>
          <cell r="E44" t="str">
            <v>Current account balance</v>
          </cell>
          <cell r="F44"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44" t="str">
            <v>Percent of GDP</v>
          </cell>
          <cell r="I44" t="str">
            <v>See notes for:  Gross domestic product, current prices (National currency) Current account balance (U.S. dollars).</v>
          </cell>
          <cell r="J44">
            <v>-12.144</v>
          </cell>
          <cell r="K44">
            <v>-8.3369999999999997</v>
          </cell>
          <cell r="L44">
            <v>-8.3580000000000005</v>
          </cell>
          <cell r="M44">
            <v>-9.6110000000000007</v>
          </cell>
          <cell r="N44">
            <v>-9.8520000000000003</v>
          </cell>
          <cell r="O44">
            <v>-7.51</v>
          </cell>
          <cell r="P44">
            <v>-0.62</v>
          </cell>
          <cell r="Q44">
            <v>-0.21</v>
          </cell>
          <cell r="R44">
            <v>-2.5499999999999998</v>
          </cell>
          <cell r="S44">
            <v>-5.52</v>
          </cell>
          <cell r="T44">
            <v>-2.7970000000000002</v>
          </cell>
          <cell r="U44">
            <v>-7.38</v>
          </cell>
          <cell r="V44">
            <v>-9.3510000000000009</v>
          </cell>
          <cell r="W44">
            <v>1.6819999999999999</v>
          </cell>
          <cell r="X44">
            <v>1.0109999999999999</v>
          </cell>
          <cell r="Y44">
            <v>-2.246</v>
          </cell>
          <cell r="Z44">
            <v>-5.0670000000000002</v>
          </cell>
          <cell r="AA44">
            <v>-4.7610000000000001</v>
          </cell>
          <cell r="AB44">
            <v>3.093</v>
          </cell>
          <cell r="AC44">
            <v>-1.7649999999999999</v>
          </cell>
          <cell r="AD44">
            <v>-5.32</v>
          </cell>
          <cell r="AE44">
            <v>-3.2869999999999999</v>
          </cell>
          <cell r="AF44">
            <v>-3.7559999999999998</v>
          </cell>
          <cell r="AG44">
            <v>-2.2559999999999998</v>
          </cell>
          <cell r="AH44">
            <v>-5.032</v>
          </cell>
          <cell r="AI44">
            <v>-5.8780000000000001</v>
          </cell>
          <cell r="AJ44">
            <v>-6.9649999999999999</v>
          </cell>
          <cell r="AK44">
            <v>-11.781000000000001</v>
          </cell>
          <cell r="AL44">
            <v>-15.615</v>
          </cell>
          <cell r="AM44">
            <v>-10.728</v>
          </cell>
          <cell r="AN44">
            <v>-9.83</v>
          </cell>
          <cell r="AO44">
            <v>-4.7220000000000004</v>
          </cell>
          <cell r="AP44">
            <v>-4.8899999999999997</v>
          </cell>
          <cell r="AQ44" t="str">
            <v>n/a</v>
          </cell>
          <cell r="AR44" t="str">
            <v>n/a</v>
          </cell>
          <cell r="AS44" t="str">
            <v>n/a</v>
          </cell>
          <cell r="AT44" t="str">
            <v>n/a</v>
          </cell>
          <cell r="AU44" t="str">
            <v>n/a</v>
          </cell>
          <cell r="AV44" t="str">
            <v>n/a</v>
          </cell>
          <cell r="AW44">
            <v>2011</v>
          </cell>
        </row>
        <row r="45">
          <cell r="D45" t="str">
            <v>Czech Republic</v>
          </cell>
          <cell r="E45" t="str">
            <v>Current account balance</v>
          </cell>
          <cell r="F45"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45" t="str">
            <v>Percent of GDP</v>
          </cell>
          <cell r="I45" t="str">
            <v>See notes for:  Gross domestic product, current prices (National currency) Current account balance (U.S. dollars).</v>
          </cell>
          <cell r="J45" t="str">
            <v>n/a</v>
          </cell>
          <cell r="K45" t="str">
            <v>n/a</v>
          </cell>
          <cell r="L45" t="str">
            <v>n/a</v>
          </cell>
          <cell r="M45" t="str">
            <v>n/a</v>
          </cell>
          <cell r="N45" t="str">
            <v>n/a</v>
          </cell>
          <cell r="O45" t="str">
            <v>n/a</v>
          </cell>
          <cell r="P45" t="str">
            <v>n/a</v>
          </cell>
          <cell r="Q45" t="str">
            <v>n/a</v>
          </cell>
          <cell r="R45" t="str">
            <v>n/a</v>
          </cell>
          <cell r="S45" t="str">
            <v>n/a</v>
          </cell>
          <cell r="T45" t="str">
            <v>n/a</v>
          </cell>
          <cell r="U45" t="str">
            <v>n/a</v>
          </cell>
          <cell r="V45" t="str">
            <v>n/a</v>
          </cell>
          <cell r="W45" t="str">
            <v>n/a</v>
          </cell>
          <cell r="X45" t="str">
            <v>n/a</v>
          </cell>
          <cell r="Y45">
            <v>-2.3769999999999998</v>
          </cell>
          <cell r="Z45">
            <v>-6.36</v>
          </cell>
          <cell r="AA45">
            <v>-6.09</v>
          </cell>
          <cell r="AB45">
            <v>-2.048</v>
          </cell>
          <cell r="AC45">
            <v>-2.355</v>
          </cell>
          <cell r="AD45">
            <v>-4.5709999999999997</v>
          </cell>
          <cell r="AE45">
            <v>-5.0819999999999999</v>
          </cell>
          <cell r="AF45">
            <v>-5.4370000000000003</v>
          </cell>
          <cell r="AG45">
            <v>-6.0709999999999997</v>
          </cell>
          <cell r="AH45">
            <v>-5.0460000000000003</v>
          </cell>
          <cell r="AI45">
            <v>-0.93</v>
          </cell>
          <cell r="AJ45">
            <v>-2.109</v>
          </cell>
          <cell r="AK45">
            <v>-4.3940000000000001</v>
          </cell>
          <cell r="AL45">
            <v>-2.121</v>
          </cell>
          <cell r="AM45">
            <v>-2.4590000000000001</v>
          </cell>
          <cell r="AN45">
            <v>-3.8210000000000002</v>
          </cell>
          <cell r="AO45">
            <v>-2.9239999999999999</v>
          </cell>
          <cell r="AP45">
            <v>-2.7040000000000002</v>
          </cell>
          <cell r="AQ45">
            <v>-2.0710000000000002</v>
          </cell>
          <cell r="AR45">
            <v>-1.7749999999999999</v>
          </cell>
          <cell r="AS45">
            <v>-1.77</v>
          </cell>
          <cell r="AT45">
            <v>-1.774</v>
          </cell>
          <cell r="AU45">
            <v>-1.7989999999999999</v>
          </cell>
          <cell r="AV45">
            <v>-1.835</v>
          </cell>
          <cell r="AW45">
            <v>2011</v>
          </cell>
        </row>
        <row r="46">
          <cell r="D46" t="str">
            <v>Denmark</v>
          </cell>
          <cell r="E46" t="str">
            <v>Current account balance</v>
          </cell>
          <cell r="F46"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46" t="str">
            <v>Percent of GDP</v>
          </cell>
          <cell r="I46" t="str">
            <v>See notes for:  Gross domestic product, current prices (National currency) Current account balance (U.S. dollars).</v>
          </cell>
          <cell r="J46">
            <v>-1.5069999999999999</v>
          </cell>
          <cell r="K46">
            <v>-3.0139999999999998</v>
          </cell>
          <cell r="L46">
            <v>-3.919</v>
          </cell>
          <cell r="M46">
            <v>-2.2440000000000002</v>
          </cell>
          <cell r="N46">
            <v>-3.0139999999999998</v>
          </cell>
          <cell r="O46">
            <v>-5.3940000000000001</v>
          </cell>
          <cell r="P46">
            <v>-6.0250000000000004</v>
          </cell>
          <cell r="Q46">
            <v>-3.355</v>
          </cell>
          <cell r="R46">
            <v>-1.4</v>
          </cell>
          <cell r="S46">
            <v>-1.5389999999999999</v>
          </cell>
          <cell r="T46">
            <v>0.40699999999999997</v>
          </cell>
          <cell r="U46">
            <v>0.871</v>
          </cell>
          <cell r="V46">
            <v>2.105</v>
          </cell>
          <cell r="W46">
            <v>2.7650000000000001</v>
          </cell>
          <cell r="X46">
            <v>1.5169999999999999</v>
          </cell>
          <cell r="Y46">
            <v>0.70199999999999996</v>
          </cell>
          <cell r="Z46">
            <v>1.4430000000000001</v>
          </cell>
          <cell r="AA46">
            <v>0.61</v>
          </cell>
          <cell r="AB46">
            <v>-0.85499999999999998</v>
          </cell>
          <cell r="AC46">
            <v>1.913</v>
          </cell>
          <cell r="AD46">
            <v>1.407</v>
          </cell>
          <cell r="AE46">
            <v>3.1309999999999998</v>
          </cell>
          <cell r="AF46">
            <v>2.4849999999999999</v>
          </cell>
          <cell r="AG46">
            <v>3.448</v>
          </cell>
          <cell r="AH46">
            <v>3.0139999999999998</v>
          </cell>
          <cell r="AI46">
            <v>4.3449999999999998</v>
          </cell>
          <cell r="AJ46">
            <v>2.9780000000000002</v>
          </cell>
          <cell r="AK46">
            <v>1.36</v>
          </cell>
          <cell r="AL46">
            <v>2.8820000000000001</v>
          </cell>
          <cell r="AM46">
            <v>3.3969999999999998</v>
          </cell>
          <cell r="AN46">
            <v>5.8849999999999998</v>
          </cell>
          <cell r="AO46">
            <v>5.649</v>
          </cell>
          <cell r="AP46">
            <v>5.2530000000000001</v>
          </cell>
          <cell r="AQ46">
            <v>4.6829999999999998</v>
          </cell>
          <cell r="AR46">
            <v>4.7480000000000002</v>
          </cell>
          <cell r="AS46">
            <v>4.8109999999999999</v>
          </cell>
          <cell r="AT46">
            <v>4.8520000000000003</v>
          </cell>
          <cell r="AU46">
            <v>4.8440000000000003</v>
          </cell>
          <cell r="AV46">
            <v>4.827</v>
          </cell>
          <cell r="AW46">
            <v>2012</v>
          </cell>
        </row>
        <row r="47">
          <cell r="D47" t="str">
            <v>Djibouti</v>
          </cell>
          <cell r="E47" t="str">
            <v>Current account balance</v>
          </cell>
          <cell r="F47"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47" t="str">
            <v>Percent of GDP</v>
          </cell>
          <cell r="I47" t="str">
            <v>See notes for:  Gross domestic product, current prices (National currency) Current account balance (U.S. dollars).</v>
          </cell>
          <cell r="J47" t="str">
            <v>n/a</v>
          </cell>
          <cell r="K47" t="str">
            <v>n/a</v>
          </cell>
          <cell r="L47" t="str">
            <v>n/a</v>
          </cell>
          <cell r="M47" t="str">
            <v>n/a</v>
          </cell>
          <cell r="N47" t="str">
            <v>n/a</v>
          </cell>
          <cell r="O47" t="str">
            <v>n/a</v>
          </cell>
          <cell r="P47" t="str">
            <v>n/a</v>
          </cell>
          <cell r="Q47" t="str">
            <v>n/a</v>
          </cell>
          <cell r="R47" t="str">
            <v>n/a</v>
          </cell>
          <cell r="S47" t="str">
            <v>n/a</v>
          </cell>
          <cell r="T47" t="str">
            <v>n/a</v>
          </cell>
          <cell r="U47">
            <v>1.9990000000000001</v>
          </cell>
          <cell r="V47">
            <v>-3.4929999999999999</v>
          </cell>
          <cell r="W47">
            <v>2.258</v>
          </cell>
          <cell r="X47">
            <v>0.78700000000000003</v>
          </cell>
          <cell r="Y47">
            <v>1.4410000000000001</v>
          </cell>
          <cell r="Z47">
            <v>0.48299999999999998</v>
          </cell>
          <cell r="AA47">
            <v>-1.361</v>
          </cell>
          <cell r="AB47">
            <v>-3.4020000000000001</v>
          </cell>
          <cell r="AC47">
            <v>-9.8000000000000004E-2</v>
          </cell>
          <cell r="AD47">
            <v>-4.8049999999999997</v>
          </cell>
          <cell r="AE47">
            <v>1.236</v>
          </cell>
          <cell r="AF47">
            <v>2.4390000000000001</v>
          </cell>
          <cell r="AG47">
            <v>3.3959999999999999</v>
          </cell>
          <cell r="AH47">
            <v>-1.3120000000000001</v>
          </cell>
          <cell r="AI47">
            <v>-3.1970000000000001</v>
          </cell>
          <cell r="AJ47">
            <v>-11.536</v>
          </cell>
          <cell r="AK47">
            <v>-21.419</v>
          </cell>
          <cell r="AL47">
            <v>-24.315000000000001</v>
          </cell>
          <cell r="AM47">
            <v>-9.3460000000000001</v>
          </cell>
          <cell r="AN47">
            <v>-5.8479999999999999</v>
          </cell>
          <cell r="AO47">
            <v>-12.635</v>
          </cell>
          <cell r="AP47">
            <v>-13.385999999999999</v>
          </cell>
          <cell r="AQ47">
            <v>-10.965999999999999</v>
          </cell>
          <cell r="AR47">
            <v>-9.3420000000000005</v>
          </cell>
          <cell r="AS47">
            <v>-10.617000000000001</v>
          </cell>
          <cell r="AT47">
            <v>-8.5830000000000002</v>
          </cell>
          <cell r="AU47">
            <v>-8.6999999999999993</v>
          </cell>
          <cell r="AV47">
            <v>-8.3119999999999994</v>
          </cell>
          <cell r="AW47">
            <v>1999</v>
          </cell>
        </row>
        <row r="48">
          <cell r="D48" t="str">
            <v>Dominica</v>
          </cell>
          <cell r="E48" t="str">
            <v>Current account balance</v>
          </cell>
          <cell r="F48"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48" t="str">
            <v>Percent of GDP</v>
          </cell>
          <cell r="I48" t="str">
            <v>See notes for:  Gross domestic product, current prices (National currency) Current account balance (U.S. dollars).</v>
          </cell>
          <cell r="J48">
            <v>-20.780999999999999</v>
          </cell>
          <cell r="K48">
            <v>-29.446000000000002</v>
          </cell>
          <cell r="L48">
            <v>-16.905999999999999</v>
          </cell>
          <cell r="M48">
            <v>-10.848000000000001</v>
          </cell>
          <cell r="N48">
            <v>-16.923999999999999</v>
          </cell>
          <cell r="O48">
            <v>-20.187999999999999</v>
          </cell>
          <cell r="P48">
            <v>-5.19</v>
          </cell>
          <cell r="Q48">
            <v>-4.5970000000000004</v>
          </cell>
          <cell r="R48">
            <v>-8.2919999999999998</v>
          </cell>
          <cell r="S48">
            <v>-24.913</v>
          </cell>
          <cell r="T48">
            <v>-21.925999999999998</v>
          </cell>
          <cell r="U48">
            <v>-15.172000000000001</v>
          </cell>
          <cell r="V48">
            <v>-11.047000000000001</v>
          </cell>
          <cell r="W48">
            <v>-9.3960000000000008</v>
          </cell>
          <cell r="X48">
            <v>-10.265000000000001</v>
          </cell>
          <cell r="Y48">
            <v>-15.441000000000001</v>
          </cell>
          <cell r="Z48">
            <v>-17.280999999999999</v>
          </cell>
          <cell r="AA48">
            <v>-13.554</v>
          </cell>
          <cell r="AB48">
            <v>-7.1429999999999998</v>
          </cell>
          <cell r="AC48">
            <v>-14.228</v>
          </cell>
          <cell r="AD48">
            <v>-18.614000000000001</v>
          </cell>
          <cell r="AE48">
            <v>-15.891999999999999</v>
          </cell>
          <cell r="AF48">
            <v>-14.634</v>
          </cell>
          <cell r="AG48">
            <v>-15.766999999999999</v>
          </cell>
          <cell r="AH48">
            <v>-16.309000000000001</v>
          </cell>
          <cell r="AI48">
            <v>-21.359000000000002</v>
          </cell>
          <cell r="AJ48">
            <v>-13.04</v>
          </cell>
          <cell r="AK48">
            <v>-21.07</v>
          </cell>
          <cell r="AL48">
            <v>-27.489000000000001</v>
          </cell>
          <cell r="AM48">
            <v>-21.247</v>
          </cell>
          <cell r="AN48">
            <v>-16.228000000000002</v>
          </cell>
          <cell r="AO48">
            <v>-12.831</v>
          </cell>
          <cell r="AP48">
            <v>-13.45</v>
          </cell>
          <cell r="AQ48">
            <v>-13.782999999999999</v>
          </cell>
          <cell r="AR48">
            <v>-13.927</v>
          </cell>
          <cell r="AS48">
            <v>-14.361000000000001</v>
          </cell>
          <cell r="AT48">
            <v>-15.106</v>
          </cell>
          <cell r="AU48">
            <v>-15.852</v>
          </cell>
          <cell r="AV48">
            <v>-16.702000000000002</v>
          </cell>
          <cell r="AW48">
            <v>2011</v>
          </cell>
        </row>
        <row r="49">
          <cell r="D49" t="str">
            <v>Dominican Republic</v>
          </cell>
          <cell r="E49" t="str">
            <v>Current account balance</v>
          </cell>
          <cell r="F49"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49" t="str">
            <v>Percent of GDP</v>
          </cell>
          <cell r="I49" t="str">
            <v>See notes for:  Gross domestic product, current prices (National currency) Current account balance (U.S. dollars).</v>
          </cell>
          <cell r="J49">
            <v>-11.102</v>
          </cell>
          <cell r="K49">
            <v>-6.5730000000000004</v>
          </cell>
          <cell r="L49">
            <v>-7.5179999999999998</v>
          </cell>
          <cell r="M49">
            <v>-3.6739999999999999</v>
          </cell>
          <cell r="N49">
            <v>-1.329</v>
          </cell>
          <cell r="O49">
            <v>-1.401</v>
          </cell>
          <cell r="P49">
            <v>-2.6480000000000001</v>
          </cell>
          <cell r="Q49">
            <v>-4.3659999999999997</v>
          </cell>
          <cell r="R49">
            <v>-1.278</v>
          </cell>
          <cell r="S49">
            <v>-3.0939999999999999</v>
          </cell>
          <cell r="T49">
            <v>-1.7030000000000001</v>
          </cell>
          <cell r="U49">
            <v>-0.83699999999999997</v>
          </cell>
          <cell r="V49">
            <v>-5.0620000000000003</v>
          </cell>
          <cell r="W49">
            <v>-4.133</v>
          </cell>
          <cell r="X49">
            <v>-2.008</v>
          </cell>
          <cell r="Y49">
            <v>-1.1779999999999999</v>
          </cell>
          <cell r="Z49">
            <v>-1.2509999999999999</v>
          </cell>
          <cell r="AA49">
            <v>-0.84799999999999998</v>
          </cell>
          <cell r="AB49">
            <v>-1.6559999999999999</v>
          </cell>
          <cell r="AC49">
            <v>-2.0019999999999998</v>
          </cell>
          <cell r="AD49">
            <v>-4.3390000000000004</v>
          </cell>
          <cell r="AE49">
            <v>-3.0219999999999998</v>
          </cell>
          <cell r="AF49">
            <v>-3.2029999999999998</v>
          </cell>
          <cell r="AG49">
            <v>5.1269999999999998</v>
          </cell>
          <cell r="AH49">
            <v>4.7960000000000003</v>
          </cell>
          <cell r="AI49">
            <v>-1.6379999999999999</v>
          </cell>
          <cell r="AJ49">
            <v>-3.6360000000000001</v>
          </cell>
          <cell r="AK49">
            <v>-5.3179999999999996</v>
          </cell>
          <cell r="AL49">
            <v>-9.9290000000000003</v>
          </cell>
          <cell r="AM49">
            <v>-4.9909999999999997</v>
          </cell>
          <cell r="AN49">
            <v>-8.3800000000000008</v>
          </cell>
          <cell r="AO49">
            <v>-7.9249999999999998</v>
          </cell>
          <cell r="AP49">
            <v>-7.1870000000000003</v>
          </cell>
          <cell r="AQ49">
            <v>-4.556</v>
          </cell>
          <cell r="AR49">
            <v>-3.2949999999999999</v>
          </cell>
          <cell r="AS49">
            <v>-3.097</v>
          </cell>
          <cell r="AT49">
            <v>-3.2370000000000001</v>
          </cell>
          <cell r="AU49">
            <v>-3.5139999999999998</v>
          </cell>
          <cell r="AV49">
            <v>-3.6960000000000002</v>
          </cell>
          <cell r="AW49">
            <v>2012</v>
          </cell>
        </row>
        <row r="50">
          <cell r="D50" t="str">
            <v>Ecuador</v>
          </cell>
          <cell r="E50" t="str">
            <v>Current account balance</v>
          </cell>
          <cell r="F50"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50" t="str">
            <v>Percent of GDP</v>
          </cell>
          <cell r="I50" t="str">
            <v>See notes for:  Gross domestic product, current prices (National currency) Current account balance (U.S. dollars).</v>
          </cell>
          <cell r="J50">
            <v>-3.3119999999999998</v>
          </cell>
          <cell r="K50">
            <v>-5.6970000000000001</v>
          </cell>
          <cell r="L50">
            <v>-6.7149999999999999</v>
          </cell>
          <cell r="M50">
            <v>-0.86799999999999999</v>
          </cell>
          <cell r="N50">
            <v>-1.601</v>
          </cell>
          <cell r="O50">
            <v>0.59399999999999997</v>
          </cell>
          <cell r="P50">
            <v>-3.839</v>
          </cell>
          <cell r="Q50">
            <v>-8.5370000000000008</v>
          </cell>
          <cell r="R50">
            <v>-4.5049999999999999</v>
          </cell>
          <cell r="S50">
            <v>-4.8170000000000002</v>
          </cell>
          <cell r="T50">
            <v>-2.9969999999999999</v>
          </cell>
          <cell r="U50">
            <v>-5.1189999999999998</v>
          </cell>
          <cell r="V50">
            <v>-1.405</v>
          </cell>
          <cell r="W50">
            <v>-3.702</v>
          </cell>
          <cell r="X50">
            <v>-3.758</v>
          </cell>
          <cell r="Y50">
            <v>-3.9820000000000002</v>
          </cell>
          <cell r="Z50">
            <v>0.313</v>
          </cell>
          <cell r="AA50">
            <v>-2.149</v>
          </cell>
          <cell r="AB50">
            <v>-8.0540000000000003</v>
          </cell>
          <cell r="AC50">
            <v>4.1920000000000002</v>
          </cell>
          <cell r="AD50">
            <v>3.948</v>
          </cell>
          <cell r="AE50">
            <v>-2.7810000000000001</v>
          </cell>
          <cell r="AF50">
            <v>-4.2329999999999997</v>
          </cell>
          <cell r="AG50">
            <v>-1.1950000000000001</v>
          </cell>
          <cell r="AH50">
            <v>-1.288</v>
          </cell>
          <cell r="AI50">
            <v>1.131</v>
          </cell>
          <cell r="AJ50">
            <v>3.7160000000000002</v>
          </cell>
          <cell r="AK50">
            <v>3.7410000000000001</v>
          </cell>
          <cell r="AL50">
            <v>2.86</v>
          </cell>
          <cell r="AM50">
            <v>0.35099999999999998</v>
          </cell>
          <cell r="AN50">
            <v>-2.5510000000000002</v>
          </cell>
          <cell r="AO50">
            <v>-0.16700000000000001</v>
          </cell>
          <cell r="AP50">
            <v>-0.47</v>
          </cell>
          <cell r="AQ50">
            <v>-1.3420000000000001</v>
          </cell>
          <cell r="AR50">
            <v>-1.5489999999999999</v>
          </cell>
          <cell r="AS50">
            <v>-2.302</v>
          </cell>
          <cell r="AT50">
            <v>-2.7839999999999998</v>
          </cell>
          <cell r="AU50">
            <v>-3.0179999999999998</v>
          </cell>
          <cell r="AV50">
            <v>-2.746</v>
          </cell>
          <cell r="AW50">
            <v>2011</v>
          </cell>
        </row>
        <row r="51">
          <cell r="D51" t="str">
            <v>Egypt</v>
          </cell>
          <cell r="E51" t="str">
            <v>Current account balance</v>
          </cell>
          <cell r="F51"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51" t="str">
            <v>Percent of GDP</v>
          </cell>
          <cell r="I51" t="str">
            <v>See notes for:  Gross domestic product, current prices (National currency) Current account balance (U.S. dollars).</v>
          </cell>
          <cell r="J51">
            <v>-0.86399999999999999</v>
          </cell>
          <cell r="K51">
            <v>-4.5549999999999997</v>
          </cell>
          <cell r="L51">
            <v>-7.1879999999999997</v>
          </cell>
          <cell r="M51">
            <v>-4.1779999999999999</v>
          </cell>
          <cell r="N51">
            <v>-8.5180000000000007</v>
          </cell>
          <cell r="O51">
            <v>-4.8040000000000003</v>
          </cell>
          <cell r="P51">
            <v>-2.9009999999999998</v>
          </cell>
          <cell r="Q51">
            <v>-1.3660000000000001</v>
          </cell>
          <cell r="R51">
            <v>-2.2570000000000001</v>
          </cell>
          <cell r="S51">
            <v>-2.2839999999999998</v>
          </cell>
          <cell r="T51">
            <v>-2.8380000000000001</v>
          </cell>
          <cell r="U51">
            <v>3.6120000000000001</v>
          </cell>
          <cell r="V51">
            <v>8.7349999999999994</v>
          </cell>
          <cell r="W51">
            <v>4.6559999999999997</v>
          </cell>
          <cell r="X51">
            <v>0.36799999999999999</v>
          </cell>
          <cell r="Y51">
            <v>0.64300000000000002</v>
          </cell>
          <cell r="Z51">
            <v>-0.27200000000000002</v>
          </cell>
          <cell r="AA51">
            <v>0.157</v>
          </cell>
          <cell r="AB51">
            <v>-2.9220000000000002</v>
          </cell>
          <cell r="AC51">
            <v>-1.917</v>
          </cell>
          <cell r="AD51">
            <v>-1.173</v>
          </cell>
          <cell r="AE51">
            <v>-3.5000000000000003E-2</v>
          </cell>
          <cell r="AF51">
            <v>0.70199999999999996</v>
          </cell>
          <cell r="AG51">
            <v>2.387</v>
          </cell>
          <cell r="AH51">
            <v>4.3380000000000001</v>
          </cell>
          <cell r="AI51">
            <v>3.2410000000000001</v>
          </cell>
          <cell r="AJ51">
            <v>1.6319999999999999</v>
          </cell>
          <cell r="AK51">
            <v>2.0680000000000001</v>
          </cell>
          <cell r="AL51">
            <v>0.54700000000000004</v>
          </cell>
          <cell r="AM51">
            <v>-2.3460000000000001</v>
          </cell>
          <cell r="AN51">
            <v>-1.976</v>
          </cell>
          <cell r="AO51">
            <v>-2.5840000000000001</v>
          </cell>
          <cell r="AP51">
            <v>-3.0880000000000001</v>
          </cell>
          <cell r="AQ51">
            <v>-2.0619999999999998</v>
          </cell>
          <cell r="AR51">
            <v>-1.641</v>
          </cell>
          <cell r="AS51">
            <v>-1.462</v>
          </cell>
          <cell r="AT51">
            <v>-1.222</v>
          </cell>
          <cell r="AU51">
            <v>-1.0620000000000001</v>
          </cell>
          <cell r="AV51">
            <v>-0.80300000000000005</v>
          </cell>
          <cell r="AW51">
            <v>2011</v>
          </cell>
        </row>
        <row r="52">
          <cell r="D52" t="str">
            <v>El Salvador</v>
          </cell>
          <cell r="E52" t="str">
            <v>Current account balance</v>
          </cell>
          <cell r="F52"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52" t="str">
            <v>Percent of GDP</v>
          </cell>
          <cell r="I52" t="str">
            <v>See notes for:  Gross domestic product, current prices (National currency) Current account balance (U.S. dollars).</v>
          </cell>
          <cell r="J52">
            <v>5.1909999999999998</v>
          </cell>
          <cell r="K52">
            <v>-3.5569999999999999</v>
          </cell>
          <cell r="L52">
            <v>-1.498</v>
          </cell>
          <cell r="M52">
            <v>1.86</v>
          </cell>
          <cell r="N52">
            <v>-1.718</v>
          </cell>
          <cell r="O52">
            <v>-2.4620000000000002</v>
          </cell>
          <cell r="P52">
            <v>7.1639999999999997</v>
          </cell>
          <cell r="Q52">
            <v>5.8959999999999999</v>
          </cell>
          <cell r="R52">
            <v>1.9259999999999999</v>
          </cell>
          <cell r="S52">
            <v>-5.9329999999999998</v>
          </cell>
          <cell r="T52">
            <v>-4.2949999999999999</v>
          </cell>
          <cell r="U52">
            <v>-3.6190000000000002</v>
          </cell>
          <cell r="V52">
            <v>-2.9929999999999999</v>
          </cell>
          <cell r="W52">
            <v>-1.778</v>
          </cell>
          <cell r="X52">
            <v>-0.998</v>
          </cell>
          <cell r="Y52">
            <v>-2.5680000000000001</v>
          </cell>
          <cell r="Z52">
            <v>-1.9870000000000001</v>
          </cell>
          <cell r="AA52">
            <v>-0.90300000000000002</v>
          </cell>
          <cell r="AB52">
            <v>-0.755</v>
          </cell>
          <cell r="AC52">
            <v>-1.919</v>
          </cell>
          <cell r="AD52">
            <v>-3.02</v>
          </cell>
          <cell r="AE52">
            <v>-1.0880000000000001</v>
          </cell>
          <cell r="AF52">
            <v>-2.8319999999999999</v>
          </cell>
          <cell r="AG52">
            <v>-4.6660000000000004</v>
          </cell>
          <cell r="AH52">
            <v>-4.0640000000000001</v>
          </cell>
          <cell r="AI52">
            <v>-3.637</v>
          </cell>
          <cell r="AJ52">
            <v>-4.1269999999999998</v>
          </cell>
          <cell r="AK52">
            <v>-6.0510000000000002</v>
          </cell>
          <cell r="AL52">
            <v>-7.15</v>
          </cell>
          <cell r="AM52">
            <v>-1.5109999999999999</v>
          </cell>
          <cell r="AN52">
            <v>-2.6890000000000001</v>
          </cell>
          <cell r="AO52">
            <v>-4.6340000000000003</v>
          </cell>
          <cell r="AP52">
            <v>-5.1440000000000001</v>
          </cell>
          <cell r="AQ52">
            <v>-4.8899999999999997</v>
          </cell>
          <cell r="AR52">
            <v>-4.5410000000000004</v>
          </cell>
          <cell r="AS52">
            <v>-4.4240000000000004</v>
          </cell>
          <cell r="AT52">
            <v>-4.4189999999999996</v>
          </cell>
          <cell r="AU52">
            <v>-4.3460000000000001</v>
          </cell>
          <cell r="AV52">
            <v>-4.3029999999999999</v>
          </cell>
          <cell r="AW52">
            <v>2011</v>
          </cell>
        </row>
        <row r="53">
          <cell r="D53" t="str">
            <v>Equatorial Guinea</v>
          </cell>
          <cell r="E53" t="str">
            <v>Current account balance</v>
          </cell>
          <cell r="F53"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53" t="str">
            <v>Percent of GDP</v>
          </cell>
          <cell r="I53" t="str">
            <v>See notes for:  Gross domestic product, current prices (National currency) Current account balance (U.S. dollars).</v>
          </cell>
          <cell r="J53">
            <v>-80.569000000000003</v>
          </cell>
          <cell r="K53">
            <v>-122.325</v>
          </cell>
          <cell r="L53">
            <v>-119.282</v>
          </cell>
          <cell r="M53">
            <v>-27.998000000000001</v>
          </cell>
          <cell r="N53">
            <v>-39.356999999999999</v>
          </cell>
          <cell r="O53">
            <v>-9.4420000000000002</v>
          </cell>
          <cell r="P53">
            <v>-2.9409999999999998</v>
          </cell>
          <cell r="Q53">
            <v>-28.143000000000001</v>
          </cell>
          <cell r="R53">
            <v>-15.367000000000001</v>
          </cell>
          <cell r="S53">
            <v>-18.914000000000001</v>
          </cell>
          <cell r="T53">
            <v>-17.631</v>
          </cell>
          <cell r="U53">
            <v>-38.212000000000003</v>
          </cell>
          <cell r="V53">
            <v>-8.17</v>
          </cell>
          <cell r="W53">
            <v>2.1749999999999998</v>
          </cell>
          <cell r="X53">
            <v>-0.39400000000000002</v>
          </cell>
          <cell r="Y53">
            <v>-90.543000000000006</v>
          </cell>
          <cell r="Z53">
            <v>-154.035</v>
          </cell>
          <cell r="AA53">
            <v>-33.765999999999998</v>
          </cell>
          <cell r="AB53">
            <v>-111.699</v>
          </cell>
          <cell r="AC53">
            <v>-36.481000000000002</v>
          </cell>
          <cell r="AD53">
            <v>-19.542999999999999</v>
          </cell>
          <cell r="AE53">
            <v>-50.911000000000001</v>
          </cell>
          <cell r="AF53">
            <v>1.0629999999999999</v>
          </cell>
          <cell r="AG53">
            <v>-41.207000000000001</v>
          </cell>
          <cell r="AH53">
            <v>-26.748000000000001</v>
          </cell>
          <cell r="AI53">
            <v>-7.69</v>
          </cell>
          <cell r="AJ53">
            <v>-1.077</v>
          </cell>
          <cell r="AK53">
            <v>-3.044</v>
          </cell>
          <cell r="AL53">
            <v>-1.179</v>
          </cell>
          <cell r="AM53">
            <v>-17.785</v>
          </cell>
          <cell r="AN53">
            <v>-24.024000000000001</v>
          </cell>
          <cell r="AO53">
            <v>-10.835000000000001</v>
          </cell>
          <cell r="AP53">
            <v>-14.696999999999999</v>
          </cell>
          <cell r="AQ53">
            <v>-11.233000000000001</v>
          </cell>
          <cell r="AR53">
            <v>-11.901</v>
          </cell>
          <cell r="AS53">
            <v>-12.682</v>
          </cell>
          <cell r="AT53">
            <v>-14.15</v>
          </cell>
          <cell r="AU53">
            <v>-12.858000000000001</v>
          </cell>
          <cell r="AV53">
            <v>-13.311</v>
          </cell>
          <cell r="AW53">
            <v>2010</v>
          </cell>
        </row>
        <row r="54">
          <cell r="D54" t="str">
            <v>Eritrea</v>
          </cell>
          <cell r="E54" t="str">
            <v>Current account balance</v>
          </cell>
          <cell r="F54"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54" t="str">
            <v>Percent of GDP</v>
          </cell>
          <cell r="I54" t="str">
            <v>See notes for:  Gross domestic product, current prices (National currency) Current account balance (U.S. dollars).</v>
          </cell>
          <cell r="J54" t="str">
            <v>n/a</v>
          </cell>
          <cell r="K54" t="str">
            <v>n/a</v>
          </cell>
          <cell r="L54" t="str">
            <v>n/a</v>
          </cell>
          <cell r="M54" t="str">
            <v>n/a</v>
          </cell>
          <cell r="N54" t="str">
            <v>n/a</v>
          </cell>
          <cell r="O54" t="str">
            <v>n/a</v>
          </cell>
          <cell r="P54" t="str">
            <v>n/a</v>
          </cell>
          <cell r="Q54" t="str">
            <v>n/a</v>
          </cell>
          <cell r="R54" t="str">
            <v>n/a</v>
          </cell>
          <cell r="S54" t="str">
            <v>n/a</v>
          </cell>
          <cell r="T54" t="str">
            <v>n/a</v>
          </cell>
          <cell r="U54" t="str">
            <v>n/a</v>
          </cell>
          <cell r="V54">
            <v>0</v>
          </cell>
          <cell r="W54">
            <v>0</v>
          </cell>
          <cell r="X54">
            <v>0</v>
          </cell>
          <cell r="Y54">
            <v>0</v>
          </cell>
          <cell r="Z54">
            <v>0</v>
          </cell>
          <cell r="AA54">
            <v>5.274</v>
          </cell>
          <cell r="AB54">
            <v>-20.617000000000001</v>
          </cell>
          <cell r="AC54">
            <v>-19.405000000000001</v>
          </cell>
          <cell r="AD54">
            <v>-0.624</v>
          </cell>
          <cell r="AE54">
            <v>-4.5730000000000004</v>
          </cell>
          <cell r="AF54">
            <v>6.8019999999999996</v>
          </cell>
          <cell r="AG54">
            <v>9.6739999999999995</v>
          </cell>
          <cell r="AH54">
            <v>-0.67200000000000004</v>
          </cell>
          <cell r="AI54">
            <v>0.33400000000000002</v>
          </cell>
          <cell r="AJ54">
            <v>-3.5840000000000001</v>
          </cell>
          <cell r="AK54">
            <v>-6.1120000000000001</v>
          </cell>
          <cell r="AL54">
            <v>-5.4669999999999996</v>
          </cell>
          <cell r="AM54">
            <v>-7.6150000000000002</v>
          </cell>
          <cell r="AN54">
            <v>-5.6219999999999999</v>
          </cell>
          <cell r="AO54">
            <v>0.55400000000000005</v>
          </cell>
          <cell r="AP54">
            <v>2.34</v>
          </cell>
          <cell r="AQ54">
            <v>2.012</v>
          </cell>
          <cell r="AR54">
            <v>1.657</v>
          </cell>
          <cell r="AS54">
            <v>7.5999999999999998E-2</v>
          </cell>
          <cell r="AT54">
            <v>-3.4000000000000002E-2</v>
          </cell>
          <cell r="AU54">
            <v>1.252</v>
          </cell>
          <cell r="AV54">
            <v>-4.5869999999999997</v>
          </cell>
          <cell r="AW54">
            <v>2006</v>
          </cell>
        </row>
        <row r="55">
          <cell r="D55" t="str">
            <v>Estonia</v>
          </cell>
          <cell r="E55" t="str">
            <v>Current account balance</v>
          </cell>
          <cell r="F55"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55" t="str">
            <v>Percent of GDP</v>
          </cell>
          <cell r="I55" t="str">
            <v>See notes for:  Gross domestic product, current prices (National currency) Current account balance (U.S. dollars).</v>
          </cell>
          <cell r="J55" t="str">
            <v>n/a</v>
          </cell>
          <cell r="K55" t="str">
            <v>n/a</v>
          </cell>
          <cell r="L55" t="str">
            <v>n/a</v>
          </cell>
          <cell r="M55" t="str">
            <v>n/a</v>
          </cell>
          <cell r="N55" t="str">
            <v>n/a</v>
          </cell>
          <cell r="O55" t="str">
            <v>n/a</v>
          </cell>
          <cell r="P55" t="str">
            <v>n/a</v>
          </cell>
          <cell r="Q55" t="str">
            <v>n/a</v>
          </cell>
          <cell r="R55" t="str">
            <v>n/a</v>
          </cell>
          <cell r="S55" t="str">
            <v>n/a</v>
          </cell>
          <cell r="T55" t="str">
            <v>n/a</v>
          </cell>
          <cell r="U55" t="str">
            <v>n/a</v>
          </cell>
          <cell r="V55" t="str">
            <v>n/a</v>
          </cell>
          <cell r="W55">
            <v>1.2190000000000001</v>
          </cell>
          <cell r="X55">
            <v>-6.8140000000000001</v>
          </cell>
          <cell r="Y55">
            <v>-4.1790000000000003</v>
          </cell>
          <cell r="Z55">
            <v>-8.4469999999999992</v>
          </cell>
          <cell r="AA55">
            <v>-11.125999999999999</v>
          </cell>
          <cell r="AB55">
            <v>-8.5739999999999998</v>
          </cell>
          <cell r="AC55">
            <v>-4.2969999999999997</v>
          </cell>
          <cell r="AD55">
            <v>-5.3579999999999997</v>
          </cell>
          <cell r="AE55">
            <v>-5.1710000000000003</v>
          </cell>
          <cell r="AF55">
            <v>-10.576000000000001</v>
          </cell>
          <cell r="AG55">
            <v>-11.282</v>
          </cell>
          <cell r="AH55">
            <v>-11.295</v>
          </cell>
          <cell r="AI55">
            <v>-9.9640000000000004</v>
          </cell>
          <cell r="AJ55">
            <v>-15.319000000000001</v>
          </cell>
          <cell r="AK55">
            <v>-15.946</v>
          </cell>
          <cell r="AL55">
            <v>-9.1539999999999999</v>
          </cell>
          <cell r="AM55">
            <v>3.42</v>
          </cell>
          <cell r="AN55">
            <v>2.927</v>
          </cell>
          <cell r="AO55">
            <v>2.1259999999999999</v>
          </cell>
          <cell r="AP55">
            <v>-1.2010000000000001</v>
          </cell>
          <cell r="AQ55">
            <v>4.1000000000000002E-2</v>
          </cell>
          <cell r="AR55">
            <v>6.2E-2</v>
          </cell>
          <cell r="AS55">
            <v>0.315</v>
          </cell>
          <cell r="AT55">
            <v>0.65300000000000002</v>
          </cell>
          <cell r="AU55">
            <v>1.077</v>
          </cell>
          <cell r="AV55">
            <v>1.4159999999999999</v>
          </cell>
          <cell r="AW55">
            <v>2012</v>
          </cell>
        </row>
        <row r="56">
          <cell r="D56" t="str">
            <v>Ethiopia</v>
          </cell>
          <cell r="E56" t="str">
            <v>Current account balance</v>
          </cell>
          <cell r="F56"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56" t="str">
            <v>Percent of GDP</v>
          </cell>
          <cell r="I56" t="str">
            <v>See notes for:  Gross domestic product, current prices (National currency) Current account balance (U.S. dollars).</v>
          </cell>
          <cell r="J56">
            <v>-2.3559999999999999</v>
          </cell>
          <cell r="K56">
            <v>-3.1230000000000002</v>
          </cell>
          <cell r="L56">
            <v>-4.0739999999999998</v>
          </cell>
          <cell r="M56">
            <v>-2.7959999999999998</v>
          </cell>
          <cell r="N56">
            <v>-3.0590000000000002</v>
          </cell>
          <cell r="O56">
            <v>-1.26</v>
          </cell>
          <cell r="P56">
            <v>-0.48799999999999999</v>
          </cell>
          <cell r="Q56">
            <v>-2.601</v>
          </cell>
          <cell r="R56">
            <v>-3.339</v>
          </cell>
          <cell r="S56">
            <v>-1.121</v>
          </cell>
          <cell r="T56">
            <v>-1.0449999999999999</v>
          </cell>
          <cell r="U56">
            <v>-1.891</v>
          </cell>
          <cell r="V56">
            <v>0.27300000000000002</v>
          </cell>
          <cell r="W56">
            <v>-2.25</v>
          </cell>
          <cell r="X56">
            <v>-1.139</v>
          </cell>
          <cell r="Y56">
            <v>2.2709999999999999</v>
          </cell>
          <cell r="Z56">
            <v>0.77200000000000002</v>
          </cell>
          <cell r="AA56">
            <v>-2.161</v>
          </cell>
          <cell r="AB56">
            <v>-1.3009999999999999</v>
          </cell>
          <cell r="AC56">
            <v>-6.4770000000000003</v>
          </cell>
          <cell r="AD56">
            <v>-4.0949999999999998</v>
          </cell>
          <cell r="AE56">
            <v>-2.8620000000000001</v>
          </cell>
          <cell r="AF56">
            <v>-4.45</v>
          </cell>
          <cell r="AG56">
            <v>-1.2769999999999999</v>
          </cell>
          <cell r="AH56">
            <v>-1.355</v>
          </cell>
          <cell r="AI56">
            <v>-6.2789999999999999</v>
          </cell>
          <cell r="AJ56">
            <v>-9.1370000000000005</v>
          </cell>
          <cell r="AK56">
            <v>-4.4539999999999997</v>
          </cell>
          <cell r="AL56">
            <v>-5.6449999999999996</v>
          </cell>
          <cell r="AM56">
            <v>-5.0229999999999997</v>
          </cell>
          <cell r="AN56">
            <v>-4.0209999999999999</v>
          </cell>
          <cell r="AO56">
            <v>0.63400000000000001</v>
          </cell>
          <cell r="AP56">
            <v>-5.8150000000000004</v>
          </cell>
          <cell r="AQ56">
            <v>-7.524</v>
          </cell>
          <cell r="AR56">
            <v>-6.4790000000000001</v>
          </cell>
          <cell r="AS56">
            <v>-6.5350000000000001</v>
          </cell>
          <cell r="AT56">
            <v>-6.5289999999999999</v>
          </cell>
          <cell r="AU56">
            <v>-6.1</v>
          </cell>
          <cell r="AV56">
            <v>-5.7770000000000001</v>
          </cell>
          <cell r="AW56">
            <v>2011</v>
          </cell>
        </row>
        <row r="57">
          <cell r="D57" t="str">
            <v>Fiji</v>
          </cell>
          <cell r="E57" t="str">
            <v>Current account balance</v>
          </cell>
          <cell r="F57"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57" t="str">
            <v>Percent of GDP</v>
          </cell>
          <cell r="I57" t="str">
            <v>See notes for:  Gross domestic product, current prices (National currency) Current account balance (U.S. dollars).</v>
          </cell>
          <cell r="J57">
            <v>-3.3359999999999999</v>
          </cell>
          <cell r="K57">
            <v>-14.29</v>
          </cell>
          <cell r="L57">
            <v>-9.7129999999999992</v>
          </cell>
          <cell r="M57">
            <v>-9.2110000000000003</v>
          </cell>
          <cell r="N57">
            <v>-5.66</v>
          </cell>
          <cell r="O57">
            <v>-5.7359999999999998</v>
          </cell>
          <cell r="P57">
            <v>-2.6619999999999999</v>
          </cell>
          <cell r="Q57">
            <v>1.6259999999999999</v>
          </cell>
          <cell r="R57">
            <v>5.86</v>
          </cell>
          <cell r="S57">
            <v>-1.349</v>
          </cell>
          <cell r="T57">
            <v>-9.7129999999999992</v>
          </cell>
          <cell r="U57">
            <v>-5.2169999999999996</v>
          </cell>
          <cell r="V57">
            <v>5.47</v>
          </cell>
          <cell r="W57">
            <v>-1.248</v>
          </cell>
          <cell r="X57">
            <v>-0.26700000000000002</v>
          </cell>
          <cell r="Y57">
            <v>2.9460000000000002</v>
          </cell>
          <cell r="Z57">
            <v>6.8410000000000002</v>
          </cell>
          <cell r="AA57">
            <v>4.1619999999999999</v>
          </cell>
          <cell r="AB57">
            <v>4.5430000000000001</v>
          </cell>
          <cell r="AC57">
            <v>-1.0980000000000001</v>
          </cell>
          <cell r="AD57">
            <v>-3.9350000000000001</v>
          </cell>
          <cell r="AE57">
            <v>-6.5960000000000001</v>
          </cell>
          <cell r="AF57">
            <v>2.4689999999999999</v>
          </cell>
          <cell r="AG57">
            <v>-6.4390000000000001</v>
          </cell>
          <cell r="AH57">
            <v>-12.638999999999999</v>
          </cell>
          <cell r="AI57">
            <v>-7.383</v>
          </cell>
          <cell r="AJ57">
            <v>-14.936</v>
          </cell>
          <cell r="AK57">
            <v>-10.087</v>
          </cell>
          <cell r="AL57">
            <v>-14.997</v>
          </cell>
          <cell r="AM57">
            <v>-4.226</v>
          </cell>
          <cell r="AN57">
            <v>-7.5270000000000001</v>
          </cell>
          <cell r="AO57">
            <v>-7.8470000000000004</v>
          </cell>
          <cell r="AP57">
            <v>-6.7750000000000004</v>
          </cell>
          <cell r="AQ57">
            <v>-22.536000000000001</v>
          </cell>
          <cell r="AR57">
            <v>-8.1300000000000008</v>
          </cell>
          <cell r="AS57">
            <v>-8.3580000000000005</v>
          </cell>
          <cell r="AT57">
            <v>-7.7619999999999996</v>
          </cell>
          <cell r="AU57">
            <v>-8.0869999999999997</v>
          </cell>
          <cell r="AV57">
            <v>-8.5079999999999991</v>
          </cell>
          <cell r="AW57">
            <v>2009</v>
          </cell>
        </row>
        <row r="58">
          <cell r="D58" t="str">
            <v>Finland</v>
          </cell>
          <cell r="E58" t="str">
            <v>Current account balance</v>
          </cell>
          <cell r="F58"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58" t="str">
            <v>Percent of GDP</v>
          </cell>
          <cell r="I58" t="str">
            <v>See notes for:  Gross domestic product, current prices (National currency) Current account balance (U.S. dollars).</v>
          </cell>
          <cell r="J58">
            <v>-2.726</v>
          </cell>
          <cell r="K58">
            <v>-0.80300000000000005</v>
          </cell>
          <cell r="L58">
            <v>-1.702</v>
          </cell>
          <cell r="M58">
            <v>-2.0870000000000002</v>
          </cell>
          <cell r="N58">
            <v>7.3999999999999996E-2</v>
          </cell>
          <cell r="O58">
            <v>-1.3380000000000001</v>
          </cell>
          <cell r="P58">
            <v>-0.93400000000000005</v>
          </cell>
          <cell r="Q58">
            <v>-1.9039999999999999</v>
          </cell>
          <cell r="R58">
            <v>-2.5209999999999999</v>
          </cell>
          <cell r="S58">
            <v>-4.9429999999999996</v>
          </cell>
          <cell r="T58">
            <v>-5.0199999999999996</v>
          </cell>
          <cell r="U58">
            <v>-5.3550000000000004</v>
          </cell>
          <cell r="V58">
            <v>-4.6180000000000003</v>
          </cell>
          <cell r="W58">
            <v>-1.288</v>
          </cell>
          <cell r="X58">
            <v>1.087</v>
          </cell>
          <cell r="Y58">
            <v>4.09</v>
          </cell>
          <cell r="Z58">
            <v>4.01</v>
          </cell>
          <cell r="AA58">
            <v>5.5659999999999998</v>
          </cell>
          <cell r="AB58">
            <v>5.6120000000000001</v>
          </cell>
          <cell r="AC58">
            <v>5.3419999999999996</v>
          </cell>
          <cell r="AD58">
            <v>7.7759999999999998</v>
          </cell>
          <cell r="AE58">
            <v>8.3539999999999992</v>
          </cell>
          <cell r="AF58">
            <v>8.4589999999999996</v>
          </cell>
          <cell r="AG58">
            <v>4.8280000000000003</v>
          </cell>
          <cell r="AH58">
            <v>6.1980000000000004</v>
          </cell>
          <cell r="AI58">
            <v>3.351</v>
          </cell>
          <cell r="AJ58">
            <v>4.157</v>
          </cell>
          <cell r="AK58">
            <v>4.2649999999999997</v>
          </cell>
          <cell r="AL58">
            <v>2.6269999999999998</v>
          </cell>
          <cell r="AM58">
            <v>1.754</v>
          </cell>
          <cell r="AN58">
            <v>1.518</v>
          </cell>
          <cell r="AO58">
            <v>-1.61</v>
          </cell>
          <cell r="AP58">
            <v>-1.714</v>
          </cell>
          <cell r="AQ58">
            <v>-1.7</v>
          </cell>
          <cell r="AR58">
            <v>-1.764</v>
          </cell>
          <cell r="AS58">
            <v>-1.8260000000000001</v>
          </cell>
          <cell r="AT58">
            <v>-1.804</v>
          </cell>
          <cell r="AU58">
            <v>-1.8129999999999999</v>
          </cell>
          <cell r="AV58">
            <v>-1.806</v>
          </cell>
          <cell r="AW58">
            <v>2012</v>
          </cell>
        </row>
        <row r="59">
          <cell r="D59" t="str">
            <v>France</v>
          </cell>
          <cell r="E59" t="str">
            <v>Current account balance</v>
          </cell>
          <cell r="F59"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59" t="str">
            <v>Percent of GDP</v>
          </cell>
          <cell r="I59" t="str">
            <v>See notes for:  Gross domestic product, current prices (National currency) Current account balance (U.S. dollars).</v>
          </cell>
          <cell r="J59">
            <v>-0.60399999999999998</v>
          </cell>
          <cell r="K59">
            <v>-0.78400000000000003</v>
          </cell>
          <cell r="L59">
            <v>-2.0990000000000002</v>
          </cell>
          <cell r="M59">
            <v>-0.85299999999999998</v>
          </cell>
          <cell r="N59">
            <v>-0.14499999999999999</v>
          </cell>
          <cell r="O59">
            <v>-6.4000000000000001E-2</v>
          </cell>
          <cell r="P59">
            <v>0.31</v>
          </cell>
          <cell r="Q59">
            <v>-0.48399999999999999</v>
          </cell>
          <cell r="R59">
            <v>-0.46500000000000002</v>
          </cell>
          <cell r="S59">
            <v>-0.46</v>
          </cell>
          <cell r="T59">
            <v>-0.79100000000000004</v>
          </cell>
          <cell r="U59">
            <v>-0.495</v>
          </cell>
          <cell r="V59">
            <v>0.27900000000000003</v>
          </cell>
          <cell r="W59">
            <v>0.70799999999999996</v>
          </cell>
          <cell r="X59">
            <v>0.59599999999999997</v>
          </cell>
          <cell r="Y59">
            <v>0.46600000000000003</v>
          </cell>
          <cell r="Z59">
            <v>1.2310000000000001</v>
          </cell>
          <cell r="AA59">
            <v>2.657</v>
          </cell>
          <cell r="AB59">
            <v>2.621</v>
          </cell>
          <cell r="AC59">
            <v>3.1469999999999998</v>
          </cell>
          <cell r="AD59">
            <v>1.452</v>
          </cell>
          <cell r="AE59">
            <v>1.756</v>
          </cell>
          <cell r="AF59">
            <v>1.2470000000000001</v>
          </cell>
          <cell r="AG59">
            <v>0.72299999999999998</v>
          </cell>
          <cell r="AH59">
            <v>0.54100000000000004</v>
          </cell>
          <cell r="AI59">
            <v>-0.48499999999999999</v>
          </cell>
          <cell r="AJ59">
            <v>-0.57599999999999996</v>
          </cell>
          <cell r="AK59">
            <v>-1.0029999999999999</v>
          </cell>
          <cell r="AL59">
            <v>-1.744</v>
          </cell>
          <cell r="AM59">
            <v>-1.333</v>
          </cell>
          <cell r="AN59">
            <v>-1.5580000000000001</v>
          </cell>
          <cell r="AO59">
            <v>-1.95</v>
          </cell>
          <cell r="AP59">
            <v>-2.411</v>
          </cell>
          <cell r="AQ59">
            <v>-1.28</v>
          </cell>
          <cell r="AR59">
            <v>-1.401</v>
          </cell>
          <cell r="AS59">
            <v>-1.0660000000000001</v>
          </cell>
          <cell r="AT59">
            <v>-0.6</v>
          </cell>
          <cell r="AU59">
            <v>-0.247</v>
          </cell>
          <cell r="AV59">
            <v>4.4999999999999998E-2</v>
          </cell>
          <cell r="AW59">
            <v>2012</v>
          </cell>
        </row>
        <row r="60">
          <cell r="D60" t="str">
            <v>Gabon</v>
          </cell>
          <cell r="E60" t="str">
            <v>Current account balance</v>
          </cell>
          <cell r="F60"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60" t="str">
            <v>Percent of GDP</v>
          </cell>
          <cell r="I60" t="str">
            <v>See notes for:  Gross domestic product, current prices (National currency) Current account balance (U.S. dollars).</v>
          </cell>
          <cell r="J60">
            <v>28.594999999999999</v>
          </cell>
          <cell r="K60">
            <v>16.305</v>
          </cell>
          <cell r="L60">
            <v>13.943</v>
          </cell>
          <cell r="M60">
            <v>12.789</v>
          </cell>
          <cell r="N60">
            <v>18.736000000000001</v>
          </cell>
          <cell r="O60">
            <v>10.465</v>
          </cell>
          <cell r="P60">
            <v>-20.286000000000001</v>
          </cell>
          <cell r="Q60">
            <v>-7.5309999999999997</v>
          </cell>
          <cell r="R60">
            <v>-15.442</v>
          </cell>
          <cell r="S60">
            <v>-4.1619999999999999</v>
          </cell>
          <cell r="T60">
            <v>2.4769999999999999</v>
          </cell>
          <cell r="U60">
            <v>1.6539999999999999</v>
          </cell>
          <cell r="V60">
            <v>-3.9670000000000001</v>
          </cell>
          <cell r="W60">
            <v>-1.0529999999999999</v>
          </cell>
          <cell r="X60">
            <v>7.8710000000000004</v>
          </cell>
          <cell r="Y60">
            <v>9.2050000000000001</v>
          </cell>
          <cell r="Z60">
            <v>15.336</v>
          </cell>
          <cell r="AA60">
            <v>9.8019999999999996</v>
          </cell>
          <cell r="AB60">
            <v>-13.603</v>
          </cell>
          <cell r="AC60">
            <v>8.2270000000000003</v>
          </cell>
          <cell r="AD60">
            <v>19.41</v>
          </cell>
          <cell r="AE60">
            <v>10.788</v>
          </cell>
          <cell r="AF60">
            <v>6.7359999999999998</v>
          </cell>
          <cell r="AG60">
            <v>9.3160000000000007</v>
          </cell>
          <cell r="AH60">
            <v>11.053000000000001</v>
          </cell>
          <cell r="AI60">
            <v>22.693000000000001</v>
          </cell>
          <cell r="AJ60">
            <v>15.561</v>
          </cell>
          <cell r="AK60">
            <v>14.922000000000001</v>
          </cell>
          <cell r="AL60">
            <v>23.288</v>
          </cell>
          <cell r="AM60">
            <v>7.51</v>
          </cell>
          <cell r="AN60">
            <v>8.8710000000000004</v>
          </cell>
          <cell r="AO60">
            <v>14.231</v>
          </cell>
          <cell r="AP60">
            <v>12.647</v>
          </cell>
          <cell r="AQ60">
            <v>10.519</v>
          </cell>
          <cell r="AR60">
            <v>7.0659999999999998</v>
          </cell>
          <cell r="AS60">
            <v>4.6379999999999999</v>
          </cell>
          <cell r="AT60">
            <v>2.8820000000000001</v>
          </cell>
          <cell r="AU60">
            <v>0.58799999999999997</v>
          </cell>
          <cell r="AV60">
            <v>-0.82199999999999995</v>
          </cell>
          <cell r="AW60">
            <v>2006</v>
          </cell>
        </row>
        <row r="61">
          <cell r="D61" t="str">
            <v>The Gambia</v>
          </cell>
          <cell r="E61" t="str">
            <v>Current account balance</v>
          </cell>
          <cell r="F61"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61" t="str">
            <v>Percent of GDP</v>
          </cell>
          <cell r="I61" t="str">
            <v>See notes for:  Gross domestic product, current prices (National currency) Current account balance (U.S. dollars).</v>
          </cell>
          <cell r="J61">
            <v>-32.222000000000001</v>
          </cell>
          <cell r="K61">
            <v>-8.8030000000000008</v>
          </cell>
          <cell r="L61">
            <v>-1.841</v>
          </cell>
          <cell r="M61">
            <v>-1.012</v>
          </cell>
          <cell r="N61">
            <v>-4.4050000000000002</v>
          </cell>
          <cell r="O61">
            <v>-2.2669999999999999</v>
          </cell>
          <cell r="P61">
            <v>-0.46500000000000002</v>
          </cell>
          <cell r="Q61">
            <v>-1.4379999999999999</v>
          </cell>
          <cell r="R61">
            <v>2.7320000000000002</v>
          </cell>
          <cell r="S61">
            <v>1.3</v>
          </cell>
          <cell r="T61">
            <v>-1.845</v>
          </cell>
          <cell r="U61">
            <v>-9.7000000000000003E-2</v>
          </cell>
          <cell r="V61">
            <v>-7.9000000000000001E-2</v>
          </cell>
          <cell r="W61">
            <v>-3.05</v>
          </cell>
          <cell r="X61">
            <v>-1.855</v>
          </cell>
          <cell r="Y61">
            <v>-2.8759999999999999</v>
          </cell>
          <cell r="Z61">
            <v>-9.1080000000000005</v>
          </cell>
          <cell r="AA61">
            <v>-0.82</v>
          </cell>
          <cell r="AB61">
            <v>-1.66</v>
          </cell>
          <cell r="AC61">
            <v>-1.9610000000000001</v>
          </cell>
          <cell r="AD61">
            <v>-5.681</v>
          </cell>
          <cell r="AE61">
            <v>-5.47</v>
          </cell>
          <cell r="AF61">
            <v>-6.06</v>
          </cell>
          <cell r="AG61">
            <v>-7.3170000000000002</v>
          </cell>
          <cell r="AH61">
            <v>-4.5209999999999999</v>
          </cell>
          <cell r="AI61">
            <v>-10.34</v>
          </cell>
          <cell r="AJ61">
            <v>-6.9130000000000003</v>
          </cell>
          <cell r="AK61">
            <v>-8.298</v>
          </cell>
          <cell r="AL61">
            <v>-12.253</v>
          </cell>
          <cell r="AM61">
            <v>-12.324999999999999</v>
          </cell>
          <cell r="AN61">
            <v>-16.013000000000002</v>
          </cell>
          <cell r="AO61">
            <v>-15.282999999999999</v>
          </cell>
          <cell r="AP61">
            <v>-16.995000000000001</v>
          </cell>
          <cell r="AQ61">
            <v>-15.79</v>
          </cell>
          <cell r="AR61">
            <v>-14.157999999999999</v>
          </cell>
          <cell r="AS61">
            <v>-13.262</v>
          </cell>
          <cell r="AT61">
            <v>-12.933999999999999</v>
          </cell>
          <cell r="AU61">
            <v>-12.598000000000001</v>
          </cell>
          <cell r="AV61">
            <v>-12.612</v>
          </cell>
          <cell r="AW61">
            <v>2011</v>
          </cell>
        </row>
        <row r="62">
          <cell r="D62" t="str">
            <v>Georgia</v>
          </cell>
          <cell r="E62" t="str">
            <v>Current account balance</v>
          </cell>
          <cell r="F62"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62" t="str">
            <v>Percent of GDP</v>
          </cell>
          <cell r="I62" t="str">
            <v>See notes for:  Gross domestic product, current prices (National currency) Current account balance (U.S. dollars).</v>
          </cell>
          <cell r="J62" t="str">
            <v>n/a</v>
          </cell>
          <cell r="K62" t="str">
            <v>n/a</v>
          </cell>
          <cell r="L62" t="str">
            <v>n/a</v>
          </cell>
          <cell r="M62" t="str">
            <v>n/a</v>
          </cell>
          <cell r="N62" t="str">
            <v>n/a</v>
          </cell>
          <cell r="O62" t="str">
            <v>n/a</v>
          </cell>
          <cell r="P62" t="str">
            <v>n/a</v>
          </cell>
          <cell r="Q62" t="str">
            <v>n/a</v>
          </cell>
          <cell r="R62" t="str">
            <v>n/a</v>
          </cell>
          <cell r="S62" t="str">
            <v>n/a</v>
          </cell>
          <cell r="T62" t="str">
            <v>n/a</v>
          </cell>
          <cell r="U62" t="str">
            <v>n/a</v>
          </cell>
          <cell r="V62" t="str">
            <v>n/a</v>
          </cell>
          <cell r="W62" t="str">
            <v>n/a</v>
          </cell>
          <cell r="X62" t="str">
            <v>n/a</v>
          </cell>
          <cell r="Y62">
            <v>-18.3</v>
          </cell>
          <cell r="Z62">
            <v>-12.577999999999999</v>
          </cell>
          <cell r="AA62">
            <v>-12.839</v>
          </cell>
          <cell r="AB62">
            <v>-12.755000000000001</v>
          </cell>
          <cell r="AC62">
            <v>-10.015000000000001</v>
          </cell>
          <cell r="AD62">
            <v>-7.8719999999999999</v>
          </cell>
          <cell r="AE62">
            <v>-6.4009999999999998</v>
          </cell>
          <cell r="AF62">
            <v>-6.4269999999999996</v>
          </cell>
          <cell r="AG62">
            <v>-9.6140000000000008</v>
          </cell>
          <cell r="AH62">
            <v>-6.9139999999999997</v>
          </cell>
          <cell r="AI62">
            <v>-11.069000000000001</v>
          </cell>
          <cell r="AJ62">
            <v>-15.177</v>
          </cell>
          <cell r="AK62">
            <v>-19.753</v>
          </cell>
          <cell r="AL62">
            <v>-21.984999999999999</v>
          </cell>
          <cell r="AM62">
            <v>-10.531000000000001</v>
          </cell>
          <cell r="AN62">
            <v>-10.244</v>
          </cell>
          <cell r="AO62">
            <v>-12.776</v>
          </cell>
          <cell r="AP62">
            <v>-12.013999999999999</v>
          </cell>
          <cell r="AQ62">
            <v>-9.9600000000000009</v>
          </cell>
          <cell r="AR62">
            <v>-8.36</v>
          </cell>
          <cell r="AS62">
            <v>-8.3119999999999994</v>
          </cell>
          <cell r="AT62">
            <v>-7.718</v>
          </cell>
          <cell r="AU62">
            <v>-7.41</v>
          </cell>
          <cell r="AV62">
            <v>-7.5529999999999999</v>
          </cell>
          <cell r="AW62">
            <v>2011</v>
          </cell>
        </row>
        <row r="63">
          <cell r="D63" t="str">
            <v>Germany</v>
          </cell>
          <cell r="E63" t="str">
            <v>Current account balance</v>
          </cell>
          <cell r="F63"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63" t="str">
            <v>Percent of GDP</v>
          </cell>
          <cell r="I63" t="str">
            <v>See notes for:  Gross domestic product, current prices (National currency) Current account balance (U.S. dollars).</v>
          </cell>
          <cell r="J63">
            <v>-1.7250000000000001</v>
          </cell>
          <cell r="K63">
            <v>-0.66700000000000004</v>
          </cell>
          <cell r="L63">
            <v>0.67800000000000005</v>
          </cell>
          <cell r="M63">
            <v>0.60899999999999999</v>
          </cell>
          <cell r="N63">
            <v>1.472</v>
          </cell>
          <cell r="O63">
            <v>2.6509999999999998</v>
          </cell>
          <cell r="P63">
            <v>4.2140000000000004</v>
          </cell>
          <cell r="Q63">
            <v>3.8540000000000001</v>
          </cell>
          <cell r="R63">
            <v>4.1479999999999997</v>
          </cell>
          <cell r="S63">
            <v>4.556</v>
          </cell>
          <cell r="T63">
            <v>2.9289999999999998</v>
          </cell>
          <cell r="U63">
            <v>-1.3360000000000001</v>
          </cell>
          <cell r="V63">
            <v>-1.099</v>
          </cell>
          <cell r="W63">
            <v>-0.94799999999999995</v>
          </cell>
          <cell r="X63">
            <v>-1.4179999999999999</v>
          </cell>
          <cell r="Y63">
            <v>-1.1719999999999999</v>
          </cell>
          <cell r="Z63">
            <v>-0.57499999999999996</v>
          </cell>
          <cell r="AA63">
            <v>-0.46300000000000002</v>
          </cell>
          <cell r="AB63">
            <v>-0.749</v>
          </cell>
          <cell r="AC63">
            <v>-1.292</v>
          </cell>
          <cell r="AD63">
            <v>-1.732</v>
          </cell>
          <cell r="AE63">
            <v>-1E-3</v>
          </cell>
          <cell r="AF63">
            <v>2.0009999999999999</v>
          </cell>
          <cell r="AG63">
            <v>1.887</v>
          </cell>
          <cell r="AH63">
            <v>4.6619999999999999</v>
          </cell>
          <cell r="AI63">
            <v>5.0620000000000003</v>
          </cell>
          <cell r="AJ63">
            <v>6.2549999999999999</v>
          </cell>
          <cell r="AK63">
            <v>7.45</v>
          </cell>
          <cell r="AL63">
            <v>6.21</v>
          </cell>
          <cell r="AM63">
            <v>5.9610000000000003</v>
          </cell>
          <cell r="AN63">
            <v>6.2489999999999997</v>
          </cell>
          <cell r="AO63">
            <v>6.218</v>
          </cell>
          <cell r="AP63">
            <v>7.0129999999999999</v>
          </cell>
          <cell r="AQ63">
            <v>6.093</v>
          </cell>
          <cell r="AR63">
            <v>5.673</v>
          </cell>
          <cell r="AS63">
            <v>5.3550000000000004</v>
          </cell>
          <cell r="AT63">
            <v>5.0330000000000004</v>
          </cell>
          <cell r="AU63">
            <v>4.8179999999999996</v>
          </cell>
          <cell r="AV63">
            <v>4.7279999999999998</v>
          </cell>
          <cell r="AW63">
            <v>2012</v>
          </cell>
        </row>
        <row r="64">
          <cell r="D64" t="str">
            <v>Ghana</v>
          </cell>
          <cell r="E64" t="str">
            <v>Current account balance</v>
          </cell>
          <cell r="F64"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64" t="str">
            <v>Percent of GDP</v>
          </cell>
          <cell r="I64" t="str">
            <v>See notes for:  Gross domestic product, current prices (National currency) Current account balance (U.S. dollars).</v>
          </cell>
          <cell r="J64">
            <v>-0.20699999999999999</v>
          </cell>
          <cell r="K64">
            <v>-2.3450000000000002</v>
          </cell>
          <cell r="L64">
            <v>-0.51700000000000002</v>
          </cell>
          <cell r="M64">
            <v>-1.3069999999999999</v>
          </cell>
          <cell r="N64">
            <v>-2.52</v>
          </cell>
          <cell r="O64">
            <v>-3.1869999999999998</v>
          </cell>
          <cell r="P64">
            <v>-2.7450000000000001</v>
          </cell>
          <cell r="Q64">
            <v>-3.0619999999999998</v>
          </cell>
          <cell r="R64">
            <v>-2.476</v>
          </cell>
          <cell r="S64">
            <v>-2.726</v>
          </cell>
          <cell r="T64">
            <v>-3.3039999999999998</v>
          </cell>
          <cell r="U64">
            <v>-3.39</v>
          </cell>
          <cell r="V64">
            <v>-4.657</v>
          </cell>
          <cell r="W64">
            <v>-7.9640000000000004</v>
          </cell>
          <cell r="X64">
            <v>-5.2220000000000004</v>
          </cell>
          <cell r="Y64">
            <v>-3.8029999999999999</v>
          </cell>
          <cell r="Z64">
            <v>-3.3370000000000002</v>
          </cell>
          <cell r="AA64">
            <v>-9.4390000000000001</v>
          </cell>
          <cell r="AB64">
            <v>-5.0220000000000002</v>
          </cell>
          <cell r="AC64">
            <v>-7.4779999999999998</v>
          </cell>
          <cell r="AD64">
            <v>-6.56</v>
          </cell>
          <cell r="AE64">
            <v>-5.0330000000000004</v>
          </cell>
          <cell r="AF64">
            <v>-0.80100000000000005</v>
          </cell>
          <cell r="AG64">
            <v>0.129</v>
          </cell>
          <cell r="AH64">
            <v>-4.7039999999999997</v>
          </cell>
          <cell r="AI64">
            <v>-7.0010000000000003</v>
          </cell>
          <cell r="AJ64">
            <v>-8.2230000000000008</v>
          </cell>
          <cell r="AK64">
            <v>-8.7159999999999993</v>
          </cell>
          <cell r="AL64">
            <v>-11.92</v>
          </cell>
          <cell r="AM64">
            <v>-5.4160000000000004</v>
          </cell>
          <cell r="AN64">
            <v>-8.6050000000000004</v>
          </cell>
          <cell r="AO64">
            <v>-9.2240000000000002</v>
          </cell>
          <cell r="AP64">
            <v>-12.638999999999999</v>
          </cell>
          <cell r="AQ64">
            <v>-11.565</v>
          </cell>
          <cell r="AR64">
            <v>-10.067</v>
          </cell>
          <cell r="AS64">
            <v>-8.4649999999999999</v>
          </cell>
          <cell r="AT64">
            <v>-7.673</v>
          </cell>
          <cell r="AU64">
            <v>-7.9119999999999999</v>
          </cell>
          <cell r="AV64">
            <v>-7.8940000000000001</v>
          </cell>
          <cell r="AW64">
            <v>2011</v>
          </cell>
        </row>
        <row r="65">
          <cell r="D65" t="str">
            <v>Greece</v>
          </cell>
          <cell r="E65" t="str">
            <v>Current account balance</v>
          </cell>
          <cell r="F65"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65" t="str">
            <v>Percent of GDP</v>
          </cell>
          <cell r="I65" t="str">
            <v>See notes for:  Gross domestic product, current prices (National currency) Current account balance (U.S. dollars).</v>
          </cell>
          <cell r="J65">
            <v>-4.1180000000000003</v>
          </cell>
          <cell r="K65">
            <v>-4.8650000000000002</v>
          </cell>
          <cell r="L65">
            <v>-3.6629999999999998</v>
          </cell>
          <cell r="M65">
            <v>-4.0209999999999999</v>
          </cell>
          <cell r="N65">
            <v>-4.6870000000000003</v>
          </cell>
          <cell r="O65">
            <v>-7.2590000000000003</v>
          </cell>
          <cell r="P65">
            <v>-3.1560000000000001</v>
          </cell>
          <cell r="Q65">
            <v>-1.9790000000000001</v>
          </cell>
          <cell r="R65">
            <v>-1.331</v>
          </cell>
          <cell r="S65">
            <v>-3.4350000000000001</v>
          </cell>
          <cell r="T65">
            <v>-3.8359999999999999</v>
          </cell>
          <cell r="U65">
            <v>-1.583</v>
          </cell>
          <cell r="V65">
            <v>-1.9530000000000001</v>
          </cell>
          <cell r="W65">
            <v>-0.72799999999999998</v>
          </cell>
          <cell r="X65">
            <v>-0.13300000000000001</v>
          </cell>
          <cell r="Y65">
            <v>-2.4390000000000001</v>
          </cell>
          <cell r="Z65">
            <v>-3.657</v>
          </cell>
          <cell r="AA65">
            <v>-5.2039999999999997</v>
          </cell>
          <cell r="AB65">
            <v>-4.3490000000000002</v>
          </cell>
          <cell r="AC65">
            <v>-5.48</v>
          </cell>
          <cell r="AD65">
            <v>-7.7919999999999998</v>
          </cell>
          <cell r="AE65">
            <v>-7.2290000000000001</v>
          </cell>
          <cell r="AF65">
            <v>-6.516</v>
          </cell>
          <cell r="AG65">
            <v>-6.5330000000000004</v>
          </cell>
          <cell r="AH65">
            <v>-5.7850000000000001</v>
          </cell>
          <cell r="AI65">
            <v>-7.6369999999999996</v>
          </cell>
          <cell r="AJ65">
            <v>-11.388</v>
          </cell>
          <cell r="AK65">
            <v>-14.609</v>
          </cell>
          <cell r="AL65">
            <v>-14.922000000000001</v>
          </cell>
          <cell r="AM65">
            <v>-11.173</v>
          </cell>
          <cell r="AN65">
            <v>-10.131</v>
          </cell>
          <cell r="AO65">
            <v>-9.8949999999999996</v>
          </cell>
          <cell r="AP65">
            <v>-2.8820000000000001</v>
          </cell>
          <cell r="AQ65">
            <v>-0.28599999999999998</v>
          </cell>
          <cell r="AR65">
            <v>0.35799999999999998</v>
          </cell>
          <cell r="AS65">
            <v>0.64</v>
          </cell>
          <cell r="AT65">
            <v>0.85899999999999999</v>
          </cell>
          <cell r="AU65">
            <v>1.0580000000000001</v>
          </cell>
          <cell r="AV65">
            <v>1.431</v>
          </cell>
          <cell r="AW65">
            <v>2012</v>
          </cell>
        </row>
        <row r="66">
          <cell r="D66" t="str">
            <v>Grenada</v>
          </cell>
          <cell r="E66" t="str">
            <v>Current account balance</v>
          </cell>
          <cell r="F66"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66" t="str">
            <v>Percent of GDP</v>
          </cell>
          <cell r="I66" t="str">
            <v>See notes for:  Gross domestic product, current prices (National currency) Current account balance (U.S. dollars).</v>
          </cell>
          <cell r="J66">
            <v>-0.98799999999999999</v>
          </cell>
          <cell r="K66">
            <v>-11.936</v>
          </cell>
          <cell r="L66">
            <v>-15.317</v>
          </cell>
          <cell r="M66">
            <v>-12.891999999999999</v>
          </cell>
          <cell r="N66">
            <v>2.7490000000000001</v>
          </cell>
          <cell r="O66">
            <v>1.484</v>
          </cell>
          <cell r="P66">
            <v>-6.0629999999999997</v>
          </cell>
          <cell r="Q66">
            <v>-11.311999999999999</v>
          </cell>
          <cell r="R66">
            <v>-10.295999999999999</v>
          </cell>
          <cell r="S66">
            <v>-10.003</v>
          </cell>
          <cell r="T66">
            <v>-10.911</v>
          </cell>
          <cell r="U66">
            <v>-11.797000000000001</v>
          </cell>
          <cell r="V66">
            <v>-8.0129999999999999</v>
          </cell>
          <cell r="W66">
            <v>-13.311</v>
          </cell>
          <cell r="X66">
            <v>-8.8309999999999995</v>
          </cell>
          <cell r="Y66">
            <v>-12.456</v>
          </cell>
          <cell r="Z66">
            <v>-1.571</v>
          </cell>
          <cell r="AA66">
            <v>-4.4770000000000003</v>
          </cell>
          <cell r="AB66">
            <v>-9.4049999999999994</v>
          </cell>
          <cell r="AC66">
            <v>-5.86</v>
          </cell>
          <cell r="AD66">
            <v>-11.387</v>
          </cell>
          <cell r="AE66">
            <v>-14.76</v>
          </cell>
          <cell r="AF66">
            <v>-17.949000000000002</v>
          </cell>
          <cell r="AG66">
            <v>-19.213000000000001</v>
          </cell>
          <cell r="AH66">
            <v>-6.4610000000000003</v>
          </cell>
          <cell r="AI66">
            <v>-24.585999999999999</v>
          </cell>
          <cell r="AJ66">
            <v>-29.588999999999999</v>
          </cell>
          <cell r="AK66">
            <v>-27.722000000000001</v>
          </cell>
          <cell r="AL66">
            <v>-25.306999999999999</v>
          </cell>
          <cell r="AM66">
            <v>-23.626999999999999</v>
          </cell>
          <cell r="AN66">
            <v>-24.062999999999999</v>
          </cell>
          <cell r="AO66">
            <v>-23.315999999999999</v>
          </cell>
          <cell r="AP66">
            <v>-22.951000000000001</v>
          </cell>
          <cell r="AQ66">
            <v>-23.384</v>
          </cell>
          <cell r="AR66">
            <v>-23.431999999999999</v>
          </cell>
          <cell r="AS66">
            <v>-23.302</v>
          </cell>
          <cell r="AT66">
            <v>-23.324000000000002</v>
          </cell>
          <cell r="AU66">
            <v>-23.11</v>
          </cell>
          <cell r="AV66">
            <v>-22.905999999999999</v>
          </cell>
          <cell r="AW66">
            <v>2010</v>
          </cell>
        </row>
        <row r="67">
          <cell r="D67" t="str">
            <v>Guatemala</v>
          </cell>
          <cell r="E67" t="str">
            <v>Current account balance</v>
          </cell>
          <cell r="F67"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67" t="str">
            <v>Percent of GDP</v>
          </cell>
          <cell r="I67" t="str">
            <v>See notes for:  Gross domestic product, current prices (National currency) Current account balance (U.S. dollars).</v>
          </cell>
          <cell r="J67">
            <v>-2.4049999999999998</v>
          </cell>
          <cell r="K67">
            <v>-7.1669999999999998</v>
          </cell>
          <cell r="L67">
            <v>-4.9960000000000004</v>
          </cell>
          <cell r="M67">
            <v>-3.29</v>
          </cell>
          <cell r="N67">
            <v>-4.3849999999999998</v>
          </cell>
          <cell r="O67">
            <v>-2.2909999999999999</v>
          </cell>
          <cell r="P67">
            <v>-0.92800000000000005</v>
          </cell>
          <cell r="Q67">
            <v>-7.2839999999999998</v>
          </cell>
          <cell r="R67">
            <v>-5.7460000000000004</v>
          </cell>
          <cell r="S67">
            <v>-5.2610000000000001</v>
          </cell>
          <cell r="T67">
            <v>-3.774</v>
          </cell>
          <cell r="U67">
            <v>-2.5979999999999999</v>
          </cell>
          <cell r="V67">
            <v>-8.1639999999999997</v>
          </cell>
          <cell r="W67">
            <v>-7.1669999999999998</v>
          </cell>
          <cell r="X67">
            <v>-5.9720000000000004</v>
          </cell>
          <cell r="Y67">
            <v>-4.51</v>
          </cell>
          <cell r="Z67">
            <v>-3.1110000000000002</v>
          </cell>
          <cell r="AA67">
            <v>-3.8290000000000002</v>
          </cell>
          <cell r="AB67">
            <v>-5.915</v>
          </cell>
          <cell r="AC67">
            <v>-6.1619999999999999</v>
          </cell>
          <cell r="AD67">
            <v>-6.1029999999999998</v>
          </cell>
          <cell r="AE67">
            <v>-6.4770000000000003</v>
          </cell>
          <cell r="AF67">
            <v>-6.0720000000000001</v>
          </cell>
          <cell r="AG67">
            <v>-4.6520000000000001</v>
          </cell>
          <cell r="AH67">
            <v>-4.859</v>
          </cell>
          <cell r="AI67">
            <v>-4.5590000000000002</v>
          </cell>
          <cell r="AJ67">
            <v>-5.0410000000000004</v>
          </cell>
          <cell r="AK67">
            <v>-5.2350000000000003</v>
          </cell>
          <cell r="AL67">
            <v>-4.2930000000000001</v>
          </cell>
          <cell r="AM67">
            <v>0.02</v>
          </cell>
          <cell r="AN67">
            <v>-1.5149999999999999</v>
          </cell>
          <cell r="AO67">
            <v>-3.6219999999999999</v>
          </cell>
          <cell r="AP67">
            <v>-3.548</v>
          </cell>
          <cell r="AQ67">
            <v>-3.6859999999999999</v>
          </cell>
          <cell r="AR67">
            <v>-3.5680000000000001</v>
          </cell>
          <cell r="AS67">
            <v>-3.5579999999999998</v>
          </cell>
          <cell r="AT67">
            <v>-3.5979999999999999</v>
          </cell>
          <cell r="AU67">
            <v>-3.4870000000000001</v>
          </cell>
          <cell r="AV67">
            <v>-3.4780000000000002</v>
          </cell>
          <cell r="AW67">
            <v>2011</v>
          </cell>
        </row>
        <row r="68">
          <cell r="D68" t="str">
            <v>Guinea</v>
          </cell>
          <cell r="E68" t="str">
            <v>Current account balance</v>
          </cell>
          <cell r="F68"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68" t="str">
            <v>Percent of GDP</v>
          </cell>
          <cell r="I68" t="str">
            <v>See notes for:  Gross domestic product, current prices (National currency) Current account balance (U.S. dollars).</v>
          </cell>
          <cell r="J68">
            <v>3.1280000000000001</v>
          </cell>
          <cell r="K68">
            <v>-4.2930000000000001</v>
          </cell>
          <cell r="L68">
            <v>-5.08</v>
          </cell>
          <cell r="M68">
            <v>-0.16700000000000001</v>
          </cell>
          <cell r="N68">
            <v>-0.36799999999999999</v>
          </cell>
          <cell r="O68">
            <v>-2.2850000000000001</v>
          </cell>
          <cell r="P68">
            <v>-6.8449999999999998</v>
          </cell>
          <cell r="Q68">
            <v>-7.468</v>
          </cell>
          <cell r="R68">
            <v>-12.537000000000001</v>
          </cell>
          <cell r="S68">
            <v>-8.6829999999999998</v>
          </cell>
          <cell r="T68">
            <v>-9.9619999999999997</v>
          </cell>
          <cell r="U68">
            <v>-7.2930000000000001</v>
          </cell>
          <cell r="V68">
            <v>-7.2290000000000001</v>
          </cell>
          <cell r="W68">
            <v>-6.0519999999999996</v>
          </cell>
          <cell r="X68">
            <v>-7.1020000000000003</v>
          </cell>
          <cell r="Y68">
            <v>-7.3710000000000004</v>
          </cell>
          <cell r="Z68">
            <v>-8.5399999999999991</v>
          </cell>
          <cell r="AA68">
            <v>-7.1130000000000004</v>
          </cell>
          <cell r="AB68">
            <v>-8.4649999999999999</v>
          </cell>
          <cell r="AC68">
            <v>-6.8949999999999996</v>
          </cell>
          <cell r="AD68">
            <v>-6.431</v>
          </cell>
          <cell r="AE68">
            <v>-2.6829999999999998</v>
          </cell>
          <cell r="AF68">
            <v>-2.4620000000000002</v>
          </cell>
          <cell r="AG68">
            <v>4.1000000000000002E-2</v>
          </cell>
          <cell r="AH68">
            <v>-2.4590000000000001</v>
          </cell>
          <cell r="AI68">
            <v>-0.996</v>
          </cell>
          <cell r="AJ68">
            <v>-4.6390000000000002</v>
          </cell>
          <cell r="AK68">
            <v>-11.646000000000001</v>
          </cell>
          <cell r="AL68">
            <v>-10.558999999999999</v>
          </cell>
          <cell r="AM68">
            <v>-8.5719999999999992</v>
          </cell>
          <cell r="AN68">
            <v>-11.481999999999999</v>
          </cell>
          <cell r="AO68">
            <v>-20.466000000000001</v>
          </cell>
          <cell r="AP68">
            <v>-34.064999999999998</v>
          </cell>
          <cell r="AQ68">
            <v>-25.16</v>
          </cell>
          <cell r="AR68">
            <v>-46.92</v>
          </cell>
          <cell r="AS68">
            <v>-42.148000000000003</v>
          </cell>
          <cell r="AT68">
            <v>-39.612000000000002</v>
          </cell>
          <cell r="AU68">
            <v>-19.184000000000001</v>
          </cell>
          <cell r="AV68">
            <v>-4.6239999999999997</v>
          </cell>
          <cell r="AW68">
            <v>0</v>
          </cell>
        </row>
        <row r="69">
          <cell r="D69" t="str">
            <v>Guinea-Bissau</v>
          </cell>
          <cell r="E69" t="str">
            <v>Current account balance</v>
          </cell>
          <cell r="F69"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69" t="str">
            <v>Percent of GDP</v>
          </cell>
          <cell r="I69" t="str">
            <v>See notes for:  Gross domestic product, current prices (National currency) Current account balance (U.S. dollars).</v>
          </cell>
          <cell r="J69">
            <v>-26.158999999999999</v>
          </cell>
          <cell r="K69">
            <v>-12.896000000000001</v>
          </cell>
          <cell r="L69">
            <v>-19.318999999999999</v>
          </cell>
          <cell r="M69">
            <v>-15.106999999999999</v>
          </cell>
          <cell r="N69">
            <v>-20.922999999999998</v>
          </cell>
          <cell r="O69">
            <v>-16.309999999999999</v>
          </cell>
          <cell r="P69">
            <v>-13.608000000000001</v>
          </cell>
          <cell r="Q69">
            <v>-9.8550000000000004</v>
          </cell>
          <cell r="R69">
            <v>-16.065999999999999</v>
          </cell>
          <cell r="S69">
            <v>-18.416</v>
          </cell>
          <cell r="T69">
            <v>-8.1010000000000009</v>
          </cell>
          <cell r="U69">
            <v>-6.8250000000000002</v>
          </cell>
          <cell r="V69">
            <v>-13.909000000000001</v>
          </cell>
          <cell r="W69">
            <v>-6.2409999999999997</v>
          </cell>
          <cell r="X69">
            <v>-3.363</v>
          </cell>
          <cell r="Y69">
            <v>-2.2189999999999999</v>
          </cell>
          <cell r="Z69">
            <v>-1.5860000000000001</v>
          </cell>
          <cell r="AA69">
            <v>-3.7320000000000002</v>
          </cell>
          <cell r="AB69">
            <v>-6.2169999999999996</v>
          </cell>
          <cell r="AC69">
            <v>4.101</v>
          </cell>
          <cell r="AD69">
            <v>8.8279999999999994</v>
          </cell>
          <cell r="AE69">
            <v>-0.129</v>
          </cell>
          <cell r="AF69">
            <v>-0.77400000000000002</v>
          </cell>
          <cell r="AG69">
            <v>-0.502</v>
          </cell>
          <cell r="AH69">
            <v>1.4390000000000001</v>
          </cell>
          <cell r="AI69">
            <v>-2.0910000000000002</v>
          </cell>
          <cell r="AJ69">
            <v>-5.6379999999999999</v>
          </cell>
          <cell r="AK69">
            <v>-3.3639999999999999</v>
          </cell>
          <cell r="AL69">
            <v>-4.851</v>
          </cell>
          <cell r="AM69">
            <v>-6.6539999999999999</v>
          </cell>
          <cell r="AN69">
            <v>-8.5630000000000006</v>
          </cell>
          <cell r="AO69">
            <v>-1.1359999999999999</v>
          </cell>
          <cell r="AP69">
            <v>-6.1189999999999998</v>
          </cell>
          <cell r="AQ69">
            <v>-5.6769999999999996</v>
          </cell>
          <cell r="AR69">
            <v>-4.9189999999999996</v>
          </cell>
          <cell r="AS69">
            <v>-4.8449999999999998</v>
          </cell>
          <cell r="AT69">
            <v>-3.3740000000000001</v>
          </cell>
          <cell r="AU69">
            <v>-2.8679999999999999</v>
          </cell>
          <cell r="AV69">
            <v>-2.9729999999999999</v>
          </cell>
          <cell r="AW69">
            <v>2011</v>
          </cell>
        </row>
        <row r="70">
          <cell r="D70" t="str">
            <v>Guyana</v>
          </cell>
          <cell r="E70" t="str">
            <v>Current account balance</v>
          </cell>
          <cell r="F70"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70" t="str">
            <v>Percent of GDP</v>
          </cell>
          <cell r="I70" t="str">
            <v>See notes for:  Gross domestic product, current prices (National currency) Current account balance (U.S. dollars).</v>
          </cell>
          <cell r="J70">
            <v>-27.449000000000002</v>
          </cell>
          <cell r="K70">
            <v>-44.405000000000001</v>
          </cell>
          <cell r="L70">
            <v>-39.335999999999999</v>
          </cell>
          <cell r="M70">
            <v>-38.753999999999998</v>
          </cell>
          <cell r="N70">
            <v>-26.771000000000001</v>
          </cell>
          <cell r="O70">
            <v>-32.408999999999999</v>
          </cell>
          <cell r="P70">
            <v>-30.754000000000001</v>
          </cell>
          <cell r="Q70">
            <v>-26.263999999999999</v>
          </cell>
          <cell r="R70">
            <v>-16.260000000000002</v>
          </cell>
          <cell r="S70">
            <v>-19.408000000000001</v>
          </cell>
          <cell r="T70">
            <v>-24.995000000000001</v>
          </cell>
          <cell r="U70">
            <v>-25.126000000000001</v>
          </cell>
          <cell r="V70">
            <v>-19.998000000000001</v>
          </cell>
          <cell r="W70">
            <v>-14.67</v>
          </cell>
          <cell r="X70">
            <v>-8.1300000000000008</v>
          </cell>
          <cell r="Y70">
            <v>-6.99</v>
          </cell>
          <cell r="Z70">
            <v>-4.327</v>
          </cell>
          <cell r="AA70">
            <v>-8.7260000000000009</v>
          </cell>
          <cell r="AB70">
            <v>-8.1379999999999999</v>
          </cell>
          <cell r="AC70">
            <v>-4.734</v>
          </cell>
          <cell r="AD70">
            <v>-8.1460000000000008</v>
          </cell>
          <cell r="AE70">
            <v>-9.0559999999999992</v>
          </cell>
          <cell r="AF70">
            <v>-7.2469999999999999</v>
          </cell>
          <cell r="AG70">
            <v>-5.0519999999999996</v>
          </cell>
          <cell r="AH70">
            <v>-2.5739999999999998</v>
          </cell>
          <cell r="AI70">
            <v>-9.5429999999999993</v>
          </cell>
          <cell r="AJ70">
            <v>-13.673999999999999</v>
          </cell>
          <cell r="AK70">
            <v>-9.5760000000000005</v>
          </cell>
          <cell r="AL70">
            <v>-13.42</v>
          </cell>
          <cell r="AM70">
            <v>-9.0220000000000002</v>
          </cell>
          <cell r="AN70">
            <v>-9.625</v>
          </cell>
          <cell r="AO70">
            <v>-13.36</v>
          </cell>
          <cell r="AP70">
            <v>-13.211</v>
          </cell>
          <cell r="AQ70">
            <v>-14.144</v>
          </cell>
          <cell r="AR70">
            <v>-19.966000000000001</v>
          </cell>
          <cell r="AS70">
            <v>-16.792000000000002</v>
          </cell>
          <cell r="AT70">
            <v>-11.618</v>
          </cell>
          <cell r="AU70">
            <v>-9.8119999999999994</v>
          </cell>
          <cell r="AV70">
            <v>-5.5540000000000003</v>
          </cell>
          <cell r="AW70">
            <v>2011</v>
          </cell>
        </row>
        <row r="71">
          <cell r="D71" t="str">
            <v>Haiti</v>
          </cell>
          <cell r="E71" t="str">
            <v>Current account balance</v>
          </cell>
          <cell r="F71"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71" t="str">
            <v>Percent of GDP</v>
          </cell>
          <cell r="I71" t="str">
            <v>See notes for:  Gross domestic product, current prices (National currency) Current account balance (U.S. dollars).</v>
          </cell>
          <cell r="J71">
            <v>-5.3129999999999997</v>
          </cell>
          <cell r="K71">
            <v>-6.1509999999999998</v>
          </cell>
          <cell r="L71">
            <v>-4.2380000000000004</v>
          </cell>
          <cell r="M71">
            <v>-3.7610000000000001</v>
          </cell>
          <cell r="N71">
            <v>-3.2370000000000001</v>
          </cell>
          <cell r="O71">
            <v>-2.4910000000000001</v>
          </cell>
          <cell r="P71">
            <v>-1.45</v>
          </cell>
          <cell r="Q71">
            <v>-1.958</v>
          </cell>
          <cell r="R71">
            <v>-2.173</v>
          </cell>
          <cell r="S71">
            <v>8.9999999999999993E-3</v>
          </cell>
          <cell r="T71">
            <v>-5.0289999999999999</v>
          </cell>
          <cell r="U71">
            <v>-11.744999999999999</v>
          </cell>
          <cell r="V71">
            <v>-14.162000000000001</v>
          </cell>
          <cell r="W71">
            <v>-10.202999999999999</v>
          </cell>
          <cell r="X71">
            <v>-0.90100000000000002</v>
          </cell>
          <cell r="Y71">
            <v>-1.39</v>
          </cell>
          <cell r="Z71">
            <v>-1.375</v>
          </cell>
          <cell r="AA71">
            <v>-0.35199999999999998</v>
          </cell>
          <cell r="AB71">
            <v>0.41899999999999998</v>
          </cell>
          <cell r="AC71">
            <v>-1.0509999999999999</v>
          </cell>
          <cell r="AD71">
            <v>-1.008</v>
          </cell>
          <cell r="AE71">
            <v>-2.0470000000000002</v>
          </cell>
          <cell r="AF71">
            <v>-0.86</v>
          </cell>
          <cell r="AG71">
            <v>-1.5009999999999999</v>
          </cell>
          <cell r="AH71">
            <v>-1.589</v>
          </cell>
          <cell r="AI71">
            <v>0.70799999999999996</v>
          </cell>
          <cell r="AJ71">
            <v>-1.45</v>
          </cell>
          <cell r="AK71">
            <v>-1.4510000000000001</v>
          </cell>
          <cell r="AL71">
            <v>-4.4139999999999997</v>
          </cell>
          <cell r="AM71">
            <v>-3.4540000000000002</v>
          </cell>
          <cell r="AN71">
            <v>-12.526999999999999</v>
          </cell>
          <cell r="AO71">
            <v>-4.585</v>
          </cell>
          <cell r="AP71">
            <v>-3.996</v>
          </cell>
          <cell r="AQ71">
            <v>-5.6139999999999999</v>
          </cell>
          <cell r="AR71">
            <v>-5.2759999999999998</v>
          </cell>
          <cell r="AS71">
            <v>-5.19</v>
          </cell>
          <cell r="AT71">
            <v>-5.0060000000000002</v>
          </cell>
          <cell r="AU71">
            <v>-4.7759999999999998</v>
          </cell>
          <cell r="AV71">
            <v>-4.7240000000000002</v>
          </cell>
          <cell r="AW71">
            <v>2011</v>
          </cell>
        </row>
        <row r="72">
          <cell r="D72" t="str">
            <v>Honduras</v>
          </cell>
          <cell r="E72" t="str">
            <v>Current account balance</v>
          </cell>
          <cell r="F72"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72" t="str">
            <v>Percent of GDP</v>
          </cell>
          <cell r="I72" t="str">
            <v>See notes for:  Gross domestic product, current prices (National currency) Current account balance (U.S. dollars).</v>
          </cell>
          <cell r="J72">
            <v>-10.346</v>
          </cell>
          <cell r="K72">
            <v>-9.0050000000000008</v>
          </cell>
          <cell r="L72">
            <v>-6.4119999999999999</v>
          </cell>
          <cell r="M72">
            <v>-5.9880000000000004</v>
          </cell>
          <cell r="N72">
            <v>-6.8949999999999996</v>
          </cell>
          <cell r="O72">
            <v>-4.194</v>
          </cell>
          <cell r="P72">
            <v>-2.2120000000000002</v>
          </cell>
          <cell r="Q72">
            <v>-4.8869999999999996</v>
          </cell>
          <cell r="R72">
            <v>-2.387</v>
          </cell>
          <cell r="S72">
            <v>-3.532</v>
          </cell>
          <cell r="T72">
            <v>-2.21</v>
          </cell>
          <cell r="U72">
            <v>-4.109</v>
          </cell>
          <cell r="V72">
            <v>-5.391</v>
          </cell>
          <cell r="W72">
            <v>-7.4119999999999999</v>
          </cell>
          <cell r="X72">
            <v>-7.5490000000000004</v>
          </cell>
          <cell r="Y72">
            <v>-3.742</v>
          </cell>
          <cell r="Z72">
            <v>-3.9849999999999999</v>
          </cell>
          <cell r="AA72">
            <v>-3.02</v>
          </cell>
          <cell r="AB72">
            <v>-2.0430000000000001</v>
          </cell>
          <cell r="AC72">
            <v>-3.73</v>
          </cell>
          <cell r="AD72">
            <v>-7.0720000000000001</v>
          </cell>
          <cell r="AE72">
            <v>-6.29</v>
          </cell>
          <cell r="AF72">
            <v>-3.6019999999999999</v>
          </cell>
          <cell r="AG72">
            <v>-6.7530000000000001</v>
          </cell>
          <cell r="AH72">
            <v>-7.69</v>
          </cell>
          <cell r="AI72">
            <v>-2.988</v>
          </cell>
          <cell r="AJ72">
            <v>-3.7130000000000001</v>
          </cell>
          <cell r="AK72">
            <v>-9.0609999999999999</v>
          </cell>
          <cell r="AL72">
            <v>-15.378</v>
          </cell>
          <cell r="AM72">
            <v>-3.9590000000000001</v>
          </cell>
          <cell r="AN72">
            <v>-5.2930000000000001</v>
          </cell>
          <cell r="AO72">
            <v>-8.5039999999999996</v>
          </cell>
          <cell r="AP72">
            <v>-9.8870000000000005</v>
          </cell>
          <cell r="AQ72">
            <v>-11.228</v>
          </cell>
          <cell r="AR72">
            <v>-8.718</v>
          </cell>
          <cell r="AS72">
            <v>-7.23</v>
          </cell>
          <cell r="AT72">
            <v>-7.8029999999999999</v>
          </cell>
          <cell r="AU72">
            <v>-8.3230000000000004</v>
          </cell>
          <cell r="AV72">
            <v>-7.9989999999999997</v>
          </cell>
          <cell r="AW72">
            <v>2011</v>
          </cell>
        </row>
        <row r="73">
          <cell r="D73" t="str">
            <v>Hong Kong SAR</v>
          </cell>
          <cell r="E73" t="str">
            <v>Current account balance</v>
          </cell>
          <cell r="F73"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73" t="str">
            <v>Percent of GDP</v>
          </cell>
          <cell r="I73" t="str">
            <v>See notes for:  Gross domestic product, current prices (National currency) Current account balance (U.S. dollars).</v>
          </cell>
          <cell r="J73">
            <v>-4.8959999999999999</v>
          </cell>
          <cell r="K73">
            <v>-2.464</v>
          </cell>
          <cell r="L73">
            <v>-0.53900000000000003</v>
          </cell>
          <cell r="M73">
            <v>0.55600000000000005</v>
          </cell>
          <cell r="N73">
            <v>6.7720000000000002</v>
          </cell>
          <cell r="O73">
            <v>7.2430000000000003</v>
          </cell>
          <cell r="P73">
            <v>6.3860000000000001</v>
          </cell>
          <cell r="Q73">
            <v>7.5720000000000001</v>
          </cell>
          <cell r="R73">
            <v>6.3520000000000003</v>
          </cell>
          <cell r="S73">
            <v>9.0239999999999991</v>
          </cell>
          <cell r="T73">
            <v>6.1040000000000001</v>
          </cell>
          <cell r="U73">
            <v>4.2549999999999999</v>
          </cell>
          <cell r="V73">
            <v>2.97</v>
          </cell>
          <cell r="W73">
            <v>4.6900000000000004</v>
          </cell>
          <cell r="X73">
            <v>-0.81399999999999995</v>
          </cell>
          <cell r="Y73">
            <v>-6.1909999999999998</v>
          </cell>
          <cell r="Z73">
            <v>-2.4790000000000001</v>
          </cell>
          <cell r="AA73">
            <v>-4.319</v>
          </cell>
          <cell r="AB73">
            <v>1.48</v>
          </cell>
          <cell r="AC73">
            <v>6.1859999999999999</v>
          </cell>
          <cell r="AD73">
            <v>4.0739999999999998</v>
          </cell>
          <cell r="AE73">
            <v>5.7759999999999998</v>
          </cell>
          <cell r="AF73">
            <v>7.4610000000000003</v>
          </cell>
          <cell r="AG73">
            <v>10.205</v>
          </cell>
          <cell r="AH73">
            <v>9.3030000000000008</v>
          </cell>
          <cell r="AI73">
            <v>11.114000000000001</v>
          </cell>
          <cell r="AJ73">
            <v>11.851000000000001</v>
          </cell>
          <cell r="AK73">
            <v>12.071999999999999</v>
          </cell>
          <cell r="AL73">
            <v>13.441000000000001</v>
          </cell>
          <cell r="AM73">
            <v>8.3919999999999995</v>
          </cell>
          <cell r="AN73">
            <v>5.4160000000000004</v>
          </cell>
          <cell r="AO73">
            <v>5.19</v>
          </cell>
          <cell r="AP73">
            <v>2.3260000000000001</v>
          </cell>
          <cell r="AQ73">
            <v>1.9530000000000001</v>
          </cell>
          <cell r="AR73">
            <v>2.456</v>
          </cell>
          <cell r="AS73">
            <v>2.8479999999999999</v>
          </cell>
          <cell r="AT73">
            <v>3.371</v>
          </cell>
          <cell r="AU73">
            <v>4.3250000000000002</v>
          </cell>
          <cell r="AV73">
            <v>4.9560000000000004</v>
          </cell>
          <cell r="AW73">
            <v>2011</v>
          </cell>
        </row>
        <row r="74">
          <cell r="D74" t="str">
            <v>Hungary</v>
          </cell>
          <cell r="E74" t="str">
            <v>Current account balance</v>
          </cell>
          <cell r="F74"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74" t="str">
            <v>Percent of GDP</v>
          </cell>
          <cell r="I74" t="str">
            <v>See notes for:  Gross domestic product, current prices (National currency) Current account balance (U.S. dollars).</v>
          </cell>
          <cell r="J74">
            <v>-4.8730000000000002</v>
          </cell>
          <cell r="K74">
            <v>-5.9039999999999999</v>
          </cell>
          <cell r="L74">
            <v>-2.2480000000000002</v>
          </cell>
          <cell r="M74">
            <v>-0.84399999999999997</v>
          </cell>
          <cell r="N74">
            <v>0.188</v>
          </cell>
          <cell r="O74">
            <v>-2.1619999999999999</v>
          </cell>
          <cell r="P74">
            <v>-5.6319999999999997</v>
          </cell>
          <cell r="Q74">
            <v>-2.5379999999999998</v>
          </cell>
          <cell r="R74">
            <v>-1.962</v>
          </cell>
          <cell r="S74">
            <v>-1.976</v>
          </cell>
          <cell r="T74">
            <v>1.123</v>
          </cell>
          <cell r="U74">
            <v>1.1819999999999999</v>
          </cell>
          <cell r="V74">
            <v>0.92600000000000005</v>
          </cell>
          <cell r="W74">
            <v>-10.824</v>
          </cell>
          <cell r="X74">
            <v>-9.5719999999999992</v>
          </cell>
          <cell r="Y74">
            <v>-3.5950000000000002</v>
          </cell>
          <cell r="Z74">
            <v>-3.8420000000000001</v>
          </cell>
          <cell r="AA74">
            <v>-4.399</v>
          </cell>
          <cell r="AB74">
            <v>-7.0910000000000002</v>
          </cell>
          <cell r="AC74">
            <v>-7.7960000000000003</v>
          </cell>
          <cell r="AD74">
            <v>-8.6440000000000001</v>
          </cell>
          <cell r="AE74">
            <v>-6.077</v>
          </cell>
          <cell r="AF74">
            <v>-6.992</v>
          </cell>
          <cell r="AG74">
            <v>-8.0220000000000002</v>
          </cell>
          <cell r="AH74">
            <v>-8.4269999999999996</v>
          </cell>
          <cell r="AI74">
            <v>-7.4790000000000001</v>
          </cell>
          <cell r="AJ74">
            <v>-7.4050000000000002</v>
          </cell>
          <cell r="AK74">
            <v>-7.2750000000000004</v>
          </cell>
          <cell r="AL74">
            <v>-7.3970000000000002</v>
          </cell>
          <cell r="AM74">
            <v>-0.223</v>
          </cell>
          <cell r="AN74">
            <v>1.071</v>
          </cell>
          <cell r="AO74">
            <v>0.91100000000000003</v>
          </cell>
          <cell r="AP74">
            <v>1.7030000000000001</v>
          </cell>
          <cell r="AQ74">
            <v>2.1469999999999998</v>
          </cell>
          <cell r="AR74">
            <v>1.7709999999999999</v>
          </cell>
          <cell r="AS74">
            <v>1.093</v>
          </cell>
          <cell r="AT74">
            <v>0.35</v>
          </cell>
          <cell r="AU74">
            <v>-0.58799999999999997</v>
          </cell>
          <cell r="AV74">
            <v>-1.7889999999999999</v>
          </cell>
          <cell r="AW74">
            <v>2010</v>
          </cell>
        </row>
        <row r="75">
          <cell r="D75" t="str">
            <v>Iceland</v>
          </cell>
          <cell r="E75" t="str">
            <v>Current account balance</v>
          </cell>
          <cell r="F75"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75" t="str">
            <v>Percent of GDP</v>
          </cell>
          <cell r="I75" t="str">
            <v>See notes for:  Gross domestic product, current prices (National currency) Current account balance (U.S. dollars).</v>
          </cell>
          <cell r="J75">
            <v>-2.0840000000000001</v>
          </cell>
          <cell r="K75">
            <v>-4.2080000000000002</v>
          </cell>
          <cell r="L75">
            <v>-8.1140000000000008</v>
          </cell>
          <cell r="M75">
            <v>-1.9279999999999999</v>
          </cell>
          <cell r="N75">
            <v>-4.59</v>
          </cell>
          <cell r="O75">
            <v>-3.94</v>
          </cell>
          <cell r="P75">
            <v>0.54100000000000004</v>
          </cell>
          <cell r="Q75">
            <v>-3.379</v>
          </cell>
          <cell r="R75">
            <v>-3.45</v>
          </cell>
          <cell r="S75">
            <v>-1.351</v>
          </cell>
          <cell r="T75">
            <v>-2.0750000000000002</v>
          </cell>
          <cell r="U75">
            <v>-3.9820000000000002</v>
          </cell>
          <cell r="V75">
            <v>-2.3769999999999998</v>
          </cell>
          <cell r="W75">
            <v>0.70199999999999996</v>
          </cell>
          <cell r="X75">
            <v>1.9350000000000001</v>
          </cell>
          <cell r="Y75">
            <v>0.747</v>
          </cell>
          <cell r="Z75">
            <v>-1.7849999999999999</v>
          </cell>
          <cell r="AA75">
            <v>-1.7969999999999999</v>
          </cell>
          <cell r="AB75">
            <v>-6.7640000000000002</v>
          </cell>
          <cell r="AC75">
            <v>-6.7869999999999999</v>
          </cell>
          <cell r="AD75">
            <v>-10.156000000000001</v>
          </cell>
          <cell r="AE75">
            <v>-4.3120000000000003</v>
          </cell>
          <cell r="AF75">
            <v>1.5569999999999999</v>
          </cell>
          <cell r="AG75">
            <v>-4.7720000000000002</v>
          </cell>
          <cell r="AH75">
            <v>-9.8260000000000005</v>
          </cell>
          <cell r="AI75">
            <v>-16.119</v>
          </cell>
          <cell r="AJ75">
            <v>-25.576000000000001</v>
          </cell>
          <cell r="AK75">
            <v>-15.737</v>
          </cell>
          <cell r="AL75">
            <v>-28.382999999999999</v>
          </cell>
          <cell r="AM75">
            <v>-11.573</v>
          </cell>
          <cell r="AN75">
            <v>-8.407</v>
          </cell>
          <cell r="AO75">
            <v>-5.5919999999999996</v>
          </cell>
          <cell r="AP75">
            <v>-4.883</v>
          </cell>
          <cell r="AQ75">
            <v>-2.77</v>
          </cell>
          <cell r="AR75">
            <v>-1.7430000000000001</v>
          </cell>
          <cell r="AS75">
            <v>-1.607</v>
          </cell>
          <cell r="AT75">
            <v>0.90500000000000003</v>
          </cell>
          <cell r="AU75">
            <v>1.071</v>
          </cell>
          <cell r="AV75">
            <v>-6.6000000000000003E-2</v>
          </cell>
          <cell r="AW75">
            <v>2011</v>
          </cell>
        </row>
        <row r="76">
          <cell r="D76" t="str">
            <v>India</v>
          </cell>
          <cell r="E76" t="str">
            <v>Current account balance</v>
          </cell>
          <cell r="F76"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76" t="str">
            <v>Percent of GDP</v>
          </cell>
          <cell r="I76" t="str">
            <v>See notes for:  Gross domestic product, current prices (National currency) Current account balance (U.S. dollars).</v>
          </cell>
          <cell r="J76">
            <v>-1.2509999999999999</v>
          </cell>
          <cell r="K76">
            <v>-1.569</v>
          </cell>
          <cell r="L76">
            <v>-1.645</v>
          </cell>
          <cell r="M76">
            <v>-1.4850000000000001</v>
          </cell>
          <cell r="N76">
            <v>-1.1870000000000001</v>
          </cell>
          <cell r="O76">
            <v>-1.861</v>
          </cell>
          <cell r="P76">
            <v>-1.823</v>
          </cell>
          <cell r="Q76">
            <v>-1.8720000000000001</v>
          </cell>
          <cell r="R76">
            <v>-2.3660000000000001</v>
          </cell>
          <cell r="S76">
            <v>-2.54</v>
          </cell>
          <cell r="T76">
            <v>-2.4380000000000002</v>
          </cell>
          <cell r="U76">
            <v>-1.5449999999999999</v>
          </cell>
          <cell r="V76">
            <v>-1.1559999999999999</v>
          </cell>
          <cell r="W76">
            <v>-0.57299999999999995</v>
          </cell>
          <cell r="X76">
            <v>-0.52200000000000002</v>
          </cell>
          <cell r="Y76">
            <v>-1.5249999999999999</v>
          </cell>
          <cell r="Z76">
            <v>-1.6080000000000001</v>
          </cell>
          <cell r="AA76">
            <v>-0.71299999999999997</v>
          </cell>
          <cell r="AB76">
            <v>-1.6259999999999999</v>
          </cell>
          <cell r="AC76">
            <v>-0.71199999999999997</v>
          </cell>
          <cell r="AD76">
            <v>-0.96499999999999997</v>
          </cell>
          <cell r="AE76">
            <v>0.28899999999999998</v>
          </cell>
          <cell r="AF76">
            <v>1.3839999999999999</v>
          </cell>
          <cell r="AG76">
            <v>1.4850000000000001</v>
          </cell>
          <cell r="AH76">
            <v>0.113</v>
          </cell>
          <cell r="AI76">
            <v>-1.2749999999999999</v>
          </cell>
          <cell r="AJ76">
            <v>-1.022</v>
          </cell>
          <cell r="AK76">
            <v>-0.69599999999999995</v>
          </cell>
          <cell r="AL76">
            <v>-2.4279999999999999</v>
          </cell>
          <cell r="AM76">
            <v>-2.0579999999999998</v>
          </cell>
          <cell r="AN76">
            <v>-3.234</v>
          </cell>
          <cell r="AO76">
            <v>-3.4140000000000001</v>
          </cell>
          <cell r="AP76">
            <v>-5.1130000000000004</v>
          </cell>
          <cell r="AQ76">
            <v>-4.9480000000000004</v>
          </cell>
          <cell r="AR76">
            <v>-4.6130000000000004</v>
          </cell>
          <cell r="AS76">
            <v>-4.2670000000000003</v>
          </cell>
          <cell r="AT76">
            <v>-3.9009999999999998</v>
          </cell>
          <cell r="AU76">
            <v>-3.4969999999999999</v>
          </cell>
          <cell r="AV76">
            <v>-3.3889999999999998</v>
          </cell>
          <cell r="AW76">
            <v>2011</v>
          </cell>
        </row>
        <row r="77">
          <cell r="D77" t="str">
            <v>Indonesia</v>
          </cell>
          <cell r="E77" t="str">
            <v>Current account balance</v>
          </cell>
          <cell r="F77"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77" t="str">
            <v>Percent of GDP</v>
          </cell>
          <cell r="I77" t="str">
            <v>See notes for:  Gross domestic product, current prices (National currency) Current account balance (U.S. dollars).</v>
          </cell>
          <cell r="J77">
            <v>3.36</v>
          </cell>
          <cell r="K77">
            <v>-0.623</v>
          </cell>
          <cell r="L77">
            <v>-5.4589999999999996</v>
          </cell>
          <cell r="M77">
            <v>-7.4729999999999999</v>
          </cell>
          <cell r="N77">
            <v>-2.5049999999999999</v>
          </cell>
          <cell r="O77">
            <v>-2.294</v>
          </cell>
          <cell r="P77">
            <v>-5.1239999999999997</v>
          </cell>
          <cell r="Q77">
            <v>-3.0179999999999998</v>
          </cell>
          <cell r="R77">
            <v>-2.379</v>
          </cell>
          <cell r="S77">
            <v>-1.6850000000000001</v>
          </cell>
          <cell r="T77">
            <v>-2.8130000000000002</v>
          </cell>
          <cell r="U77">
            <v>-3.4529999999999998</v>
          </cell>
          <cell r="V77">
            <v>-2.2410000000000001</v>
          </cell>
          <cell r="W77">
            <v>-1.456</v>
          </cell>
          <cell r="X77">
            <v>-1.696</v>
          </cell>
          <cell r="Y77">
            <v>-3.3639999999999999</v>
          </cell>
          <cell r="Z77">
            <v>-3.2109999999999999</v>
          </cell>
          <cell r="AA77">
            <v>-1.7609999999999999</v>
          </cell>
          <cell r="AB77">
            <v>4.1909999999999998</v>
          </cell>
          <cell r="AC77">
            <v>4.1079999999999997</v>
          </cell>
          <cell r="AD77">
            <v>4.8419999999999996</v>
          </cell>
          <cell r="AE77">
            <v>4.3</v>
          </cell>
          <cell r="AF77">
            <v>3.9980000000000002</v>
          </cell>
          <cell r="AG77">
            <v>3.452</v>
          </cell>
          <cell r="AH77">
            <v>2.0459999999999998</v>
          </cell>
          <cell r="AI77">
            <v>0.55900000000000005</v>
          </cell>
          <cell r="AJ77">
            <v>2.6509999999999998</v>
          </cell>
          <cell r="AK77">
            <v>1.6080000000000001</v>
          </cell>
          <cell r="AL77">
            <v>5.6000000000000001E-2</v>
          </cell>
          <cell r="AM77">
            <v>1.9730000000000001</v>
          </cell>
          <cell r="AN77">
            <v>0.72499999999999998</v>
          </cell>
          <cell r="AO77">
            <v>0.19900000000000001</v>
          </cell>
          <cell r="AP77">
            <v>-2.754</v>
          </cell>
          <cell r="AQ77">
            <v>-3.2810000000000001</v>
          </cell>
          <cell r="AR77">
            <v>-3.258</v>
          </cell>
          <cell r="AS77">
            <v>-3.2549999999999999</v>
          </cell>
          <cell r="AT77">
            <v>-3.2589999999999999</v>
          </cell>
          <cell r="AU77">
            <v>-3.266</v>
          </cell>
          <cell r="AV77">
            <v>-3.282</v>
          </cell>
          <cell r="AW77">
            <v>2012</v>
          </cell>
        </row>
        <row r="78">
          <cell r="D78" t="str">
            <v>Islamic Republic of Iran</v>
          </cell>
          <cell r="E78" t="str">
            <v>Current account balance</v>
          </cell>
          <cell r="F78"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78" t="str">
            <v>Percent of GDP</v>
          </cell>
          <cell r="I78" t="str">
            <v>See notes for:  Gross domestic product, current prices (National currency) Current account balance (U.S. dollars).</v>
          </cell>
          <cell r="J78">
            <v>-3.7909999999999999</v>
          </cell>
          <cell r="K78">
            <v>-4.0599999999999996</v>
          </cell>
          <cell r="L78">
            <v>3.6829999999999998</v>
          </cell>
          <cell r="M78">
            <v>-0.27100000000000002</v>
          </cell>
          <cell r="N78">
            <v>-0.56799999999999995</v>
          </cell>
          <cell r="O78">
            <v>-1.1719999999999999</v>
          </cell>
          <cell r="P78">
            <v>-6.8019999999999996</v>
          </cell>
          <cell r="Q78">
            <v>-2.8109999999999999</v>
          </cell>
          <cell r="R78">
            <v>-2.5219999999999998</v>
          </cell>
          <cell r="S78">
            <v>-3.6589999999999998</v>
          </cell>
          <cell r="T78">
            <v>-3.177</v>
          </cell>
          <cell r="U78">
            <v>-11.504</v>
          </cell>
          <cell r="V78">
            <v>-6.36</v>
          </cell>
          <cell r="W78">
            <v>-4.891</v>
          </cell>
          <cell r="X78">
            <v>7.452</v>
          </cell>
          <cell r="Y78">
            <v>3.6970000000000001</v>
          </cell>
          <cell r="Z78">
            <v>4.7300000000000004</v>
          </cell>
          <cell r="AA78">
            <v>2.081</v>
          </cell>
          <cell r="AB78">
            <v>-2.1869999999999998</v>
          </cell>
          <cell r="AC78">
            <v>6.2960000000000003</v>
          </cell>
          <cell r="AD78">
            <v>12.961</v>
          </cell>
          <cell r="AE78">
            <v>5.1849999999999996</v>
          </cell>
          <cell r="AF78">
            <v>3.09</v>
          </cell>
          <cell r="AG78">
            <v>0.59399999999999997</v>
          </cell>
          <cell r="AH78">
            <v>0.53600000000000003</v>
          </cell>
          <cell r="AI78">
            <v>7.585</v>
          </cell>
          <cell r="AJ78">
            <v>8.5169999999999995</v>
          </cell>
          <cell r="AK78">
            <v>10.606</v>
          </cell>
          <cell r="AL78">
            <v>6.5140000000000002</v>
          </cell>
          <cell r="AM78">
            <v>2.6269999999999998</v>
          </cell>
          <cell r="AN78">
            <v>6.5209999999999999</v>
          </cell>
          <cell r="AO78">
            <v>11.975</v>
          </cell>
          <cell r="AP78">
            <v>4.8760000000000003</v>
          </cell>
          <cell r="AQ78">
            <v>3.64</v>
          </cell>
          <cell r="AR78">
            <v>1.9119999999999999</v>
          </cell>
          <cell r="AS78">
            <v>0.23499999999999999</v>
          </cell>
          <cell r="AT78">
            <v>-0.85399999999999998</v>
          </cell>
          <cell r="AU78">
            <v>-1.4359999999999999</v>
          </cell>
          <cell r="AV78">
            <v>-1.8380000000000001</v>
          </cell>
          <cell r="AW78">
            <v>2010</v>
          </cell>
        </row>
        <row r="79">
          <cell r="D79" t="str">
            <v>Iraq</v>
          </cell>
          <cell r="E79" t="str">
            <v>Current account balance</v>
          </cell>
          <cell r="F79"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79" t="str">
            <v>Percent of GDP</v>
          </cell>
          <cell r="I79" t="str">
            <v>See notes for:  Gross domestic product, current prices (National currency) Current account balance (U.S. dollars).</v>
          </cell>
          <cell r="J79" t="str">
            <v>n/a</v>
          </cell>
          <cell r="K79" t="str">
            <v>n/a</v>
          </cell>
          <cell r="L79" t="str">
            <v>n/a</v>
          </cell>
          <cell r="M79" t="str">
            <v>n/a</v>
          </cell>
          <cell r="N79" t="str">
            <v>n/a</v>
          </cell>
          <cell r="O79" t="str">
            <v>n/a</v>
          </cell>
          <cell r="P79" t="str">
            <v>n/a</v>
          </cell>
          <cell r="Q79" t="str">
            <v>n/a</v>
          </cell>
          <cell r="R79" t="str">
            <v>n/a</v>
          </cell>
          <cell r="S79" t="str">
            <v>n/a</v>
          </cell>
          <cell r="T79" t="str">
            <v>n/a</v>
          </cell>
          <cell r="U79" t="str">
            <v>n/a</v>
          </cell>
          <cell r="V79" t="str">
            <v>n/a</v>
          </cell>
          <cell r="W79" t="str">
            <v>n/a</v>
          </cell>
          <cell r="X79" t="str">
            <v>n/a</v>
          </cell>
          <cell r="Y79" t="str">
            <v>n/a</v>
          </cell>
          <cell r="Z79" t="str">
            <v>n/a</v>
          </cell>
          <cell r="AA79" t="str">
            <v>n/a</v>
          </cell>
          <cell r="AB79" t="str">
            <v>n/a</v>
          </cell>
          <cell r="AC79" t="str">
            <v>n/a</v>
          </cell>
          <cell r="AD79" t="str">
            <v>n/a</v>
          </cell>
          <cell r="AE79" t="str">
            <v>n/a</v>
          </cell>
          <cell r="AF79" t="str">
            <v>n/a</v>
          </cell>
          <cell r="AG79" t="str">
            <v>n/a</v>
          </cell>
          <cell r="AH79">
            <v>-29.289000000000001</v>
          </cell>
          <cell r="AI79">
            <v>3.8719999999999999</v>
          </cell>
          <cell r="AJ79">
            <v>12.875</v>
          </cell>
          <cell r="AK79">
            <v>7.7489999999999997</v>
          </cell>
          <cell r="AL79">
            <v>12.776999999999999</v>
          </cell>
          <cell r="AM79">
            <v>-8.3249999999999993</v>
          </cell>
          <cell r="AN79">
            <v>3.0270000000000001</v>
          </cell>
          <cell r="AO79">
            <v>12.478999999999999</v>
          </cell>
          <cell r="AP79">
            <v>7.0069999999999997</v>
          </cell>
          <cell r="AQ79">
            <v>3.6219999999999999</v>
          </cell>
          <cell r="AR79">
            <v>2.8740000000000001</v>
          </cell>
          <cell r="AS79">
            <v>3.919</v>
          </cell>
          <cell r="AT79">
            <v>4.9809999999999999</v>
          </cell>
          <cell r="AU79">
            <v>4.0730000000000004</v>
          </cell>
          <cell r="AV79">
            <v>4.2910000000000004</v>
          </cell>
          <cell r="AW79">
            <v>2010</v>
          </cell>
        </row>
        <row r="80">
          <cell r="D80" t="str">
            <v>Ireland</v>
          </cell>
          <cell r="E80" t="str">
            <v>Current account balance</v>
          </cell>
          <cell r="F80"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80" t="str">
            <v>Percent of GDP</v>
          </cell>
          <cell r="I80" t="str">
            <v>See notes for:  Gross domestic product, current prices (National currency) Current account balance (U.S. dollars).</v>
          </cell>
          <cell r="J80">
            <v>-10.766999999999999</v>
          </cell>
          <cell r="K80">
            <v>-13.643000000000001</v>
          </cell>
          <cell r="L80">
            <v>-9.7460000000000004</v>
          </cell>
          <cell r="M80">
            <v>-6.5110000000000001</v>
          </cell>
          <cell r="N80">
            <v>-5.6710000000000003</v>
          </cell>
          <cell r="O80">
            <v>-4.0730000000000004</v>
          </cell>
          <cell r="P80">
            <v>-3.0089999999999999</v>
          </cell>
          <cell r="Q80">
            <v>-2.1999999999999999E-2</v>
          </cell>
          <cell r="R80">
            <v>0.152</v>
          </cell>
          <cell r="S80">
            <v>-1.3680000000000001</v>
          </cell>
          <cell r="T80">
            <v>-1.34</v>
          </cell>
          <cell r="U80">
            <v>3.9E-2</v>
          </cell>
          <cell r="V80">
            <v>0.84299999999999997</v>
          </cell>
          <cell r="W80">
            <v>4.1589999999999998</v>
          </cell>
          <cell r="X80">
            <v>3.3610000000000002</v>
          </cell>
          <cell r="Y80">
            <v>3.3170000000000002</v>
          </cell>
          <cell r="Z80">
            <v>3.6389999999999998</v>
          </cell>
          <cell r="AA80">
            <v>3.4780000000000002</v>
          </cell>
          <cell r="AB80">
            <v>0.80100000000000005</v>
          </cell>
          <cell r="AC80">
            <v>0.248</v>
          </cell>
          <cell r="AD80">
            <v>-0.35799999999999998</v>
          </cell>
          <cell r="AE80">
            <v>-0.64300000000000002</v>
          </cell>
          <cell r="AF80">
            <v>-0.98899999999999999</v>
          </cell>
          <cell r="AG80">
            <v>-1E-3</v>
          </cell>
          <cell r="AH80">
            <v>-0.57699999999999996</v>
          </cell>
          <cell r="AI80">
            <v>-3.49</v>
          </cell>
          <cell r="AJ80">
            <v>-3.5470000000000002</v>
          </cell>
          <cell r="AK80">
            <v>-5.3639999999999999</v>
          </cell>
          <cell r="AL80">
            <v>-5.6849999999999996</v>
          </cell>
          <cell r="AM80">
            <v>-2.3330000000000002</v>
          </cell>
          <cell r="AN80">
            <v>1.139</v>
          </cell>
          <cell r="AO80">
            <v>1.123</v>
          </cell>
          <cell r="AP80">
            <v>4.9450000000000003</v>
          </cell>
          <cell r="AQ80">
            <v>3.3919999999999999</v>
          </cell>
          <cell r="AR80">
            <v>3.927</v>
          </cell>
          <cell r="AS80">
            <v>4.0199999999999996</v>
          </cell>
          <cell r="AT80">
            <v>4.008</v>
          </cell>
          <cell r="AU80">
            <v>4.0449999999999999</v>
          </cell>
          <cell r="AV80">
            <v>3.9910000000000001</v>
          </cell>
          <cell r="AW80">
            <v>2011</v>
          </cell>
        </row>
        <row r="81">
          <cell r="D81" t="str">
            <v>Israel</v>
          </cell>
          <cell r="E81" t="str">
            <v>Current account balance</v>
          </cell>
          <cell r="F81"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81" t="str">
            <v>Percent of GDP</v>
          </cell>
          <cell r="I81" t="str">
            <v>See notes for:  Gross domestic product, current prices (National currency) Current account balance (U.S. dollars).</v>
          </cell>
          <cell r="J81">
            <v>-3.879</v>
          </cell>
          <cell r="K81">
            <v>-5.6319999999999997</v>
          </cell>
          <cell r="L81">
            <v>-8.7240000000000002</v>
          </cell>
          <cell r="M81">
            <v>-8.2390000000000008</v>
          </cell>
          <cell r="N81">
            <v>-5.77</v>
          </cell>
          <cell r="O81">
            <v>3.9060000000000001</v>
          </cell>
          <cell r="P81">
            <v>4.18</v>
          </cell>
          <cell r="Q81">
            <v>-3.7759999999999998</v>
          </cell>
          <cell r="R81">
            <v>-1.802</v>
          </cell>
          <cell r="S81">
            <v>0.45900000000000002</v>
          </cell>
          <cell r="T81">
            <v>0.31</v>
          </cell>
          <cell r="U81">
            <v>-2.0369999999999999</v>
          </cell>
          <cell r="V81">
            <v>-1.244</v>
          </cell>
          <cell r="W81">
            <v>-3.4849999999999999</v>
          </cell>
          <cell r="X81">
            <v>-4.3440000000000003</v>
          </cell>
          <cell r="Y81">
            <v>-4.99</v>
          </cell>
          <cell r="Z81">
            <v>-4.9240000000000004</v>
          </cell>
          <cell r="AA81">
            <v>-3.02</v>
          </cell>
          <cell r="AB81">
            <v>-0.89900000000000002</v>
          </cell>
          <cell r="AC81">
            <v>-1.716</v>
          </cell>
          <cell r="AD81">
            <v>-1.647</v>
          </cell>
          <cell r="AE81">
            <v>-1.65</v>
          </cell>
          <cell r="AF81">
            <v>-1.1399999999999999</v>
          </cell>
          <cell r="AG81">
            <v>0.53300000000000003</v>
          </cell>
          <cell r="AH81">
            <v>1.6990000000000001</v>
          </cell>
          <cell r="AI81">
            <v>3.0680000000000001</v>
          </cell>
          <cell r="AJ81">
            <v>4.8259999999999996</v>
          </cell>
          <cell r="AK81">
            <v>2.742</v>
          </cell>
          <cell r="AL81">
            <v>1.1060000000000001</v>
          </cell>
          <cell r="AM81">
            <v>3.7570000000000001</v>
          </cell>
          <cell r="AN81">
            <v>3.7250000000000001</v>
          </cell>
          <cell r="AO81">
            <v>1.389</v>
          </cell>
          <cell r="AP81">
            <v>-8.2000000000000003E-2</v>
          </cell>
          <cell r="AQ81">
            <v>1.6739999999999999</v>
          </cell>
          <cell r="AR81">
            <v>2.4670000000000001</v>
          </cell>
          <cell r="AS81">
            <v>2.5009999999999999</v>
          </cell>
          <cell r="AT81">
            <v>2.472</v>
          </cell>
          <cell r="AU81">
            <v>2.3069999999999999</v>
          </cell>
          <cell r="AV81">
            <v>2.3079999999999998</v>
          </cell>
          <cell r="AW81">
            <v>2012</v>
          </cell>
        </row>
        <row r="82">
          <cell r="D82" t="str">
            <v>Italy</v>
          </cell>
          <cell r="E82" t="str">
            <v>Current account balance</v>
          </cell>
          <cell r="F82"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82" t="str">
            <v>Percent of GDP</v>
          </cell>
          <cell r="I82" t="str">
            <v>See notes for:  Gross domestic product, current prices (National currency) Current account balance (U.S. dollars).</v>
          </cell>
          <cell r="J82">
            <v>-3.6059999999999999</v>
          </cell>
          <cell r="K82">
            <v>-3.62</v>
          </cell>
          <cell r="L82">
            <v>-2.4340000000000002</v>
          </cell>
          <cell r="M82">
            <v>0.313</v>
          </cell>
          <cell r="N82">
            <v>-0.93200000000000005</v>
          </cell>
          <cell r="O82">
            <v>-1.248</v>
          </cell>
          <cell r="P82">
            <v>0.436</v>
          </cell>
          <cell r="Q82">
            <v>-0.36799999999999999</v>
          </cell>
          <cell r="R82">
            <v>-0.91700000000000004</v>
          </cell>
          <cell r="S82">
            <v>-1.645</v>
          </cell>
          <cell r="T82">
            <v>-1.9019999999999999</v>
          </cell>
          <cell r="U82">
            <v>-2.4860000000000002</v>
          </cell>
          <cell r="V82">
            <v>-2.67</v>
          </cell>
          <cell r="W82">
            <v>1.159</v>
          </cell>
          <cell r="X82">
            <v>1.1930000000000001</v>
          </cell>
          <cell r="Y82">
            <v>2.1560000000000001</v>
          </cell>
          <cell r="Z82">
            <v>3.0510000000000002</v>
          </cell>
          <cell r="AA82">
            <v>2.8340000000000001</v>
          </cell>
          <cell r="AB82">
            <v>1.841</v>
          </cell>
          <cell r="AC82">
            <v>1.0169999999999999</v>
          </cell>
          <cell r="AD82">
            <v>-0.20100000000000001</v>
          </cell>
          <cell r="AE82">
            <v>0.27300000000000002</v>
          </cell>
          <cell r="AF82">
            <v>-0.433</v>
          </cell>
          <cell r="AG82">
            <v>-0.77600000000000002</v>
          </cell>
          <cell r="AH82">
            <v>-0.33200000000000002</v>
          </cell>
          <cell r="AI82">
            <v>-0.877</v>
          </cell>
          <cell r="AJ82">
            <v>-1.496</v>
          </cell>
          <cell r="AK82">
            <v>-1.2809999999999999</v>
          </cell>
          <cell r="AL82">
            <v>-2.85</v>
          </cell>
          <cell r="AM82">
            <v>-1.986</v>
          </cell>
          <cell r="AN82">
            <v>-3.524</v>
          </cell>
          <cell r="AO82">
            <v>-3.069</v>
          </cell>
          <cell r="AP82">
            <v>-0.52900000000000003</v>
          </cell>
          <cell r="AQ82">
            <v>0.316</v>
          </cell>
          <cell r="AR82">
            <v>0.251</v>
          </cell>
          <cell r="AS82">
            <v>0.24099999999999999</v>
          </cell>
          <cell r="AT82">
            <v>0.23499999999999999</v>
          </cell>
          <cell r="AU82">
            <v>0.23799999999999999</v>
          </cell>
          <cell r="AV82">
            <v>8.6999999999999994E-2</v>
          </cell>
          <cell r="AW82">
            <v>2012</v>
          </cell>
        </row>
        <row r="83">
          <cell r="D83" t="str">
            <v>Jamaica</v>
          </cell>
          <cell r="E83" t="str">
            <v>Current account balance</v>
          </cell>
          <cell r="F83"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83" t="str">
            <v>Percent of GDP</v>
          </cell>
          <cell r="I83" t="str">
            <v>See notes for:  Gross domestic product, current prices (National currency) Current account balance (U.S. dollars).</v>
          </cell>
          <cell r="J83">
            <v>-4.5789999999999997</v>
          </cell>
          <cell r="K83">
            <v>-15.407</v>
          </cell>
          <cell r="L83">
            <v>-16.661000000000001</v>
          </cell>
          <cell r="M83">
            <v>-10.404999999999999</v>
          </cell>
          <cell r="N83">
            <v>-11.564</v>
          </cell>
          <cell r="O83">
            <v>-12.738</v>
          </cell>
          <cell r="P83">
            <v>-3.5179999999999998</v>
          </cell>
          <cell r="Q83">
            <v>-5.2629999999999999</v>
          </cell>
          <cell r="R83">
            <v>-1.907</v>
          </cell>
          <cell r="S83">
            <v>-8.7639999999999993</v>
          </cell>
          <cell r="T83">
            <v>-7.1689999999999996</v>
          </cell>
          <cell r="U83">
            <v>-3.9780000000000002</v>
          </cell>
          <cell r="V83">
            <v>-1.802</v>
          </cell>
          <cell r="W83">
            <v>-1.55</v>
          </cell>
          <cell r="X83">
            <v>-0.36899999999999999</v>
          </cell>
          <cell r="Y83">
            <v>-1.2450000000000001</v>
          </cell>
          <cell r="Z83">
            <v>-0.76300000000000001</v>
          </cell>
          <cell r="AA83">
            <v>-2.9820000000000002</v>
          </cell>
          <cell r="AB83">
            <v>-3.39</v>
          </cell>
          <cell r="AC83">
            <v>-3.4929999999999999</v>
          </cell>
          <cell r="AD83">
            <v>-4.3440000000000003</v>
          </cell>
          <cell r="AE83">
            <v>-7.2830000000000004</v>
          </cell>
          <cell r="AF83">
            <v>-10.906000000000001</v>
          </cell>
          <cell r="AG83">
            <v>-7.6210000000000004</v>
          </cell>
          <cell r="AH83">
            <v>-6.35</v>
          </cell>
          <cell r="AI83">
            <v>-9.218</v>
          </cell>
          <cell r="AJ83">
            <v>-9.9469999999999992</v>
          </cell>
          <cell r="AK83">
            <v>-16.565000000000001</v>
          </cell>
          <cell r="AL83">
            <v>-17.933</v>
          </cell>
          <cell r="AM83">
            <v>-10.855</v>
          </cell>
          <cell r="AN83">
            <v>-8.6869999999999994</v>
          </cell>
          <cell r="AO83">
            <v>-12.648</v>
          </cell>
          <cell r="AP83">
            <v>-11.913</v>
          </cell>
          <cell r="AQ83">
            <v>-10.295</v>
          </cell>
          <cell r="AR83">
            <v>-8.7040000000000006</v>
          </cell>
          <cell r="AS83">
            <v>-6.7670000000000003</v>
          </cell>
          <cell r="AT83">
            <v>-5.5060000000000002</v>
          </cell>
          <cell r="AU83">
            <v>-4.9269999999999996</v>
          </cell>
          <cell r="AV83">
            <v>-4.8099999999999996</v>
          </cell>
          <cell r="AW83">
            <v>2011</v>
          </cell>
        </row>
        <row r="84">
          <cell r="D84" t="str">
            <v>Japan</v>
          </cell>
          <cell r="E84" t="str">
            <v>Current account balance</v>
          </cell>
          <cell r="F84"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84" t="str">
            <v>Percent of GDP</v>
          </cell>
          <cell r="I84" t="str">
            <v>See notes for:  Gross domestic product, current prices (National currency) Current account balance (U.S. dollars).</v>
          </cell>
          <cell r="J84">
            <v>-0.98899999999999999</v>
          </cell>
          <cell r="K84">
            <v>0.39600000000000002</v>
          </cell>
          <cell r="L84">
            <v>0.61299999999999999</v>
          </cell>
          <cell r="M84">
            <v>1.708</v>
          </cell>
          <cell r="N84">
            <v>2.7040000000000002</v>
          </cell>
          <cell r="O84">
            <v>3.694</v>
          </cell>
          <cell r="P84">
            <v>4.1989999999999998</v>
          </cell>
          <cell r="Q84">
            <v>3.4020000000000001</v>
          </cell>
          <cell r="R84">
            <v>2.629</v>
          </cell>
          <cell r="S84">
            <v>2.0960000000000001</v>
          </cell>
          <cell r="T84">
            <v>1.4159999999999999</v>
          </cell>
          <cell r="U84">
            <v>1.9330000000000001</v>
          </cell>
          <cell r="V84">
            <v>2.9159999999999999</v>
          </cell>
          <cell r="W84">
            <v>2.9889999999999999</v>
          </cell>
          <cell r="X84">
            <v>2.6920000000000002</v>
          </cell>
          <cell r="Y84">
            <v>2.089</v>
          </cell>
          <cell r="Z84">
            <v>1.397</v>
          </cell>
          <cell r="AA84">
            <v>2.2320000000000002</v>
          </cell>
          <cell r="AB84">
            <v>3.044</v>
          </cell>
          <cell r="AC84">
            <v>2.5870000000000002</v>
          </cell>
          <cell r="AD84">
            <v>2.528</v>
          </cell>
          <cell r="AE84">
            <v>2.11</v>
          </cell>
          <cell r="AF84">
            <v>2.831</v>
          </cell>
          <cell r="AG84">
            <v>3.1659999999999999</v>
          </cell>
          <cell r="AH84">
            <v>3.6970000000000001</v>
          </cell>
          <cell r="AI84">
            <v>3.6339999999999999</v>
          </cell>
          <cell r="AJ84">
            <v>3.9239999999999999</v>
          </cell>
          <cell r="AK84">
            <v>4.8689999999999998</v>
          </cell>
          <cell r="AL84">
            <v>3.2970000000000002</v>
          </cell>
          <cell r="AM84">
            <v>2.911</v>
          </cell>
          <cell r="AN84">
            <v>3.7130000000000001</v>
          </cell>
          <cell r="AO84">
            <v>2.0230000000000001</v>
          </cell>
          <cell r="AP84">
            <v>0.98899999999999999</v>
          </cell>
          <cell r="AQ84">
            <v>1.2330000000000001</v>
          </cell>
          <cell r="AR84">
            <v>1.85</v>
          </cell>
          <cell r="AS84">
            <v>1.9970000000000001</v>
          </cell>
          <cell r="AT84">
            <v>1.97</v>
          </cell>
          <cell r="AU84">
            <v>1.827</v>
          </cell>
          <cell r="AV84">
            <v>1.736</v>
          </cell>
          <cell r="AW84">
            <v>2012</v>
          </cell>
        </row>
        <row r="85">
          <cell r="D85" t="str">
            <v>Jordan</v>
          </cell>
          <cell r="E85" t="str">
            <v>Current account balance</v>
          </cell>
          <cell r="F85"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85" t="str">
            <v>Percent of GDP</v>
          </cell>
          <cell r="I85" t="str">
            <v>See notes for:  Gross domestic product, current prices (National currency) Current account balance (U.S. dollars).</v>
          </cell>
          <cell r="J85">
            <v>9.58</v>
          </cell>
          <cell r="K85">
            <v>-0.94599999999999995</v>
          </cell>
          <cell r="L85">
            <v>-7.1689999999999996</v>
          </cell>
          <cell r="M85">
            <v>-7.9139999999999997</v>
          </cell>
          <cell r="N85">
            <v>-5.4509999999999996</v>
          </cell>
          <cell r="O85">
            <v>-4.0060000000000002</v>
          </cell>
          <cell r="P85">
            <v>-0.71899999999999997</v>
          </cell>
          <cell r="Q85">
            <v>-5.2549999999999999</v>
          </cell>
          <cell r="R85">
            <v>-4.569</v>
          </cell>
          <cell r="S85">
            <v>3.65</v>
          </cell>
          <cell r="T85">
            <v>-15.71</v>
          </cell>
          <cell r="U85">
            <v>-14.864000000000001</v>
          </cell>
          <cell r="V85">
            <v>-14.407</v>
          </cell>
          <cell r="W85">
            <v>-11.643000000000001</v>
          </cell>
          <cell r="X85">
            <v>-6.4470000000000001</v>
          </cell>
          <cell r="Y85">
            <v>-3.8130000000000002</v>
          </cell>
          <cell r="Z85">
            <v>-3.2050000000000001</v>
          </cell>
          <cell r="AA85">
            <v>0.40300000000000002</v>
          </cell>
          <cell r="AB85">
            <v>0.27600000000000002</v>
          </cell>
          <cell r="AC85">
            <v>4.9669999999999996</v>
          </cell>
          <cell r="AD85">
            <v>0.70399999999999996</v>
          </cell>
          <cell r="AE85">
            <v>5.0999999999999997E-2</v>
          </cell>
          <cell r="AF85">
            <v>5.6890000000000001</v>
          </cell>
          <cell r="AG85">
            <v>11.494999999999999</v>
          </cell>
          <cell r="AH85">
            <v>6.8000000000000005E-2</v>
          </cell>
          <cell r="AI85">
            <v>-18.042999999999999</v>
          </cell>
          <cell r="AJ85">
            <v>-11.465999999999999</v>
          </cell>
          <cell r="AK85">
            <v>-16.795999999999999</v>
          </cell>
          <cell r="AL85">
            <v>-9.2729999999999997</v>
          </cell>
          <cell r="AM85">
            <v>-3.262</v>
          </cell>
          <cell r="AN85">
            <v>-5.2549999999999999</v>
          </cell>
          <cell r="AO85">
            <v>-12.032999999999999</v>
          </cell>
          <cell r="AP85">
            <v>-18.071999999999999</v>
          </cell>
          <cell r="AQ85">
            <v>-10.036</v>
          </cell>
          <cell r="AR85">
            <v>-9.1489999999999991</v>
          </cell>
          <cell r="AS85">
            <v>-6.5579999999999998</v>
          </cell>
          <cell r="AT85">
            <v>-5.7460000000000004</v>
          </cell>
          <cell r="AU85">
            <v>-5.298</v>
          </cell>
          <cell r="AV85">
            <v>-4.7409999999999997</v>
          </cell>
          <cell r="AW85">
            <v>2011</v>
          </cell>
        </row>
        <row r="86">
          <cell r="D86" t="str">
            <v>Kazakhstan</v>
          </cell>
          <cell r="E86" t="str">
            <v>Current account balance</v>
          </cell>
          <cell r="F86"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86" t="str">
            <v>Percent of GDP</v>
          </cell>
          <cell r="I86" t="str">
            <v>See notes for:  Gross domestic product, current prices (National currency) Current account balance (U.S. dollars).</v>
          </cell>
          <cell r="J86" t="str">
            <v>n/a</v>
          </cell>
          <cell r="K86" t="str">
            <v>n/a</v>
          </cell>
          <cell r="L86" t="str">
            <v>n/a</v>
          </cell>
          <cell r="M86" t="str">
            <v>n/a</v>
          </cell>
          <cell r="N86" t="str">
            <v>n/a</v>
          </cell>
          <cell r="O86" t="str">
            <v>n/a</v>
          </cell>
          <cell r="P86" t="str">
            <v>n/a</v>
          </cell>
          <cell r="Q86" t="str">
            <v>n/a</v>
          </cell>
          <cell r="R86" t="str">
            <v>n/a</v>
          </cell>
          <cell r="S86" t="str">
            <v>n/a</v>
          </cell>
          <cell r="T86" t="str">
            <v>n/a</v>
          </cell>
          <cell r="U86" t="str">
            <v>n/a</v>
          </cell>
          <cell r="V86">
            <v>-51.655999999999999</v>
          </cell>
          <cell r="W86">
            <v>-8.6359999999999992</v>
          </cell>
          <cell r="X86">
            <v>-7.6619999999999999</v>
          </cell>
          <cell r="Y86">
            <v>-1.2809999999999999</v>
          </cell>
          <cell r="Z86">
            <v>-3.532</v>
          </cell>
          <cell r="AA86">
            <v>-3.5019999999999998</v>
          </cell>
          <cell r="AB86">
            <v>-5.375</v>
          </cell>
          <cell r="AC86">
            <v>-0.218</v>
          </cell>
          <cell r="AD86">
            <v>2.9860000000000002</v>
          </cell>
          <cell r="AE86">
            <v>-5.3890000000000002</v>
          </cell>
          <cell r="AF86">
            <v>-4.1580000000000004</v>
          </cell>
          <cell r="AG86">
            <v>-0.88400000000000001</v>
          </cell>
          <cell r="AH86">
            <v>0.77700000000000002</v>
          </cell>
          <cell r="AI86">
            <v>-1.8480000000000001</v>
          </cell>
          <cell r="AJ86">
            <v>-2.4670000000000001</v>
          </cell>
          <cell r="AK86">
            <v>-8.0679999999999996</v>
          </cell>
          <cell r="AL86">
            <v>4.6779999999999999</v>
          </cell>
          <cell r="AM86">
            <v>-3.5680000000000001</v>
          </cell>
          <cell r="AN86">
            <v>1.1859999999999999</v>
          </cell>
          <cell r="AO86">
            <v>7.4279999999999999</v>
          </cell>
          <cell r="AP86">
            <v>4.5670000000000002</v>
          </cell>
          <cell r="AQ86">
            <v>4.0309999999999997</v>
          </cell>
          <cell r="AR86">
            <v>2.1909999999999998</v>
          </cell>
          <cell r="AS86">
            <v>2.0099999999999998</v>
          </cell>
          <cell r="AT86">
            <v>1.6240000000000001</v>
          </cell>
          <cell r="AU86">
            <v>1.827</v>
          </cell>
          <cell r="AV86">
            <v>2.0089999999999999</v>
          </cell>
          <cell r="AW86">
            <v>2012</v>
          </cell>
        </row>
        <row r="87">
          <cell r="D87" t="str">
            <v>Kenya</v>
          </cell>
          <cell r="E87" t="str">
            <v>Current account balance</v>
          </cell>
          <cell r="F87"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87" t="str">
            <v>Percent of GDP</v>
          </cell>
          <cell r="I87" t="str">
            <v>See notes for:  Gross domestic product, current prices (National currency) Current account balance (U.S. dollars).</v>
          </cell>
          <cell r="J87">
            <v>-10.724</v>
          </cell>
          <cell r="K87">
            <v>-6.8170000000000002</v>
          </cell>
          <cell r="L87">
            <v>-3.28</v>
          </cell>
          <cell r="M87">
            <v>-0.48499999999999999</v>
          </cell>
          <cell r="N87">
            <v>-1.3149999999999999</v>
          </cell>
          <cell r="O87">
            <v>-1.1519999999999999</v>
          </cell>
          <cell r="P87">
            <v>-0.36799999999999999</v>
          </cell>
          <cell r="Q87">
            <v>-4.3259999999999996</v>
          </cell>
          <cell r="R87">
            <v>-3.944</v>
          </cell>
          <cell r="S87">
            <v>-5.8159999999999998</v>
          </cell>
          <cell r="T87">
            <v>-3.931</v>
          </cell>
          <cell r="U87">
            <v>-1.282</v>
          </cell>
          <cell r="V87">
            <v>-0.93899999999999995</v>
          </cell>
          <cell r="W87">
            <v>2.101</v>
          </cell>
          <cell r="X87">
            <v>-0.161</v>
          </cell>
          <cell r="Y87">
            <v>-4.2649999999999997</v>
          </cell>
          <cell r="Z87">
            <v>-1.631</v>
          </cell>
          <cell r="AA87">
            <v>-3.3889999999999998</v>
          </cell>
          <cell r="AB87">
            <v>-3.99</v>
          </cell>
          <cell r="AC87">
            <v>-1.819</v>
          </cell>
          <cell r="AD87">
            <v>-2.3090000000000002</v>
          </cell>
          <cell r="AE87">
            <v>-3.0840000000000001</v>
          </cell>
          <cell r="AF87">
            <v>2.2069999999999999</v>
          </cell>
          <cell r="AG87">
            <v>-0.17699999999999999</v>
          </cell>
          <cell r="AH87">
            <v>0.14899999999999999</v>
          </cell>
          <cell r="AI87">
            <v>-1.4550000000000001</v>
          </cell>
          <cell r="AJ87">
            <v>-2.2629999999999999</v>
          </cell>
          <cell r="AK87">
            <v>-3.95</v>
          </cell>
          <cell r="AL87">
            <v>-6.5919999999999996</v>
          </cell>
          <cell r="AM87">
            <v>-5.8440000000000003</v>
          </cell>
          <cell r="AN87">
            <v>-6.5110000000000001</v>
          </cell>
          <cell r="AO87">
            <v>-9.6620000000000008</v>
          </cell>
          <cell r="AP87">
            <v>-9.0640000000000001</v>
          </cell>
          <cell r="AQ87">
            <v>-7.39</v>
          </cell>
          <cell r="AR87">
            <v>-8.1440000000000001</v>
          </cell>
          <cell r="AS87">
            <v>-7.4560000000000004</v>
          </cell>
          <cell r="AT87">
            <v>-6.9329999999999998</v>
          </cell>
          <cell r="AU87">
            <v>-5.5830000000000002</v>
          </cell>
          <cell r="AV87">
            <v>-5.3920000000000003</v>
          </cell>
          <cell r="AW87">
            <v>2010</v>
          </cell>
        </row>
        <row r="88">
          <cell r="D88" t="str">
            <v>Kiribati</v>
          </cell>
          <cell r="E88" t="str">
            <v>Current account balance</v>
          </cell>
          <cell r="F88"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88" t="str">
            <v>Percent of GDP</v>
          </cell>
          <cell r="I88" t="str">
            <v>See notes for:  Gross domestic product, current prices (National currency) Current account balance (U.S. dollars).</v>
          </cell>
          <cell r="J88">
            <v>31.149000000000001</v>
          </cell>
          <cell r="K88">
            <v>23.521999999999998</v>
          </cell>
          <cell r="L88">
            <v>12.195</v>
          </cell>
          <cell r="M88">
            <v>11.044</v>
          </cell>
          <cell r="N88">
            <v>24.908999999999999</v>
          </cell>
          <cell r="O88">
            <v>18.661999999999999</v>
          </cell>
          <cell r="P88">
            <v>34.841000000000001</v>
          </cell>
          <cell r="Q88">
            <v>19.783999999999999</v>
          </cell>
          <cell r="R88">
            <v>1.776</v>
          </cell>
          <cell r="S88">
            <v>6.7590000000000003</v>
          </cell>
          <cell r="T88">
            <v>-16.794</v>
          </cell>
          <cell r="U88">
            <v>19.445</v>
          </cell>
          <cell r="V88">
            <v>-18.373000000000001</v>
          </cell>
          <cell r="W88">
            <v>-1.6879999999999999</v>
          </cell>
          <cell r="X88">
            <v>0.77400000000000002</v>
          </cell>
          <cell r="Y88">
            <v>-10.897</v>
          </cell>
          <cell r="Z88">
            <v>-25.213000000000001</v>
          </cell>
          <cell r="AA88">
            <v>6.2089999999999996</v>
          </cell>
          <cell r="AB88">
            <v>23.748000000000001</v>
          </cell>
          <cell r="AC88">
            <v>2.5750000000000002</v>
          </cell>
          <cell r="AD88">
            <v>-3.738</v>
          </cell>
          <cell r="AE88">
            <v>-1.8819999999999999</v>
          </cell>
          <cell r="AF88">
            <v>0.59899999999999998</v>
          </cell>
          <cell r="AG88">
            <v>2.2130000000000001</v>
          </cell>
          <cell r="AH88">
            <v>4.4000000000000004</v>
          </cell>
          <cell r="AI88">
            <v>-16.256</v>
          </cell>
          <cell r="AJ88">
            <v>-3.1320000000000001</v>
          </cell>
          <cell r="AK88">
            <v>5.4829999999999997</v>
          </cell>
          <cell r="AL88">
            <v>4.9960000000000004</v>
          </cell>
          <cell r="AM88">
            <v>-19.631</v>
          </cell>
          <cell r="AN88">
            <v>-14.728</v>
          </cell>
          <cell r="AO88">
            <v>-26.228000000000002</v>
          </cell>
          <cell r="AP88">
            <v>-6.6820000000000004</v>
          </cell>
          <cell r="AQ88">
            <v>-21.239000000000001</v>
          </cell>
          <cell r="AR88">
            <v>-21.959</v>
          </cell>
          <cell r="AS88">
            <v>-23.06</v>
          </cell>
          <cell r="AT88">
            <v>-24.032</v>
          </cell>
          <cell r="AU88">
            <v>-25.335000000000001</v>
          </cell>
          <cell r="AV88">
            <v>-26.335000000000001</v>
          </cell>
          <cell r="AW88">
            <v>2009</v>
          </cell>
        </row>
        <row r="89">
          <cell r="D89" t="str">
            <v>Korea</v>
          </cell>
          <cell r="E89" t="str">
            <v>Current account balance</v>
          </cell>
          <cell r="F89"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89" t="str">
            <v>Percent of GDP</v>
          </cell>
          <cell r="I89" t="str">
            <v>See notes for:  Gross domestic product, current prices (National currency) Current account balance (U.S. dollars).</v>
          </cell>
          <cell r="J89">
            <v>-8.2509999999999994</v>
          </cell>
          <cell r="K89">
            <v>-5.4249999999999998</v>
          </cell>
          <cell r="L89">
            <v>-2.7519999999999998</v>
          </cell>
          <cell r="M89">
            <v>-1.661</v>
          </cell>
          <cell r="N89">
            <v>-0.40600000000000003</v>
          </cell>
          <cell r="O89">
            <v>-1.5349999999999999</v>
          </cell>
          <cell r="P89">
            <v>3.9489999999999998</v>
          </cell>
          <cell r="Q89">
            <v>7.5179999999999998</v>
          </cell>
          <cell r="R89">
            <v>7.7229999999999999</v>
          </cell>
          <cell r="S89">
            <v>2.23</v>
          </cell>
          <cell r="T89">
            <v>-0.51400000000000001</v>
          </cell>
          <cell r="U89">
            <v>-2.38</v>
          </cell>
          <cell r="V89">
            <v>-0.66200000000000003</v>
          </cell>
          <cell r="W89">
            <v>0.79900000000000004</v>
          </cell>
          <cell r="X89">
            <v>-0.80500000000000005</v>
          </cell>
          <cell r="Y89">
            <v>-1.508</v>
          </cell>
          <cell r="Z89">
            <v>-4.0060000000000002</v>
          </cell>
          <cell r="AA89">
            <v>-1.5369999999999999</v>
          </cell>
          <cell r="AB89">
            <v>11.928000000000001</v>
          </cell>
          <cell r="AC89">
            <v>5.3010000000000002</v>
          </cell>
          <cell r="AD89">
            <v>2.7749999999999999</v>
          </cell>
          <cell r="AE89">
            <v>1.67</v>
          </cell>
          <cell r="AF89">
            <v>1.31</v>
          </cell>
          <cell r="AG89">
            <v>2.4209999999999998</v>
          </cell>
          <cell r="AH89">
            <v>4.476</v>
          </cell>
          <cell r="AI89">
            <v>2.202</v>
          </cell>
          <cell r="AJ89">
            <v>1.48</v>
          </cell>
          <cell r="AK89">
            <v>2.0750000000000002</v>
          </cell>
          <cell r="AL89">
            <v>0.34300000000000003</v>
          </cell>
          <cell r="AM89">
            <v>3.931</v>
          </cell>
          <cell r="AN89">
            <v>2.8959999999999999</v>
          </cell>
          <cell r="AO89">
            <v>2.335</v>
          </cell>
          <cell r="AP89">
            <v>3.7320000000000002</v>
          </cell>
          <cell r="AQ89">
            <v>2.7490000000000001</v>
          </cell>
          <cell r="AR89">
            <v>2.3570000000000002</v>
          </cell>
          <cell r="AS89">
            <v>2.2999999999999998</v>
          </cell>
          <cell r="AT89">
            <v>2.0270000000000001</v>
          </cell>
          <cell r="AU89">
            <v>1.6140000000000001</v>
          </cell>
          <cell r="AV89">
            <v>1.0720000000000001</v>
          </cell>
          <cell r="AW89">
            <v>2011</v>
          </cell>
        </row>
        <row r="90">
          <cell r="D90" t="str">
            <v>Kosovo</v>
          </cell>
          <cell r="E90" t="str">
            <v>Current account balance</v>
          </cell>
          <cell r="F90"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90" t="str">
            <v>Percent of GDP</v>
          </cell>
          <cell r="I90" t="str">
            <v>See notes for:  Gross domestic product, current prices (National currency) Current account balance (U.S. dollars).</v>
          </cell>
          <cell r="J90" t="str">
            <v>n/a</v>
          </cell>
          <cell r="K90" t="str">
            <v>n/a</v>
          </cell>
          <cell r="L90" t="str">
            <v>n/a</v>
          </cell>
          <cell r="M90" t="str">
            <v>n/a</v>
          </cell>
          <cell r="N90" t="str">
            <v>n/a</v>
          </cell>
          <cell r="O90" t="str">
            <v>n/a</v>
          </cell>
          <cell r="P90" t="str">
            <v>n/a</v>
          </cell>
          <cell r="Q90" t="str">
            <v>n/a</v>
          </cell>
          <cell r="R90" t="str">
            <v>n/a</v>
          </cell>
          <cell r="S90" t="str">
            <v>n/a</v>
          </cell>
          <cell r="T90" t="str">
            <v>n/a</v>
          </cell>
          <cell r="U90" t="str">
            <v>n/a</v>
          </cell>
          <cell r="V90" t="str">
            <v>n/a</v>
          </cell>
          <cell r="W90" t="str">
            <v>n/a</v>
          </cell>
          <cell r="X90" t="str">
            <v>n/a</v>
          </cell>
          <cell r="Y90" t="str">
            <v>n/a</v>
          </cell>
          <cell r="Z90" t="str">
            <v>n/a</v>
          </cell>
          <cell r="AA90" t="str">
            <v>n/a</v>
          </cell>
          <cell r="AB90" t="str">
            <v>n/a</v>
          </cell>
          <cell r="AC90" t="str">
            <v>n/a</v>
          </cell>
          <cell r="AD90">
            <v>-25.503</v>
          </cell>
          <cell r="AE90">
            <v>-6.2329999999999997</v>
          </cell>
          <cell r="AF90">
            <v>-7.7329999999999997</v>
          </cell>
          <cell r="AG90">
            <v>-9.3800000000000008</v>
          </cell>
          <cell r="AH90">
            <v>-8.359</v>
          </cell>
          <cell r="AI90">
            <v>-7.3780000000000001</v>
          </cell>
          <cell r="AJ90">
            <v>-6.7240000000000002</v>
          </cell>
          <cell r="AK90">
            <v>-8.3290000000000006</v>
          </cell>
          <cell r="AL90">
            <v>-15.342000000000001</v>
          </cell>
          <cell r="AM90">
            <v>-15.425000000000001</v>
          </cell>
          <cell r="AN90">
            <v>-17.367000000000001</v>
          </cell>
          <cell r="AO90">
            <v>-20.361999999999998</v>
          </cell>
          <cell r="AP90">
            <v>-20.346</v>
          </cell>
          <cell r="AQ90">
            <v>-20.02</v>
          </cell>
          <cell r="AR90">
            <v>-17.565000000000001</v>
          </cell>
          <cell r="AS90">
            <v>-16.655999999999999</v>
          </cell>
          <cell r="AT90">
            <v>-16.041</v>
          </cell>
          <cell r="AU90">
            <v>-15.227</v>
          </cell>
          <cell r="AV90">
            <v>-14.839</v>
          </cell>
          <cell r="AW90">
            <v>2010</v>
          </cell>
        </row>
        <row r="91">
          <cell r="D91" t="str">
            <v>Kuwait</v>
          </cell>
          <cell r="E91" t="str">
            <v>Current account balance</v>
          </cell>
          <cell r="F91"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91" t="str">
            <v>Percent of GDP</v>
          </cell>
          <cell r="I91" t="str">
            <v>See notes for:  Gross domestic product, current prices (National currency) Current account balance (U.S. dollars).</v>
          </cell>
          <cell r="J91">
            <v>53.271999999999998</v>
          </cell>
          <cell r="K91">
            <v>54.567</v>
          </cell>
          <cell r="L91">
            <v>22.577999999999999</v>
          </cell>
          <cell r="M91">
            <v>27.829000000000001</v>
          </cell>
          <cell r="N91">
            <v>32.640999999999998</v>
          </cell>
          <cell r="O91">
            <v>23.033000000000001</v>
          </cell>
          <cell r="P91">
            <v>32.631</v>
          </cell>
          <cell r="Q91">
            <v>21.111000000000001</v>
          </cell>
          <cell r="R91">
            <v>26.416</v>
          </cell>
          <cell r="S91">
            <v>40.332000000000001</v>
          </cell>
          <cell r="T91">
            <v>20.335999999999999</v>
          </cell>
          <cell r="U91">
            <v>-242.18799999999999</v>
          </cell>
          <cell r="V91">
            <v>-2.27</v>
          </cell>
          <cell r="W91">
            <v>10.426</v>
          </cell>
          <cell r="X91">
            <v>12.98</v>
          </cell>
          <cell r="Y91">
            <v>18.448</v>
          </cell>
          <cell r="Z91">
            <v>22.567</v>
          </cell>
          <cell r="AA91">
            <v>25.942</v>
          </cell>
          <cell r="AB91">
            <v>8.5359999999999996</v>
          </cell>
          <cell r="AC91">
            <v>16.811</v>
          </cell>
          <cell r="AD91">
            <v>38.892000000000003</v>
          </cell>
          <cell r="AE91">
            <v>23.867999999999999</v>
          </cell>
          <cell r="AF91">
            <v>11.183</v>
          </cell>
          <cell r="AG91">
            <v>19.695</v>
          </cell>
          <cell r="AH91">
            <v>26.238</v>
          </cell>
          <cell r="AI91">
            <v>37.210999999999999</v>
          </cell>
          <cell r="AJ91">
            <v>44.616</v>
          </cell>
          <cell r="AK91">
            <v>36.789000000000001</v>
          </cell>
          <cell r="AL91">
            <v>40.874000000000002</v>
          </cell>
          <cell r="AM91">
            <v>26.693000000000001</v>
          </cell>
          <cell r="AN91">
            <v>31.927</v>
          </cell>
          <cell r="AO91">
            <v>43.98</v>
          </cell>
          <cell r="AP91">
            <v>45.024999999999999</v>
          </cell>
          <cell r="AQ91">
            <v>40.823999999999998</v>
          </cell>
          <cell r="AR91">
            <v>37.61</v>
          </cell>
          <cell r="AS91">
            <v>35.465000000000003</v>
          </cell>
          <cell r="AT91">
            <v>34.210999999999999</v>
          </cell>
          <cell r="AU91">
            <v>32.536999999999999</v>
          </cell>
          <cell r="AV91">
            <v>30.145</v>
          </cell>
          <cell r="AW91">
            <v>2011</v>
          </cell>
        </row>
        <row r="92">
          <cell r="D92" t="str">
            <v>Kyrgyz Republic</v>
          </cell>
          <cell r="E92" t="str">
            <v>Current account balance</v>
          </cell>
          <cell r="F92"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92" t="str">
            <v>Percent of GDP</v>
          </cell>
          <cell r="I92" t="str">
            <v>See notes for:  Gross domestic product, current prices (National currency) Current account balance (U.S. dollars).</v>
          </cell>
          <cell r="J92" t="str">
            <v>n/a</v>
          </cell>
          <cell r="K92" t="str">
            <v>n/a</v>
          </cell>
          <cell r="L92" t="str">
            <v>n/a</v>
          </cell>
          <cell r="M92" t="str">
            <v>n/a</v>
          </cell>
          <cell r="N92" t="str">
            <v>n/a</v>
          </cell>
          <cell r="O92" t="str">
            <v>n/a</v>
          </cell>
          <cell r="P92" t="str">
            <v>n/a</v>
          </cell>
          <cell r="Q92" t="str">
            <v>n/a</v>
          </cell>
          <cell r="R92" t="str">
            <v>n/a</v>
          </cell>
          <cell r="S92" t="str">
            <v>n/a</v>
          </cell>
          <cell r="T92" t="str">
            <v>n/a</v>
          </cell>
          <cell r="U92" t="str">
            <v>n/a</v>
          </cell>
          <cell r="V92">
            <v>-5.7270000000000003</v>
          </cell>
          <cell r="W92">
            <v>-15.705</v>
          </cell>
          <cell r="X92">
            <v>-10.715999999999999</v>
          </cell>
          <cell r="Y92">
            <v>-15.715999999999999</v>
          </cell>
          <cell r="Z92">
            <v>-22.902999999999999</v>
          </cell>
          <cell r="AA92">
            <v>-7.835</v>
          </cell>
          <cell r="AB92">
            <v>-21.739000000000001</v>
          </cell>
          <cell r="AC92">
            <v>-14.523</v>
          </cell>
          <cell r="AD92">
            <v>-4.3159999999999998</v>
          </cell>
          <cell r="AE92">
            <v>-1.546</v>
          </cell>
          <cell r="AF92">
            <v>-3.9940000000000002</v>
          </cell>
          <cell r="AG92">
            <v>1.74</v>
          </cell>
          <cell r="AH92">
            <v>4.9249999999999998</v>
          </cell>
          <cell r="AI92">
            <v>2.7959999999999998</v>
          </cell>
          <cell r="AJ92">
            <v>-3.0739999999999998</v>
          </cell>
          <cell r="AK92">
            <v>-6.2149999999999999</v>
          </cell>
          <cell r="AL92">
            <v>-15.542</v>
          </cell>
          <cell r="AM92">
            <v>-2.5099999999999998</v>
          </cell>
          <cell r="AN92">
            <v>-6.38</v>
          </cell>
          <cell r="AO92">
            <v>-5.992</v>
          </cell>
          <cell r="AP92">
            <v>-12.698</v>
          </cell>
          <cell r="AQ92">
            <v>-7.6070000000000002</v>
          </cell>
          <cell r="AR92">
            <v>-6.1029999999999998</v>
          </cell>
          <cell r="AS92">
            <v>-5.5209999999999999</v>
          </cell>
          <cell r="AT92">
            <v>-4.444</v>
          </cell>
          <cell r="AU92">
            <v>-3.59</v>
          </cell>
          <cell r="AV92">
            <v>-3.1259999999999999</v>
          </cell>
          <cell r="AW92">
            <v>2011</v>
          </cell>
        </row>
        <row r="93">
          <cell r="D93" t="str">
            <v>Lao P.D.R.</v>
          </cell>
          <cell r="E93" t="str">
            <v>Current account balance</v>
          </cell>
          <cell r="F93"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93" t="str">
            <v>Percent of GDP</v>
          </cell>
          <cell r="I93" t="str">
            <v>See notes for:  Gross domestic product, current prices (National currency) Current account balance (U.S. dollars).</v>
          </cell>
          <cell r="J93">
            <v>-4.2690000000000001</v>
          </cell>
          <cell r="K93">
            <v>-9.3960000000000008</v>
          </cell>
          <cell r="L93">
            <v>-8.6129999999999995</v>
          </cell>
          <cell r="M93">
            <v>-6.6379999999999999</v>
          </cell>
          <cell r="N93">
            <v>-3.7349999999999999</v>
          </cell>
          <cell r="O93">
            <v>-3.0670000000000002</v>
          </cell>
          <cell r="P93">
            <v>-4.76</v>
          </cell>
          <cell r="Q93">
            <v>-8.5969999999999995</v>
          </cell>
          <cell r="R93">
            <v>-12.757999999999999</v>
          </cell>
          <cell r="S93">
            <v>-15.074999999999999</v>
          </cell>
          <cell r="T93">
            <v>-8.5039999999999996</v>
          </cell>
          <cell r="U93">
            <v>-2.319</v>
          </cell>
          <cell r="V93">
            <v>-3.3250000000000002</v>
          </cell>
          <cell r="W93">
            <v>-3.06</v>
          </cell>
          <cell r="X93">
            <v>-6.5720000000000001</v>
          </cell>
          <cell r="Y93">
            <v>-6.5970000000000004</v>
          </cell>
          <cell r="Z93">
            <v>-12.042</v>
          </cell>
          <cell r="AA93">
            <v>-10.000999999999999</v>
          </cell>
          <cell r="AB93">
            <v>-4.5979999999999999</v>
          </cell>
          <cell r="AC93">
            <v>-4.1680000000000001</v>
          </cell>
          <cell r="AD93">
            <v>-11.179</v>
          </cell>
          <cell r="AE93">
            <v>-11.342000000000001</v>
          </cell>
          <cell r="AF93">
            <v>-9.7799999999999994</v>
          </cell>
          <cell r="AG93">
            <v>-13.13</v>
          </cell>
          <cell r="AH93">
            <v>-17.914000000000001</v>
          </cell>
          <cell r="AI93">
            <v>-18.062000000000001</v>
          </cell>
          <cell r="AJ93">
            <v>-9.9130000000000003</v>
          </cell>
          <cell r="AK93">
            <v>-15.67</v>
          </cell>
          <cell r="AL93">
            <v>-18.478000000000002</v>
          </cell>
          <cell r="AM93">
            <v>-20.975999999999999</v>
          </cell>
          <cell r="AN93">
            <v>-18.329999999999998</v>
          </cell>
          <cell r="AO93">
            <v>-21.352</v>
          </cell>
          <cell r="AP93">
            <v>-21.789000000000001</v>
          </cell>
          <cell r="AQ93">
            <v>-23.405999999999999</v>
          </cell>
          <cell r="AR93">
            <v>-23.295000000000002</v>
          </cell>
          <cell r="AS93">
            <v>-20.969000000000001</v>
          </cell>
          <cell r="AT93">
            <v>-15.602</v>
          </cell>
          <cell r="AU93">
            <v>-14.632999999999999</v>
          </cell>
          <cell r="AV93">
            <v>-16.832000000000001</v>
          </cell>
          <cell r="AW93">
            <v>2011</v>
          </cell>
        </row>
        <row r="94">
          <cell r="D94" t="str">
            <v>Latvia</v>
          </cell>
          <cell r="E94" t="str">
            <v>Current account balance</v>
          </cell>
          <cell r="F94"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94" t="str">
            <v>Percent of GDP</v>
          </cell>
          <cell r="I94" t="str">
            <v>See notes for:  Gross domestic product, current prices (National currency) Current account balance (U.S. dollars).</v>
          </cell>
          <cell r="J94" t="str">
            <v>n/a</v>
          </cell>
          <cell r="K94" t="str">
            <v>n/a</v>
          </cell>
          <cell r="L94" t="str">
            <v>n/a</v>
          </cell>
          <cell r="M94" t="str">
            <v>n/a</v>
          </cell>
          <cell r="N94" t="str">
            <v>n/a</v>
          </cell>
          <cell r="O94" t="str">
            <v>n/a</v>
          </cell>
          <cell r="P94" t="str">
            <v>n/a</v>
          </cell>
          <cell r="Q94" t="str">
            <v>n/a</v>
          </cell>
          <cell r="R94" t="str">
            <v>n/a</v>
          </cell>
          <cell r="S94" t="str">
            <v>n/a</v>
          </cell>
          <cell r="T94" t="str">
            <v>n/a</v>
          </cell>
          <cell r="U94" t="str">
            <v>n/a</v>
          </cell>
          <cell r="V94">
            <v>-0.32300000000000001</v>
          </cell>
          <cell r="W94">
            <v>11.885999999999999</v>
          </cell>
          <cell r="X94">
            <v>-3.5489999999999999</v>
          </cell>
          <cell r="Y94">
            <v>-0.32500000000000001</v>
          </cell>
          <cell r="Z94">
            <v>-3.7959999999999998</v>
          </cell>
          <cell r="AA94">
            <v>-4.5780000000000003</v>
          </cell>
          <cell r="AB94">
            <v>-8.6050000000000004</v>
          </cell>
          <cell r="AC94">
            <v>-8.9130000000000003</v>
          </cell>
          <cell r="AD94">
            <v>-4.9009999999999998</v>
          </cell>
          <cell r="AE94">
            <v>-7.6459999999999999</v>
          </cell>
          <cell r="AF94">
            <v>-6.665</v>
          </cell>
          <cell r="AG94">
            <v>-8.1760000000000002</v>
          </cell>
          <cell r="AH94">
            <v>-12.936</v>
          </cell>
          <cell r="AI94">
            <v>-12.585000000000001</v>
          </cell>
          <cell r="AJ94">
            <v>-22.585999999999999</v>
          </cell>
          <cell r="AK94">
            <v>-22.442</v>
          </cell>
          <cell r="AL94">
            <v>-13.228</v>
          </cell>
          <cell r="AM94">
            <v>8.6509999999999998</v>
          </cell>
          <cell r="AN94">
            <v>2.8820000000000001</v>
          </cell>
          <cell r="AO94">
            <v>-2.1389999999999998</v>
          </cell>
          <cell r="AP94">
            <v>-1.6759999999999999</v>
          </cell>
          <cell r="AQ94">
            <v>-1.827</v>
          </cell>
          <cell r="AR94">
            <v>-1.9470000000000001</v>
          </cell>
          <cell r="AS94">
            <v>-1.9930000000000001</v>
          </cell>
          <cell r="AT94">
            <v>-1.8680000000000001</v>
          </cell>
          <cell r="AU94">
            <v>-1.998</v>
          </cell>
          <cell r="AV94">
            <v>-2.012</v>
          </cell>
          <cell r="AW94">
            <v>2012</v>
          </cell>
        </row>
        <row r="95">
          <cell r="D95" t="str">
            <v>Lebanon</v>
          </cell>
          <cell r="E95" t="str">
            <v>Current account balance</v>
          </cell>
          <cell r="F95"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95" t="str">
            <v>Percent of GDP</v>
          </cell>
          <cell r="I95" t="str">
            <v>See notes for:  Gross domestic product, current prices (National currency) Current account balance (U.S. dollars).</v>
          </cell>
          <cell r="J95">
            <v>-3.411</v>
          </cell>
          <cell r="K95">
            <v>-19.155999999999999</v>
          </cell>
          <cell r="L95">
            <v>37.311</v>
          </cell>
          <cell r="M95">
            <v>-32.158999999999999</v>
          </cell>
          <cell r="N95">
            <v>-26.788</v>
          </cell>
          <cell r="O95">
            <v>-13.587</v>
          </cell>
          <cell r="P95">
            <v>-7.4539999999999997</v>
          </cell>
          <cell r="Q95">
            <v>-6.0640000000000001</v>
          </cell>
          <cell r="R95">
            <v>-21.4</v>
          </cell>
          <cell r="S95">
            <v>-22.2</v>
          </cell>
          <cell r="T95">
            <v>-38.683</v>
          </cell>
          <cell r="U95">
            <v>-56.698</v>
          </cell>
          <cell r="V95">
            <v>-49.856999999999999</v>
          </cell>
          <cell r="W95">
            <v>-6.1059999999999999</v>
          </cell>
          <cell r="X95">
            <v>-6.1660000000000004</v>
          </cell>
          <cell r="Y95">
            <v>-9.6340000000000003</v>
          </cell>
          <cell r="Z95">
            <v>-10.129</v>
          </cell>
          <cell r="AA95">
            <v>-31.713000000000001</v>
          </cell>
          <cell r="AB95">
            <v>-29.254999999999999</v>
          </cell>
          <cell r="AC95">
            <v>-18.847000000000001</v>
          </cell>
          <cell r="AD95">
            <v>-17.094000000000001</v>
          </cell>
          <cell r="AE95">
            <v>-19.152999999999999</v>
          </cell>
          <cell r="AF95">
            <v>-14.106</v>
          </cell>
          <cell r="AG95">
            <v>-13.218</v>
          </cell>
          <cell r="AH95">
            <v>-15.538</v>
          </cell>
          <cell r="AI95">
            <v>-13.643000000000001</v>
          </cell>
          <cell r="AJ95">
            <v>-5.3259999999999996</v>
          </cell>
          <cell r="AK95">
            <v>-6.8029999999999999</v>
          </cell>
          <cell r="AL95">
            <v>-9.2929999999999993</v>
          </cell>
          <cell r="AM95">
            <v>-9.8049999999999997</v>
          </cell>
          <cell r="AN95">
            <v>-9.6069999999999993</v>
          </cell>
          <cell r="AO95">
            <v>-12.526</v>
          </cell>
          <cell r="AP95">
            <v>-16.053000000000001</v>
          </cell>
          <cell r="AQ95">
            <v>-16.074999999999999</v>
          </cell>
          <cell r="AR95">
            <v>-14.551</v>
          </cell>
          <cell r="AS95">
            <v>-13.792999999999999</v>
          </cell>
          <cell r="AT95">
            <v>-12.619</v>
          </cell>
          <cell r="AU95">
            <v>-11.82</v>
          </cell>
          <cell r="AV95">
            <v>-10.914999999999999</v>
          </cell>
          <cell r="AW95">
            <v>2010</v>
          </cell>
        </row>
        <row r="96">
          <cell r="D96" t="str">
            <v>Lesotho</v>
          </cell>
          <cell r="E96" t="str">
            <v>Current account balance</v>
          </cell>
          <cell r="F96"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96" t="str">
            <v>Percent of GDP</v>
          </cell>
          <cell r="I96" t="str">
            <v>See notes for:  Gross domestic product, current prices (National currency) Current account balance (U.S. dollars).</v>
          </cell>
          <cell r="J96">
            <v>-9.6069999999999993</v>
          </cell>
          <cell r="K96">
            <v>-12.81</v>
          </cell>
          <cell r="L96">
            <v>-18.937000000000001</v>
          </cell>
          <cell r="M96">
            <v>-12.6</v>
          </cell>
          <cell r="N96">
            <v>-12.537000000000001</v>
          </cell>
          <cell r="O96">
            <v>-11.702999999999999</v>
          </cell>
          <cell r="P96">
            <v>-9.3000000000000007</v>
          </cell>
          <cell r="Q96">
            <v>-16.675999999999998</v>
          </cell>
          <cell r="R96">
            <v>-15.882999999999999</v>
          </cell>
          <cell r="S96">
            <v>-28.31</v>
          </cell>
          <cell r="T96">
            <v>-17.134</v>
          </cell>
          <cell r="U96">
            <v>-42.087000000000003</v>
          </cell>
          <cell r="V96">
            <v>-32.631</v>
          </cell>
          <cell r="W96">
            <v>-31.457999999999998</v>
          </cell>
          <cell r="X96">
            <v>-24.798999999999999</v>
          </cell>
          <cell r="Y96">
            <v>-31.015000000000001</v>
          </cell>
          <cell r="Z96">
            <v>-38.823999999999998</v>
          </cell>
          <cell r="AA96">
            <v>-30.971</v>
          </cell>
          <cell r="AB96">
            <v>-31.975000000000001</v>
          </cell>
          <cell r="AC96">
            <v>-26.364999999999998</v>
          </cell>
          <cell r="AD96">
            <v>-3.9870000000000001</v>
          </cell>
          <cell r="AE96">
            <v>4.4130000000000003</v>
          </cell>
          <cell r="AF96">
            <v>8.0259999999999998</v>
          </cell>
          <cell r="AG96">
            <v>4.7270000000000003</v>
          </cell>
          <cell r="AH96">
            <v>8.0850000000000009</v>
          </cell>
          <cell r="AI96">
            <v>1.4239999999999999</v>
          </cell>
          <cell r="AJ96">
            <v>11.456</v>
          </cell>
          <cell r="AK96">
            <v>8.2010000000000005</v>
          </cell>
          <cell r="AL96">
            <v>9.9619999999999997</v>
          </cell>
          <cell r="AM96">
            <v>0.18</v>
          </cell>
          <cell r="AN96">
            <v>-11.882999999999999</v>
          </cell>
          <cell r="AO96">
            <v>-22.04</v>
          </cell>
          <cell r="AP96">
            <v>-14.148</v>
          </cell>
          <cell r="AQ96">
            <v>-12.651999999999999</v>
          </cell>
          <cell r="AR96">
            <v>-11.215999999999999</v>
          </cell>
          <cell r="AS96">
            <v>-6.327</v>
          </cell>
          <cell r="AT96">
            <v>-4.0229999999999997</v>
          </cell>
          <cell r="AU96">
            <v>-1.353</v>
          </cell>
          <cell r="AV96">
            <v>-3.2000000000000001E-2</v>
          </cell>
          <cell r="AW96">
            <v>2011</v>
          </cell>
        </row>
        <row r="97">
          <cell r="D97" t="str">
            <v>Liberia</v>
          </cell>
          <cell r="E97" t="str">
            <v>Current account balance</v>
          </cell>
          <cell r="F97"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97" t="str">
            <v>Percent of GDP</v>
          </cell>
          <cell r="I97" t="str">
            <v>See notes for:  Gross domestic product, current prices (National currency) Current account balance (U.S. dollars).</v>
          </cell>
          <cell r="J97" t="str">
            <v>n/a</v>
          </cell>
          <cell r="K97" t="str">
            <v>n/a</v>
          </cell>
          <cell r="L97" t="str">
            <v>n/a</v>
          </cell>
          <cell r="M97" t="str">
            <v>n/a</v>
          </cell>
          <cell r="N97" t="str">
            <v>n/a</v>
          </cell>
          <cell r="O97" t="str">
            <v>n/a</v>
          </cell>
          <cell r="P97" t="str">
            <v>n/a</v>
          </cell>
          <cell r="Q97" t="str">
            <v>n/a</v>
          </cell>
          <cell r="R97" t="str">
            <v>n/a</v>
          </cell>
          <cell r="S97" t="str">
            <v>n/a</v>
          </cell>
          <cell r="T97" t="str">
            <v>n/a</v>
          </cell>
          <cell r="U97" t="str">
            <v>n/a</v>
          </cell>
          <cell r="V97" t="str">
            <v>n/a</v>
          </cell>
          <cell r="W97" t="str">
            <v>n/a</v>
          </cell>
          <cell r="X97" t="str">
            <v>n/a</v>
          </cell>
          <cell r="Y97" t="str">
            <v>n/a</v>
          </cell>
          <cell r="Z97" t="str">
            <v>n/a</v>
          </cell>
          <cell r="AA97" t="str">
            <v>n/a</v>
          </cell>
          <cell r="AB97" t="str">
            <v>n/a</v>
          </cell>
          <cell r="AC97" t="str">
            <v>n/a</v>
          </cell>
          <cell r="AD97">
            <v>-18.210999999999999</v>
          </cell>
          <cell r="AE97">
            <v>-14.449</v>
          </cell>
          <cell r="AF97">
            <v>-4.12</v>
          </cell>
          <cell r="AG97">
            <v>-19.901</v>
          </cell>
          <cell r="AH97">
            <v>-17.344000000000001</v>
          </cell>
          <cell r="AI97">
            <v>-30.463999999999999</v>
          </cell>
          <cell r="AJ97">
            <v>-11.368</v>
          </cell>
          <cell r="AK97">
            <v>-22.405000000000001</v>
          </cell>
          <cell r="AL97">
            <v>-43.296999999999997</v>
          </cell>
          <cell r="AM97">
            <v>-28.79</v>
          </cell>
          <cell r="AN97">
            <v>-32.789000000000001</v>
          </cell>
          <cell r="AO97">
            <v>-34.055999999999997</v>
          </cell>
          <cell r="AP97">
            <v>-36.71</v>
          </cell>
          <cell r="AQ97">
            <v>-51.262</v>
          </cell>
          <cell r="AR97">
            <v>-57.04</v>
          </cell>
          <cell r="AS97">
            <v>-37.978999999999999</v>
          </cell>
          <cell r="AT97">
            <v>-26.757000000000001</v>
          </cell>
          <cell r="AU97">
            <v>-27.251000000000001</v>
          </cell>
          <cell r="AV97">
            <v>-26.699000000000002</v>
          </cell>
          <cell r="AW97">
            <v>2009</v>
          </cell>
        </row>
        <row r="98">
          <cell r="D98" t="str">
            <v>Libya</v>
          </cell>
          <cell r="E98" t="str">
            <v>Current account balance</v>
          </cell>
          <cell r="F98"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98" t="str">
            <v>Percent of GDP</v>
          </cell>
          <cell r="I98" t="str">
            <v>See notes for:  Gross domestic product, current prices (National currency) Current account balance (U.S. dollars).</v>
          </cell>
          <cell r="J98">
            <v>21.094999999999999</v>
          </cell>
          <cell r="K98">
            <v>-11.78</v>
          </cell>
          <cell r="L98">
            <v>-4.7069999999999999</v>
          </cell>
          <cell r="M98">
            <v>-5.1390000000000002</v>
          </cell>
          <cell r="N98">
            <v>-4.9029999999999996</v>
          </cell>
          <cell r="O98">
            <v>6.476</v>
          </cell>
          <cell r="P98">
            <v>-0.69199999999999995</v>
          </cell>
          <cell r="Q98">
            <v>-4.6769999999999996</v>
          </cell>
          <cell r="R98">
            <v>-7.2839999999999998</v>
          </cell>
          <cell r="S98">
            <v>-3.8570000000000002</v>
          </cell>
          <cell r="T98">
            <v>7.0060000000000002</v>
          </cell>
          <cell r="U98">
            <v>1.274</v>
          </cell>
          <cell r="V98">
            <v>5.2130000000000001</v>
          </cell>
          <cell r="W98">
            <v>-2.7309999999999999</v>
          </cell>
          <cell r="X98">
            <v>0.52300000000000002</v>
          </cell>
          <cell r="Y98">
            <v>15.657</v>
          </cell>
          <cell r="Z98">
            <v>12.145</v>
          </cell>
          <cell r="AA98">
            <v>11.22</v>
          </cell>
          <cell r="AB98">
            <v>7.34</v>
          </cell>
          <cell r="AC98">
            <v>13.157999999999999</v>
          </cell>
          <cell r="AD98">
            <v>31.552</v>
          </cell>
          <cell r="AE98">
            <v>14.053000000000001</v>
          </cell>
          <cell r="AF98">
            <v>3.9710000000000001</v>
          </cell>
          <cell r="AG98">
            <v>9.3940000000000001</v>
          </cell>
          <cell r="AH98">
            <v>21.309000000000001</v>
          </cell>
          <cell r="AI98">
            <v>36.811999999999998</v>
          </cell>
          <cell r="AJ98">
            <v>51.100999999999999</v>
          </cell>
          <cell r="AK98">
            <v>44.061</v>
          </cell>
          <cell r="AL98">
            <v>42.509</v>
          </cell>
          <cell r="AM98">
            <v>14.872999999999999</v>
          </cell>
          <cell r="AN98">
            <v>19.488</v>
          </cell>
          <cell r="AO98">
            <v>9.1419999999999995</v>
          </cell>
          <cell r="AP98">
            <v>35.856999999999999</v>
          </cell>
          <cell r="AQ98">
            <v>25.798999999999999</v>
          </cell>
          <cell r="AR98">
            <v>17.696999999999999</v>
          </cell>
          <cell r="AS98">
            <v>8.8019999999999996</v>
          </cell>
          <cell r="AT98">
            <v>4.1429999999999998</v>
          </cell>
          <cell r="AU98">
            <v>1.6180000000000001</v>
          </cell>
          <cell r="AV98">
            <v>-0.44700000000000001</v>
          </cell>
          <cell r="AW98">
            <v>2009</v>
          </cell>
        </row>
        <row r="99">
          <cell r="D99" t="str">
            <v>Lithuania</v>
          </cell>
          <cell r="E99" t="str">
            <v>Current account balance</v>
          </cell>
          <cell r="F99"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99" t="str">
            <v>Percent of GDP</v>
          </cell>
          <cell r="I99" t="str">
            <v>See notes for:  Gross domestic product, current prices (National currency) Current account balance (U.S. dollars).</v>
          </cell>
          <cell r="J99" t="str">
            <v>n/a</v>
          </cell>
          <cell r="K99" t="str">
            <v>n/a</v>
          </cell>
          <cell r="L99" t="str">
            <v>n/a</v>
          </cell>
          <cell r="M99" t="str">
            <v>n/a</v>
          </cell>
          <cell r="N99" t="str">
            <v>n/a</v>
          </cell>
          <cell r="O99" t="str">
            <v>n/a</v>
          </cell>
          <cell r="P99" t="str">
            <v>n/a</v>
          </cell>
          <cell r="Q99" t="str">
            <v>n/a</v>
          </cell>
          <cell r="R99" t="str">
            <v>n/a</v>
          </cell>
          <cell r="S99" t="str">
            <v>n/a</v>
          </cell>
          <cell r="T99" t="str">
            <v>n/a</v>
          </cell>
          <cell r="U99" t="str">
            <v>n/a</v>
          </cell>
          <cell r="V99" t="str">
            <v>n/a</v>
          </cell>
          <cell r="W99" t="str">
            <v>n/a</v>
          </cell>
          <cell r="X99" t="str">
            <v>n/a</v>
          </cell>
          <cell r="Y99">
            <v>-9.1280000000000001</v>
          </cell>
          <cell r="Z99">
            <v>-8.5760000000000005</v>
          </cell>
          <cell r="AA99">
            <v>-9.69</v>
          </cell>
          <cell r="AB99">
            <v>-11.535</v>
          </cell>
          <cell r="AC99">
            <v>-10.884</v>
          </cell>
          <cell r="AD99">
            <v>-5.8680000000000003</v>
          </cell>
          <cell r="AE99">
            <v>-4.6950000000000003</v>
          </cell>
          <cell r="AF99">
            <v>-5.1550000000000002</v>
          </cell>
          <cell r="AG99">
            <v>-6.8369999999999997</v>
          </cell>
          <cell r="AH99">
            <v>-7.6109999999999998</v>
          </cell>
          <cell r="AI99">
            <v>-7.0170000000000003</v>
          </cell>
          <cell r="AJ99">
            <v>-10.643000000000001</v>
          </cell>
          <cell r="AK99">
            <v>-14.477</v>
          </cell>
          <cell r="AL99">
            <v>-13.292</v>
          </cell>
          <cell r="AM99">
            <v>3.9390000000000001</v>
          </cell>
          <cell r="AN99">
            <v>0.04</v>
          </cell>
          <cell r="AO99">
            <v>-3.714</v>
          </cell>
          <cell r="AP99">
            <v>-0.90300000000000002</v>
          </cell>
          <cell r="AQ99">
            <v>-1.3049999999999999</v>
          </cell>
          <cell r="AR99">
            <v>-1.7070000000000001</v>
          </cell>
          <cell r="AS99">
            <v>-2.254</v>
          </cell>
          <cell r="AT99">
            <v>-2.2269999999999999</v>
          </cell>
          <cell r="AU99">
            <v>-2.02</v>
          </cell>
          <cell r="AV99">
            <v>-1.7969999999999999</v>
          </cell>
          <cell r="AW99">
            <v>2011</v>
          </cell>
        </row>
        <row r="100">
          <cell r="D100" t="str">
            <v>Luxembourg</v>
          </cell>
          <cell r="E100" t="str">
            <v>Current account balance</v>
          </cell>
          <cell r="F100"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00" t="str">
            <v>Percent of GDP</v>
          </cell>
          <cell r="I100" t="str">
            <v>See notes for:  Gross domestic product, current prices (National currency) Current account balance (U.S. dollars).</v>
          </cell>
          <cell r="J100" t="str">
            <v>n/a</v>
          </cell>
          <cell r="K100" t="str">
            <v>n/a</v>
          </cell>
          <cell r="L100" t="str">
            <v>n/a</v>
          </cell>
          <cell r="M100" t="str">
            <v>n/a</v>
          </cell>
          <cell r="N100" t="str">
            <v>n/a</v>
          </cell>
          <cell r="O100" t="str">
            <v>n/a</v>
          </cell>
          <cell r="P100" t="str">
            <v>n/a</v>
          </cell>
          <cell r="Q100" t="str">
            <v>n/a</v>
          </cell>
          <cell r="R100" t="str">
            <v>n/a</v>
          </cell>
          <cell r="S100" t="str">
            <v>n/a</v>
          </cell>
          <cell r="T100" t="str">
            <v>n/a</v>
          </cell>
          <cell r="U100" t="str">
            <v>n/a</v>
          </cell>
          <cell r="V100" t="str">
            <v>n/a</v>
          </cell>
          <cell r="W100" t="str">
            <v>n/a</v>
          </cell>
          <cell r="X100" t="str">
            <v>n/a</v>
          </cell>
          <cell r="Y100">
            <v>11.951000000000001</v>
          </cell>
          <cell r="Z100">
            <v>11.497</v>
          </cell>
          <cell r="AA100">
            <v>9.9190000000000005</v>
          </cell>
          <cell r="AB100">
            <v>8.5060000000000002</v>
          </cell>
          <cell r="AC100">
            <v>10.708</v>
          </cell>
          <cell r="AD100">
            <v>13.222</v>
          </cell>
          <cell r="AE100">
            <v>8.7550000000000008</v>
          </cell>
          <cell r="AF100">
            <v>10.532999999999999</v>
          </cell>
          <cell r="AG100">
            <v>8.1440000000000001</v>
          </cell>
          <cell r="AH100">
            <v>11.856999999999999</v>
          </cell>
          <cell r="AI100">
            <v>11.545</v>
          </cell>
          <cell r="AJ100">
            <v>10.368</v>
          </cell>
          <cell r="AK100">
            <v>10.090999999999999</v>
          </cell>
          <cell r="AL100">
            <v>5.3570000000000002</v>
          </cell>
          <cell r="AM100">
            <v>7.1710000000000003</v>
          </cell>
          <cell r="AN100">
            <v>8.2249999999999996</v>
          </cell>
          <cell r="AO100">
            <v>7.1050000000000004</v>
          </cell>
          <cell r="AP100">
            <v>5.9950000000000001</v>
          </cell>
          <cell r="AQ100">
            <v>6.6429999999999998</v>
          </cell>
          <cell r="AR100">
            <v>6.8440000000000003</v>
          </cell>
          <cell r="AS100">
            <v>5.9269999999999996</v>
          </cell>
          <cell r="AT100">
            <v>5.8929999999999998</v>
          </cell>
          <cell r="AU100">
            <v>5.9930000000000003</v>
          </cell>
          <cell r="AV100">
            <v>5.8410000000000002</v>
          </cell>
          <cell r="AW100">
            <v>2011</v>
          </cell>
        </row>
        <row r="101">
          <cell r="D101" t="str">
            <v>FYR Macedonia</v>
          </cell>
          <cell r="E101" t="str">
            <v>Current account balance</v>
          </cell>
          <cell r="F101"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01" t="str">
            <v>Percent of GDP</v>
          </cell>
          <cell r="I101" t="str">
            <v>See notes for:  Gross domestic product, current prices (National currency) Current account balance (U.S. dollars).</v>
          </cell>
          <cell r="J101" t="str">
            <v>n/a</v>
          </cell>
          <cell r="K101" t="str">
            <v>n/a</v>
          </cell>
          <cell r="L101" t="str">
            <v>n/a</v>
          </cell>
          <cell r="M101" t="str">
            <v>n/a</v>
          </cell>
          <cell r="N101" t="str">
            <v>n/a</v>
          </cell>
          <cell r="O101" t="str">
            <v>n/a</v>
          </cell>
          <cell r="P101" t="str">
            <v>n/a</v>
          </cell>
          <cell r="Q101" t="str">
            <v>n/a</v>
          </cell>
          <cell r="R101" t="str">
            <v>n/a</v>
          </cell>
          <cell r="S101" t="str">
            <v>n/a</v>
          </cell>
          <cell r="T101" t="str">
            <v>n/a</v>
          </cell>
          <cell r="U101" t="str">
            <v>n/a</v>
          </cell>
          <cell r="V101">
            <v>-0.39900000000000002</v>
          </cell>
          <cell r="W101">
            <v>-4.2859999999999996</v>
          </cell>
          <cell r="X101">
            <v>-9.0129999999999999</v>
          </cell>
          <cell r="Y101">
            <v>-6.1310000000000002</v>
          </cell>
          <cell r="Z101">
            <v>-7.5090000000000003</v>
          </cell>
          <cell r="AA101">
            <v>-7.9619999999999997</v>
          </cell>
          <cell r="AB101">
            <v>-8.68</v>
          </cell>
          <cell r="AC101">
            <v>-2.6520000000000001</v>
          </cell>
          <cell r="AD101">
            <v>-1.883</v>
          </cell>
          <cell r="AE101">
            <v>-7.2249999999999996</v>
          </cell>
          <cell r="AF101">
            <v>-9.4670000000000005</v>
          </cell>
          <cell r="AG101">
            <v>-4.0259999999999998</v>
          </cell>
          <cell r="AH101">
            <v>-8.1449999999999996</v>
          </cell>
          <cell r="AI101">
            <v>-2.544</v>
          </cell>
          <cell r="AJ101">
            <v>-0.44700000000000001</v>
          </cell>
          <cell r="AK101">
            <v>-7.06</v>
          </cell>
          <cell r="AL101">
            <v>-12.83</v>
          </cell>
          <cell r="AM101">
            <v>-6.819</v>
          </cell>
          <cell r="AN101">
            <v>-2.13</v>
          </cell>
          <cell r="AO101">
            <v>-2.988</v>
          </cell>
          <cell r="AP101">
            <v>-3.8730000000000002</v>
          </cell>
          <cell r="AQ101">
            <v>-4.742</v>
          </cell>
          <cell r="AR101">
            <v>-6.2210000000000001</v>
          </cell>
          <cell r="AS101">
            <v>-5.9249999999999998</v>
          </cell>
          <cell r="AT101">
            <v>-5.556</v>
          </cell>
          <cell r="AU101">
            <v>-5.2220000000000004</v>
          </cell>
          <cell r="AV101">
            <v>-4.923</v>
          </cell>
          <cell r="AW101">
            <v>2011</v>
          </cell>
        </row>
        <row r="102">
          <cell r="D102" t="str">
            <v>Madagascar</v>
          </cell>
          <cell r="E102" t="str">
            <v>Current account balance</v>
          </cell>
          <cell r="F102"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02" t="str">
            <v>Percent of GDP</v>
          </cell>
          <cell r="I102" t="str">
            <v>See notes for:  Gross domestic product, current prices (National currency) Current account balance (U.S. dollars).</v>
          </cell>
          <cell r="J102">
            <v>-13.782</v>
          </cell>
          <cell r="K102">
            <v>-10.097</v>
          </cell>
          <cell r="L102">
            <v>-8.5069999999999997</v>
          </cell>
          <cell r="M102">
            <v>-7.0330000000000004</v>
          </cell>
          <cell r="N102">
            <v>-6.4870000000000001</v>
          </cell>
          <cell r="O102">
            <v>-8.7460000000000004</v>
          </cell>
          <cell r="P102">
            <v>-2.9820000000000002</v>
          </cell>
          <cell r="Q102">
            <v>-5.7450000000000001</v>
          </cell>
          <cell r="R102">
            <v>-5.84</v>
          </cell>
          <cell r="S102">
            <v>-5.7050000000000001</v>
          </cell>
          <cell r="T102">
            <v>-10.67</v>
          </cell>
          <cell r="U102">
            <v>-9.3889999999999993</v>
          </cell>
          <cell r="V102">
            <v>-7.3920000000000003</v>
          </cell>
          <cell r="W102">
            <v>-7.8140000000000001</v>
          </cell>
          <cell r="X102">
            <v>-9.4060000000000006</v>
          </cell>
          <cell r="Y102">
            <v>-9.7040000000000006</v>
          </cell>
          <cell r="Z102">
            <v>-6.5339999999999998</v>
          </cell>
          <cell r="AA102">
            <v>-5.6459999999999999</v>
          </cell>
          <cell r="AB102">
            <v>-7.5970000000000004</v>
          </cell>
          <cell r="AC102">
            <v>-5.4530000000000003</v>
          </cell>
          <cell r="AD102">
            <v>-5.7539999999999996</v>
          </cell>
          <cell r="AE102">
            <v>-1.41</v>
          </cell>
          <cell r="AF102">
            <v>-6.0129999999999999</v>
          </cell>
          <cell r="AG102">
            <v>-6.032</v>
          </cell>
          <cell r="AH102">
            <v>-10.57</v>
          </cell>
          <cell r="AI102">
            <v>-11.648999999999999</v>
          </cell>
          <cell r="AJ102">
            <v>-9.8819999999999997</v>
          </cell>
          <cell r="AK102">
            <v>-12.664999999999999</v>
          </cell>
          <cell r="AL102">
            <v>-20.596</v>
          </cell>
          <cell r="AM102">
            <v>-21.15</v>
          </cell>
          <cell r="AN102">
            <v>-9.6850000000000005</v>
          </cell>
          <cell r="AO102">
            <v>-6.8659999999999997</v>
          </cell>
          <cell r="AP102">
            <v>-7.7309999999999999</v>
          </cell>
          <cell r="AQ102">
            <v>-5.2009999999999996</v>
          </cell>
          <cell r="AR102">
            <v>-3.5110000000000001</v>
          </cell>
          <cell r="AS102">
            <v>-3.3660000000000001</v>
          </cell>
          <cell r="AT102">
            <v>0.111</v>
          </cell>
          <cell r="AU102">
            <v>2.4900000000000002</v>
          </cell>
          <cell r="AV102">
            <v>3.84</v>
          </cell>
          <cell r="AW102">
            <v>2010</v>
          </cell>
        </row>
        <row r="103">
          <cell r="D103" t="str">
            <v>Malawi</v>
          </cell>
          <cell r="E103" t="str">
            <v>Current account balance</v>
          </cell>
          <cell r="F103"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03" t="str">
            <v>Percent of GDP</v>
          </cell>
          <cell r="I103" t="str">
            <v>See notes for:  Gross domestic product, current prices (National currency) Current account balance (U.S. dollars).</v>
          </cell>
          <cell r="J103">
            <v>-16.731000000000002</v>
          </cell>
          <cell r="K103">
            <v>-7.0060000000000002</v>
          </cell>
          <cell r="L103">
            <v>-7.7240000000000002</v>
          </cell>
          <cell r="M103">
            <v>-8.4979999999999993</v>
          </cell>
          <cell r="N103">
            <v>0.32100000000000001</v>
          </cell>
          <cell r="O103">
            <v>-6.3840000000000003</v>
          </cell>
          <cell r="P103">
            <v>-3.544</v>
          </cell>
          <cell r="Q103">
            <v>-2.6030000000000002</v>
          </cell>
          <cell r="R103">
            <v>-1.355</v>
          </cell>
          <cell r="S103">
            <v>-9.0719999999999992</v>
          </cell>
          <cell r="T103">
            <v>-3.6720000000000002</v>
          </cell>
          <cell r="U103">
            <v>-6.9649999999999999</v>
          </cell>
          <cell r="V103">
            <v>-12.491</v>
          </cell>
          <cell r="W103">
            <v>-8.8260000000000005</v>
          </cell>
          <cell r="X103">
            <v>-23.946000000000002</v>
          </cell>
          <cell r="Y103">
            <v>-10.24</v>
          </cell>
          <cell r="Z103">
            <v>-7.593</v>
          </cell>
          <cell r="AA103">
            <v>-11.352</v>
          </cell>
          <cell r="AB103">
            <v>-0.43099999999999999</v>
          </cell>
          <cell r="AC103">
            <v>-8.3070000000000004</v>
          </cell>
          <cell r="AD103">
            <v>-5.2510000000000003</v>
          </cell>
          <cell r="AE103">
            <v>-6.7919999999999998</v>
          </cell>
          <cell r="AF103">
            <v>-8.5879999999999992</v>
          </cell>
          <cell r="AG103">
            <v>-11.728</v>
          </cell>
          <cell r="AH103">
            <v>-11.173999999999999</v>
          </cell>
          <cell r="AI103">
            <v>-11.946</v>
          </cell>
          <cell r="AJ103">
            <v>-11.253</v>
          </cell>
          <cell r="AK103">
            <v>0.97899999999999998</v>
          </cell>
          <cell r="AL103">
            <v>-9.6999999999999993</v>
          </cell>
          <cell r="AM103">
            <v>-4.8490000000000002</v>
          </cell>
          <cell r="AN103">
            <v>-1.296</v>
          </cell>
          <cell r="AO103">
            <v>-5.8780000000000001</v>
          </cell>
          <cell r="AP103">
            <v>-3.69</v>
          </cell>
          <cell r="AQ103">
            <v>-1.643</v>
          </cell>
          <cell r="AR103">
            <v>-1.8460000000000001</v>
          </cell>
          <cell r="AS103">
            <v>-2.0499999999999998</v>
          </cell>
          <cell r="AT103">
            <v>-2.5760000000000001</v>
          </cell>
          <cell r="AU103">
            <v>-3.3540000000000001</v>
          </cell>
          <cell r="AV103">
            <v>-3.7549999999999999</v>
          </cell>
          <cell r="AW103">
            <v>2009</v>
          </cell>
        </row>
        <row r="104">
          <cell r="D104" t="str">
            <v>Malaysia</v>
          </cell>
          <cell r="E104" t="str">
            <v>Current account balance</v>
          </cell>
          <cell r="F104"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04" t="str">
            <v>Percent of GDP</v>
          </cell>
          <cell r="I104" t="str">
            <v>See notes for:  Gross domestic product, current prices (National currency) Current account balance (U.S. dollars).</v>
          </cell>
          <cell r="J104">
            <v>-1.159</v>
          </cell>
          <cell r="K104">
            <v>-9.9109999999999996</v>
          </cell>
          <cell r="L104">
            <v>-13.395</v>
          </cell>
          <cell r="M104">
            <v>-11.631</v>
          </cell>
          <cell r="N104">
            <v>-4.9080000000000004</v>
          </cell>
          <cell r="O104">
            <v>-1.958</v>
          </cell>
          <cell r="P104">
            <v>-0.44</v>
          </cell>
          <cell r="Q104">
            <v>8.3149999999999995</v>
          </cell>
          <cell r="R104">
            <v>5.2080000000000002</v>
          </cell>
          <cell r="S104">
            <v>0.67300000000000004</v>
          </cell>
          <cell r="T104">
            <v>-2.117</v>
          </cell>
          <cell r="U104">
            <v>-8.6170000000000009</v>
          </cell>
          <cell r="V104">
            <v>-3.7309999999999999</v>
          </cell>
          <cell r="W104">
            <v>-4.6029999999999998</v>
          </cell>
          <cell r="X104">
            <v>-7.556</v>
          </cell>
          <cell r="Y104">
            <v>-9.73</v>
          </cell>
          <cell r="Z104">
            <v>-4.4240000000000004</v>
          </cell>
          <cell r="AA104">
            <v>-5.9249999999999998</v>
          </cell>
          <cell r="AB104">
            <v>13.202</v>
          </cell>
          <cell r="AC104">
            <v>15.923999999999999</v>
          </cell>
          <cell r="AD104">
            <v>9.0489999999999995</v>
          </cell>
          <cell r="AE104">
            <v>7.8529999999999998</v>
          </cell>
          <cell r="AF104">
            <v>7.9569999999999999</v>
          </cell>
          <cell r="AG104">
            <v>11.731</v>
          </cell>
          <cell r="AH104">
            <v>12.087999999999999</v>
          </cell>
          <cell r="AI104">
            <v>14.417</v>
          </cell>
          <cell r="AJ104">
            <v>16.091000000000001</v>
          </cell>
          <cell r="AK104">
            <v>15.359</v>
          </cell>
          <cell r="AL104">
            <v>17.068000000000001</v>
          </cell>
          <cell r="AM104">
            <v>15.532999999999999</v>
          </cell>
          <cell r="AN104">
            <v>11.079000000000001</v>
          </cell>
          <cell r="AO104">
            <v>11.021000000000001</v>
          </cell>
          <cell r="AP104">
            <v>6.3970000000000002</v>
          </cell>
          <cell r="AQ104">
            <v>5.9640000000000004</v>
          </cell>
          <cell r="AR104">
            <v>5.6539999999999999</v>
          </cell>
          <cell r="AS104">
            <v>5.0510000000000002</v>
          </cell>
          <cell r="AT104">
            <v>4.7560000000000002</v>
          </cell>
          <cell r="AU104">
            <v>4.5869999999999997</v>
          </cell>
          <cell r="AV104">
            <v>4.508</v>
          </cell>
          <cell r="AW104">
            <v>2012</v>
          </cell>
        </row>
        <row r="105">
          <cell r="D105" t="str">
            <v>Maldives</v>
          </cell>
          <cell r="E105" t="str">
            <v>Current account balance</v>
          </cell>
          <cell r="F105"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05" t="str">
            <v>Percent of GDP</v>
          </cell>
          <cell r="I105" t="str">
            <v>See notes for:  Gross domestic product, current prices (National currency) Current account balance (U.S. dollars).</v>
          </cell>
          <cell r="J105">
            <v>-16.077999999999999</v>
          </cell>
          <cell r="K105">
            <v>-6.2149999999999999</v>
          </cell>
          <cell r="L105">
            <v>-4.633</v>
          </cell>
          <cell r="M105">
            <v>-11.079000000000001</v>
          </cell>
          <cell r="N105">
            <v>-3.4060000000000001</v>
          </cell>
          <cell r="O105">
            <v>4.3449999999999998</v>
          </cell>
          <cell r="P105">
            <v>6.851</v>
          </cell>
          <cell r="Q105">
            <v>13.167</v>
          </cell>
          <cell r="R105">
            <v>12.212999999999999</v>
          </cell>
          <cell r="S105">
            <v>10.958</v>
          </cell>
          <cell r="T105">
            <v>12.404</v>
          </cell>
          <cell r="U105">
            <v>2.3769999999999998</v>
          </cell>
          <cell r="V105">
            <v>-6.4109999999999996</v>
          </cell>
          <cell r="W105">
            <v>-15.538</v>
          </cell>
          <cell r="X105">
            <v>-2.9060000000000001</v>
          </cell>
          <cell r="Y105">
            <v>-3.9020000000000001</v>
          </cell>
          <cell r="Z105">
            <v>-1.4119999999999999</v>
          </cell>
          <cell r="AA105">
            <v>-5.32</v>
          </cell>
          <cell r="AB105">
            <v>-3.153</v>
          </cell>
          <cell r="AC105">
            <v>-10.435</v>
          </cell>
          <cell r="AD105">
            <v>-6.4210000000000003</v>
          </cell>
          <cell r="AE105">
            <v>-7.6529999999999996</v>
          </cell>
          <cell r="AF105">
            <v>-4.2969999999999997</v>
          </cell>
          <cell r="AG105">
            <v>-3.2949999999999999</v>
          </cell>
          <cell r="AH105">
            <v>-11.372999999999999</v>
          </cell>
          <cell r="AI105">
            <v>-27.507999999999999</v>
          </cell>
          <cell r="AJ105">
            <v>-23.169</v>
          </cell>
          <cell r="AK105">
            <v>-14.691000000000001</v>
          </cell>
          <cell r="AL105">
            <v>-32.369999999999997</v>
          </cell>
          <cell r="AM105">
            <v>-11.128</v>
          </cell>
          <cell r="AN105">
            <v>-9.2270000000000003</v>
          </cell>
          <cell r="AO105">
            <v>-21.399000000000001</v>
          </cell>
          <cell r="AP105">
            <v>-26.454999999999998</v>
          </cell>
          <cell r="AQ105">
            <v>-27.823</v>
          </cell>
          <cell r="AR105">
            <v>-26.995000000000001</v>
          </cell>
          <cell r="AS105">
            <v>-25.914999999999999</v>
          </cell>
          <cell r="AT105">
            <v>-26.013999999999999</v>
          </cell>
          <cell r="AU105">
            <v>-25.355</v>
          </cell>
          <cell r="AV105">
            <v>-34.811</v>
          </cell>
          <cell r="AW105">
            <v>2009</v>
          </cell>
        </row>
        <row r="106">
          <cell r="D106" t="str">
            <v>Mali</v>
          </cell>
          <cell r="E106" t="str">
            <v>Current account balance</v>
          </cell>
          <cell r="F106"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06" t="str">
            <v>Percent of GDP</v>
          </cell>
          <cell r="I106" t="str">
            <v>See notes for:  Gross domestic product, current prices (National currency) Current account balance (U.S. dollars).</v>
          </cell>
          <cell r="J106">
            <v>-8.7829999999999995</v>
          </cell>
          <cell r="K106">
            <v>-7.7430000000000003</v>
          </cell>
          <cell r="L106">
            <v>-8.282</v>
          </cell>
          <cell r="M106">
            <v>-7.5369999999999999</v>
          </cell>
          <cell r="N106">
            <v>-4.8529999999999998</v>
          </cell>
          <cell r="O106">
            <v>-2.778</v>
          </cell>
          <cell r="P106">
            <v>-4.8650000000000002</v>
          </cell>
          <cell r="Q106">
            <v>2.8029999999999999</v>
          </cell>
          <cell r="R106">
            <v>2.673</v>
          </cell>
          <cell r="S106">
            <v>3.1080000000000001</v>
          </cell>
          <cell r="T106">
            <v>-0.13100000000000001</v>
          </cell>
          <cell r="U106">
            <v>3.7679999999999998</v>
          </cell>
          <cell r="V106">
            <v>1.831</v>
          </cell>
          <cell r="W106">
            <v>1.18</v>
          </cell>
          <cell r="X106">
            <v>-2.8330000000000002</v>
          </cell>
          <cell r="Y106">
            <v>-1.67</v>
          </cell>
          <cell r="Z106">
            <v>-9.1029999999999998</v>
          </cell>
          <cell r="AA106">
            <v>-6.53</v>
          </cell>
          <cell r="AB106">
            <v>-6.7750000000000004</v>
          </cell>
          <cell r="AC106">
            <v>-8.4990000000000006</v>
          </cell>
          <cell r="AD106">
            <v>-9.61</v>
          </cell>
          <cell r="AE106">
            <v>-10.631</v>
          </cell>
          <cell r="AF106">
            <v>-3.0830000000000002</v>
          </cell>
          <cell r="AG106">
            <v>-7.0069999999999997</v>
          </cell>
          <cell r="AH106">
            <v>-7.86</v>
          </cell>
          <cell r="AI106">
            <v>-8.4740000000000002</v>
          </cell>
          <cell r="AJ106">
            <v>-4.07</v>
          </cell>
          <cell r="AK106">
            <v>-6.8680000000000003</v>
          </cell>
          <cell r="AL106">
            <v>-12.17</v>
          </cell>
          <cell r="AM106">
            <v>-7.298</v>
          </cell>
          <cell r="AN106">
            <v>-12.611000000000001</v>
          </cell>
          <cell r="AO106">
            <v>-6.0519999999999996</v>
          </cell>
          <cell r="AP106">
            <v>-3.42</v>
          </cell>
          <cell r="AQ106">
            <v>-6.8579999999999997</v>
          </cell>
          <cell r="AR106">
            <v>-9.1240000000000006</v>
          </cell>
          <cell r="AS106">
            <v>-8.4440000000000008</v>
          </cell>
          <cell r="AT106">
            <v>-7.7610000000000001</v>
          </cell>
          <cell r="AU106">
            <v>-8.1820000000000004</v>
          </cell>
          <cell r="AV106">
            <v>-7.6440000000000001</v>
          </cell>
          <cell r="AW106">
            <v>2011</v>
          </cell>
        </row>
        <row r="107">
          <cell r="D107" t="str">
            <v>Malta</v>
          </cell>
          <cell r="E107" t="str">
            <v>Current account balance</v>
          </cell>
          <cell r="F107"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07" t="str">
            <v>Percent of GDP</v>
          </cell>
          <cell r="I107" t="str">
            <v>See notes for:  Gross domestic product, current prices (National currency) Current account balance (U.S. dollars).</v>
          </cell>
          <cell r="J107" t="str">
            <v>n/a</v>
          </cell>
          <cell r="K107" t="str">
            <v>n/a</v>
          </cell>
          <cell r="L107" t="str">
            <v>n/a</v>
          </cell>
          <cell r="M107" t="str">
            <v>n/a</v>
          </cell>
          <cell r="N107" t="str">
            <v>n/a</v>
          </cell>
          <cell r="O107" t="str">
            <v>n/a</v>
          </cell>
          <cell r="P107" t="str">
            <v>n/a</v>
          </cell>
          <cell r="Q107" t="str">
            <v>n/a</v>
          </cell>
          <cell r="R107" t="str">
            <v>n/a</v>
          </cell>
          <cell r="S107" t="str">
            <v>n/a</v>
          </cell>
          <cell r="T107" t="str">
            <v>n/a</v>
          </cell>
          <cell r="U107" t="str">
            <v>n/a</v>
          </cell>
          <cell r="V107" t="str">
            <v>n/a</v>
          </cell>
          <cell r="W107" t="str">
            <v>n/a</v>
          </cell>
          <cell r="X107" t="str">
            <v>n/a</v>
          </cell>
          <cell r="Y107">
            <v>-10.225</v>
          </cell>
          <cell r="Z107">
            <v>-11.07</v>
          </cell>
          <cell r="AA107">
            <v>-5.8970000000000002</v>
          </cell>
          <cell r="AB107">
            <v>-5.8049999999999997</v>
          </cell>
          <cell r="AC107">
            <v>-3.3420000000000001</v>
          </cell>
          <cell r="AD107">
            <v>-12.069000000000001</v>
          </cell>
          <cell r="AE107">
            <v>-3.68</v>
          </cell>
          <cell r="AF107">
            <v>2.363</v>
          </cell>
          <cell r="AG107">
            <v>-2.964</v>
          </cell>
          <cell r="AH107">
            <v>-5.72</v>
          </cell>
          <cell r="AI107">
            <v>-8.5129999999999999</v>
          </cell>
          <cell r="AJ107">
            <v>-9.6809999999999992</v>
          </cell>
          <cell r="AK107">
            <v>-3.9969999999999999</v>
          </cell>
          <cell r="AL107">
            <v>-4.8650000000000002</v>
          </cell>
          <cell r="AM107">
            <v>-7.8170000000000002</v>
          </cell>
          <cell r="AN107">
            <v>-4.5679999999999996</v>
          </cell>
          <cell r="AO107">
            <v>-0.50600000000000001</v>
          </cell>
          <cell r="AP107">
            <v>0.28999999999999998</v>
          </cell>
          <cell r="AQ107">
            <v>0.50600000000000001</v>
          </cell>
          <cell r="AR107">
            <v>0.79900000000000004</v>
          </cell>
          <cell r="AS107">
            <v>0.81499999999999995</v>
          </cell>
          <cell r="AT107">
            <v>0.68600000000000005</v>
          </cell>
          <cell r="AU107">
            <v>0.68400000000000005</v>
          </cell>
          <cell r="AV107">
            <v>0.64200000000000002</v>
          </cell>
          <cell r="AW107">
            <v>2010</v>
          </cell>
        </row>
        <row r="108">
          <cell r="D108" t="str">
            <v>Marshall Islands</v>
          </cell>
          <cell r="E108" t="str">
            <v>Current account balance</v>
          </cell>
          <cell r="F108"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08" t="str">
            <v>Percent of GDP</v>
          </cell>
          <cell r="I108" t="str">
            <v>See notes for:  Gross domestic product, current prices (National currency) Current account balance (U.S. dollars).</v>
          </cell>
          <cell r="J108" t="str">
            <v>n/a</v>
          </cell>
          <cell r="K108" t="str">
            <v>n/a</v>
          </cell>
          <cell r="L108" t="str">
            <v>n/a</v>
          </cell>
          <cell r="M108" t="str">
            <v>n/a</v>
          </cell>
          <cell r="N108" t="str">
            <v>n/a</v>
          </cell>
          <cell r="O108" t="str">
            <v>n/a</v>
          </cell>
          <cell r="P108" t="str">
            <v>n/a</v>
          </cell>
          <cell r="Q108" t="str">
            <v>n/a</v>
          </cell>
          <cell r="R108" t="str">
            <v>n/a</v>
          </cell>
          <cell r="S108" t="str">
            <v>n/a</v>
          </cell>
          <cell r="T108" t="str">
            <v>n/a</v>
          </cell>
          <cell r="U108" t="str">
            <v>n/a</v>
          </cell>
          <cell r="V108" t="str">
            <v>n/a</v>
          </cell>
          <cell r="W108" t="str">
            <v>n/a</v>
          </cell>
          <cell r="X108" t="str">
            <v>n/a</v>
          </cell>
          <cell r="Y108" t="str">
            <v>n/a</v>
          </cell>
          <cell r="Z108" t="str">
            <v>n/a</v>
          </cell>
          <cell r="AA108">
            <v>-25.353000000000002</v>
          </cell>
          <cell r="AB108">
            <v>-19.891999999999999</v>
          </cell>
          <cell r="AC108">
            <v>-23.75</v>
          </cell>
          <cell r="AD108">
            <v>-22.367000000000001</v>
          </cell>
          <cell r="AE108">
            <v>-17.254999999999999</v>
          </cell>
          <cell r="AF108">
            <v>-4.5960000000000001</v>
          </cell>
          <cell r="AG108">
            <v>-12.215999999999999</v>
          </cell>
          <cell r="AH108">
            <v>-5.2530000000000001</v>
          </cell>
          <cell r="AI108">
            <v>-1.4259999999999999</v>
          </cell>
          <cell r="AJ108">
            <v>-3.532</v>
          </cell>
          <cell r="AK108">
            <v>-4.1980000000000004</v>
          </cell>
          <cell r="AL108">
            <v>-1.772</v>
          </cell>
          <cell r="AM108">
            <v>-16.856000000000002</v>
          </cell>
          <cell r="AN108">
            <v>-28.129000000000001</v>
          </cell>
          <cell r="AO108">
            <v>-6.1890000000000001</v>
          </cell>
          <cell r="AP108">
            <v>-6.3220000000000001</v>
          </cell>
          <cell r="AQ108">
            <v>-2.5179999999999998</v>
          </cell>
          <cell r="AR108">
            <v>-1.2609999999999999</v>
          </cell>
          <cell r="AS108">
            <v>-1.484</v>
          </cell>
          <cell r="AT108">
            <v>-4.3140000000000001</v>
          </cell>
          <cell r="AU108">
            <v>-4.7279999999999998</v>
          </cell>
          <cell r="AV108">
            <v>-5.1420000000000003</v>
          </cell>
          <cell r="AW108">
            <v>2011</v>
          </cell>
        </row>
        <row r="109">
          <cell r="D109" t="str">
            <v>Mauritania</v>
          </cell>
          <cell r="E109" t="str">
            <v>Current account balance</v>
          </cell>
          <cell r="F109"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09" t="str">
            <v>Percent of GDP</v>
          </cell>
          <cell r="I109" t="str">
            <v>See notes for:  Gross domestic product, current prices (National currency) Current account balance (U.S. dollars).</v>
          </cell>
          <cell r="J109">
            <v>-19.125</v>
          </cell>
          <cell r="K109">
            <v>-18.597000000000001</v>
          </cell>
          <cell r="L109">
            <v>-35.101999999999997</v>
          </cell>
          <cell r="M109">
            <v>-24.721</v>
          </cell>
          <cell r="N109">
            <v>-18.291</v>
          </cell>
          <cell r="O109">
            <v>-10.811</v>
          </cell>
          <cell r="P109">
            <v>-16.128</v>
          </cell>
          <cell r="Q109">
            <v>-12.146000000000001</v>
          </cell>
          <cell r="R109">
            <v>-4.1829999999999998</v>
          </cell>
          <cell r="S109">
            <v>10.24</v>
          </cell>
          <cell r="T109">
            <v>-10.733000000000001</v>
          </cell>
          <cell r="U109">
            <v>-6.0030000000000001</v>
          </cell>
          <cell r="V109">
            <v>-4.9589999999999996</v>
          </cell>
          <cell r="W109">
            <v>-7.61</v>
          </cell>
          <cell r="X109">
            <v>-1.732</v>
          </cell>
          <cell r="Y109">
            <v>0.51300000000000001</v>
          </cell>
          <cell r="Z109">
            <v>-0.23100000000000001</v>
          </cell>
          <cell r="AA109">
            <v>-2.2669999999999999</v>
          </cell>
          <cell r="AB109">
            <v>-1.44</v>
          </cell>
          <cell r="AC109">
            <v>-2.524</v>
          </cell>
          <cell r="AD109">
            <v>-9.0289999999999999</v>
          </cell>
          <cell r="AE109">
            <v>-11.651</v>
          </cell>
          <cell r="AF109">
            <v>3.0430000000000001</v>
          </cell>
          <cell r="AG109">
            <v>-13.643000000000001</v>
          </cell>
          <cell r="AH109">
            <v>-34.597000000000001</v>
          </cell>
          <cell r="AI109">
            <v>-47.207000000000001</v>
          </cell>
          <cell r="AJ109">
            <v>-1.32</v>
          </cell>
          <cell r="AK109">
            <v>-17.183</v>
          </cell>
          <cell r="AL109">
            <v>-14.785</v>
          </cell>
          <cell r="AM109">
            <v>-10.656000000000001</v>
          </cell>
          <cell r="AN109">
            <v>-8.6560000000000006</v>
          </cell>
          <cell r="AO109">
            <v>-7.3129999999999997</v>
          </cell>
          <cell r="AP109">
            <v>-25.808</v>
          </cell>
          <cell r="AQ109">
            <v>-20.530999999999999</v>
          </cell>
          <cell r="AR109">
            <v>-3.1539999999999999</v>
          </cell>
          <cell r="AS109">
            <v>0.22700000000000001</v>
          </cell>
          <cell r="AT109">
            <v>1.5840000000000001</v>
          </cell>
          <cell r="AU109">
            <v>-0.49299999999999999</v>
          </cell>
          <cell r="AV109">
            <v>-0.48799999999999999</v>
          </cell>
          <cell r="AW109">
            <v>2009</v>
          </cell>
        </row>
        <row r="110">
          <cell r="D110" t="str">
            <v>Mauritius</v>
          </cell>
          <cell r="E110" t="str">
            <v>Current account balance</v>
          </cell>
          <cell r="F110"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10" t="str">
            <v>Percent of GDP</v>
          </cell>
          <cell r="I110" t="str">
            <v>See notes for:  Gross domestic product, current prices (National currency) Current account balance (U.S. dollars).</v>
          </cell>
          <cell r="J110">
            <v>-9.2210000000000001</v>
          </cell>
          <cell r="K110">
            <v>-14.05</v>
          </cell>
          <cell r="L110">
            <v>-5.2519999999999998</v>
          </cell>
          <cell r="M110">
            <v>-4.6369999999999996</v>
          </cell>
          <cell r="N110">
            <v>-2.4129999999999998</v>
          </cell>
          <cell r="O110">
            <v>-3.5150000000000001</v>
          </cell>
          <cell r="P110">
            <v>0.90800000000000003</v>
          </cell>
          <cell r="Q110">
            <v>6.6829999999999998</v>
          </cell>
          <cell r="R110">
            <v>-3.2120000000000002</v>
          </cell>
          <cell r="S110">
            <v>-7.8E-2</v>
          </cell>
          <cell r="T110">
            <v>-4.91</v>
          </cell>
          <cell r="U110">
            <v>-1.385</v>
          </cell>
          <cell r="V110">
            <v>-0.98199999999999998</v>
          </cell>
          <cell r="W110">
            <v>-1.2270000000000001</v>
          </cell>
          <cell r="X110">
            <v>-2.0619999999999998</v>
          </cell>
          <cell r="Y110">
            <v>-4.7439999999999998</v>
          </cell>
          <cell r="Z110">
            <v>-0.54500000000000004</v>
          </cell>
          <cell r="AA110">
            <v>0.40300000000000002</v>
          </cell>
          <cell r="AB110">
            <v>-2.6269999999999998</v>
          </cell>
          <cell r="AC110">
            <v>-1.4670000000000001</v>
          </cell>
          <cell r="AD110">
            <v>-0.73399999999999999</v>
          </cell>
          <cell r="AE110">
            <v>5.9809999999999999</v>
          </cell>
          <cell r="AF110">
            <v>5.15</v>
          </cell>
          <cell r="AG110">
            <v>1.6379999999999999</v>
          </cell>
          <cell r="AH110">
            <v>-1.7569999999999999</v>
          </cell>
          <cell r="AI110">
            <v>-5</v>
          </cell>
          <cell r="AJ110">
            <v>-9.0890000000000004</v>
          </cell>
          <cell r="AK110">
            <v>-5.43</v>
          </cell>
          <cell r="AL110">
            <v>-10.073</v>
          </cell>
          <cell r="AM110">
            <v>-7.407</v>
          </cell>
          <cell r="AN110">
            <v>-10.333</v>
          </cell>
          <cell r="AO110">
            <v>-12.643000000000001</v>
          </cell>
          <cell r="AP110">
            <v>-10.016999999999999</v>
          </cell>
          <cell r="AQ110">
            <v>-9.8070000000000004</v>
          </cell>
          <cell r="AR110">
            <v>-9.0579999999999998</v>
          </cell>
          <cell r="AS110">
            <v>-8.6430000000000007</v>
          </cell>
          <cell r="AT110">
            <v>-8.0220000000000002</v>
          </cell>
          <cell r="AU110">
            <v>-7.7329999999999997</v>
          </cell>
          <cell r="AV110">
            <v>-7.3209999999999997</v>
          </cell>
          <cell r="AW110">
            <v>2011</v>
          </cell>
        </row>
        <row r="111">
          <cell r="D111" t="str">
            <v>Mexico</v>
          </cell>
          <cell r="E111" t="str">
            <v>Current account balance</v>
          </cell>
          <cell r="F111"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11" t="str">
            <v>Percent of GDP</v>
          </cell>
          <cell r="I111" t="str">
            <v>See notes for:  Gross domestic product, current prices (National currency) Current account balance (U.S. dollars).</v>
          </cell>
          <cell r="J111">
            <v>-4.6050000000000004</v>
          </cell>
          <cell r="K111">
            <v>-5.5810000000000004</v>
          </cell>
          <cell r="L111">
            <v>-2.7890000000000001</v>
          </cell>
          <cell r="M111">
            <v>3.4039999999999999</v>
          </cell>
          <cell r="N111">
            <v>2.06</v>
          </cell>
          <cell r="O111">
            <v>0.371</v>
          </cell>
          <cell r="P111">
            <v>-0.92100000000000004</v>
          </cell>
          <cell r="Q111">
            <v>2.5910000000000002</v>
          </cell>
          <cell r="R111">
            <v>-1.1870000000000001</v>
          </cell>
          <cell r="S111">
            <v>-2.387</v>
          </cell>
          <cell r="T111">
            <v>-2.589</v>
          </cell>
          <cell r="U111">
            <v>-4.2450000000000001</v>
          </cell>
          <cell r="V111">
            <v>-6.1079999999999997</v>
          </cell>
          <cell r="W111">
            <v>-4.7690000000000001</v>
          </cell>
          <cell r="X111">
            <v>-5.7789999999999999</v>
          </cell>
          <cell r="Y111">
            <v>-0.47099999999999997</v>
          </cell>
          <cell r="Z111">
            <v>-0.64800000000000002</v>
          </cell>
          <cell r="AA111">
            <v>-1.6379999999999999</v>
          </cell>
          <cell r="AB111">
            <v>-3.2810000000000001</v>
          </cell>
          <cell r="AC111">
            <v>-2.464</v>
          </cell>
          <cell r="AD111">
            <v>-2.7810000000000001</v>
          </cell>
          <cell r="AE111">
            <v>-2.4940000000000002</v>
          </cell>
          <cell r="AF111">
            <v>-1.958</v>
          </cell>
          <cell r="AG111">
            <v>-1.117</v>
          </cell>
          <cell r="AH111">
            <v>-0.76</v>
          </cell>
          <cell r="AI111">
            <v>-0.65500000000000003</v>
          </cell>
          <cell r="AJ111">
            <v>-0.64700000000000002</v>
          </cell>
          <cell r="AK111">
            <v>-1.2529999999999999</v>
          </cell>
          <cell r="AL111">
            <v>-1.712</v>
          </cell>
          <cell r="AM111">
            <v>-0.65300000000000002</v>
          </cell>
          <cell r="AN111">
            <v>-0.188</v>
          </cell>
          <cell r="AO111">
            <v>-0.83499999999999996</v>
          </cell>
          <cell r="AP111">
            <v>-0.78600000000000003</v>
          </cell>
          <cell r="AQ111">
            <v>-1.0149999999999999</v>
          </cell>
          <cell r="AR111">
            <v>-0.96899999999999997</v>
          </cell>
          <cell r="AS111">
            <v>-1.0580000000000001</v>
          </cell>
          <cell r="AT111">
            <v>-1.0669999999999999</v>
          </cell>
          <cell r="AU111">
            <v>-1.052</v>
          </cell>
          <cell r="AV111">
            <v>-1.21</v>
          </cell>
          <cell r="AW111">
            <v>2012</v>
          </cell>
        </row>
        <row r="112">
          <cell r="D112" t="str">
            <v>Micronesia</v>
          </cell>
          <cell r="E112" t="str">
            <v>Current account balance</v>
          </cell>
          <cell r="F112"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12" t="str">
            <v>Percent of GDP</v>
          </cell>
          <cell r="I112" t="str">
            <v>See notes for:  Gross domestic product, current prices (National currency) Current account balance (U.S. dollars).</v>
          </cell>
          <cell r="J112" t="str">
            <v>n/a</v>
          </cell>
          <cell r="K112" t="str">
            <v>n/a</v>
          </cell>
          <cell r="L112" t="str">
            <v>n/a</v>
          </cell>
          <cell r="M112" t="str">
            <v>n/a</v>
          </cell>
          <cell r="N112" t="str">
            <v>n/a</v>
          </cell>
          <cell r="O112" t="str">
            <v>n/a</v>
          </cell>
          <cell r="P112" t="str">
            <v>n/a</v>
          </cell>
          <cell r="Q112" t="str">
            <v>n/a</v>
          </cell>
          <cell r="R112" t="str">
            <v>n/a</v>
          </cell>
          <cell r="S112" t="str">
            <v>n/a</v>
          </cell>
          <cell r="T112" t="str">
            <v>n/a</v>
          </cell>
          <cell r="U112" t="str">
            <v>n/a</v>
          </cell>
          <cell r="V112" t="str">
            <v>n/a</v>
          </cell>
          <cell r="W112" t="str">
            <v>n/a</v>
          </cell>
          <cell r="X112" t="str">
            <v>n/a</v>
          </cell>
          <cell r="Y112">
            <v>-9.0329999999999995</v>
          </cell>
          <cell r="Z112">
            <v>-17.972999999999999</v>
          </cell>
          <cell r="AA112">
            <v>-29.518999999999998</v>
          </cell>
          <cell r="AB112">
            <v>-24.335000000000001</v>
          </cell>
          <cell r="AC112">
            <v>-19.539000000000001</v>
          </cell>
          <cell r="AD112">
            <v>-13.27</v>
          </cell>
          <cell r="AE112">
            <v>-16.045000000000002</v>
          </cell>
          <cell r="AF112">
            <v>-8.4789999999999992</v>
          </cell>
          <cell r="AG112">
            <v>-3.827</v>
          </cell>
          <cell r="AH112">
            <v>-16.108000000000001</v>
          </cell>
          <cell r="AI112">
            <v>-6.7060000000000004</v>
          </cell>
          <cell r="AJ112">
            <v>-11.558999999999999</v>
          </cell>
          <cell r="AK112">
            <v>-7.2709999999999999</v>
          </cell>
          <cell r="AL112">
            <v>-16.741</v>
          </cell>
          <cell r="AM112">
            <v>-18.5</v>
          </cell>
          <cell r="AN112">
            <v>-16.550999999999998</v>
          </cell>
          <cell r="AO112">
            <v>-18.88</v>
          </cell>
          <cell r="AP112">
            <v>-15</v>
          </cell>
          <cell r="AQ112">
            <v>-14.029</v>
          </cell>
          <cell r="AR112">
            <v>-14.824999999999999</v>
          </cell>
          <cell r="AS112">
            <v>-13.920999999999999</v>
          </cell>
          <cell r="AT112">
            <v>-13.146000000000001</v>
          </cell>
          <cell r="AU112">
            <v>-13.256</v>
          </cell>
          <cell r="AV112">
            <v>-13.683</v>
          </cell>
          <cell r="AW112">
            <v>2011</v>
          </cell>
        </row>
        <row r="113">
          <cell r="D113" t="str">
            <v>Moldova</v>
          </cell>
          <cell r="E113" t="str">
            <v>Current account balance</v>
          </cell>
          <cell r="F113"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13" t="str">
            <v>Percent of GDP</v>
          </cell>
          <cell r="I113" t="str">
            <v>See notes for:  Gross domestic product, current prices (National currency) Current account balance (U.S. dollars).</v>
          </cell>
          <cell r="J113" t="str">
            <v>n/a</v>
          </cell>
          <cell r="K113" t="str">
            <v>n/a</v>
          </cell>
          <cell r="L113" t="str">
            <v>n/a</v>
          </cell>
          <cell r="M113" t="str">
            <v>n/a</v>
          </cell>
          <cell r="N113" t="str">
            <v>n/a</v>
          </cell>
          <cell r="O113" t="str">
            <v>n/a</v>
          </cell>
          <cell r="P113" t="str">
            <v>n/a</v>
          </cell>
          <cell r="Q113" t="str">
            <v>n/a</v>
          </cell>
          <cell r="R113" t="str">
            <v>n/a</v>
          </cell>
          <cell r="S113" t="str">
            <v>n/a</v>
          </cell>
          <cell r="T113" t="str">
            <v>n/a</v>
          </cell>
          <cell r="U113" t="str">
            <v>n/a</v>
          </cell>
          <cell r="V113">
            <v>-4.5049999999999999</v>
          </cell>
          <cell r="W113">
            <v>-16.283000000000001</v>
          </cell>
          <cell r="X113">
            <v>-8.4269999999999996</v>
          </cell>
          <cell r="Y113">
            <v>-5.8719999999999999</v>
          </cell>
          <cell r="Z113">
            <v>-11.323</v>
          </cell>
          <cell r="AA113">
            <v>-14.253</v>
          </cell>
          <cell r="AB113">
            <v>-19.728000000000002</v>
          </cell>
          <cell r="AC113">
            <v>-5.8170000000000002</v>
          </cell>
          <cell r="AD113">
            <v>-7.6210000000000004</v>
          </cell>
          <cell r="AE113">
            <v>-1.8089999999999999</v>
          </cell>
          <cell r="AF113">
            <v>-1.1910000000000001</v>
          </cell>
          <cell r="AG113">
            <v>-6.5720000000000001</v>
          </cell>
          <cell r="AH113">
            <v>-1.776</v>
          </cell>
          <cell r="AI113">
            <v>-7.556</v>
          </cell>
          <cell r="AJ113">
            <v>-11.337</v>
          </cell>
          <cell r="AK113">
            <v>-15.247999999999999</v>
          </cell>
          <cell r="AL113">
            <v>-16.067</v>
          </cell>
          <cell r="AM113">
            <v>-8.2149999999999999</v>
          </cell>
          <cell r="AN113">
            <v>-7.7229999999999999</v>
          </cell>
          <cell r="AO113">
            <v>-11.262</v>
          </cell>
          <cell r="AP113">
            <v>-9.4019999999999992</v>
          </cell>
          <cell r="AQ113">
            <v>-9.968</v>
          </cell>
          <cell r="AR113">
            <v>-9.7050000000000001</v>
          </cell>
          <cell r="AS113">
            <v>-9.4689999999999994</v>
          </cell>
          <cell r="AT113">
            <v>-9.1920000000000002</v>
          </cell>
          <cell r="AU113">
            <v>-8.6739999999999995</v>
          </cell>
          <cell r="AV113">
            <v>-8.3320000000000007</v>
          </cell>
          <cell r="AW113">
            <v>2010</v>
          </cell>
        </row>
        <row r="114">
          <cell r="D114" t="str">
            <v>Mongolia</v>
          </cell>
          <cell r="E114" t="str">
            <v>Current account balance</v>
          </cell>
          <cell r="F114"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14" t="str">
            <v>Percent of GDP</v>
          </cell>
          <cell r="I114" t="str">
            <v>See notes for:  Gross domestic product, current prices (National currency) Current account balance (U.S. dollars).</v>
          </cell>
          <cell r="J114" t="str">
            <v>n/a</v>
          </cell>
          <cell r="K114" t="str">
            <v>n/a</v>
          </cell>
          <cell r="L114" t="str">
            <v>n/a</v>
          </cell>
          <cell r="M114" t="str">
            <v>n/a</v>
          </cell>
          <cell r="N114" t="str">
            <v>n/a</v>
          </cell>
          <cell r="O114" t="str">
            <v>n/a</v>
          </cell>
          <cell r="P114" t="str">
            <v>n/a</v>
          </cell>
          <cell r="Q114" t="str">
            <v>n/a</v>
          </cell>
          <cell r="R114" t="str">
            <v>n/a</v>
          </cell>
          <cell r="S114" t="str">
            <v>n/a</v>
          </cell>
          <cell r="T114" t="str">
            <v>n/a</v>
          </cell>
          <cell r="U114">
            <v>-3.3639999999999999</v>
          </cell>
          <cell r="V114">
            <v>-2.4129999999999998</v>
          </cell>
          <cell r="W114">
            <v>4.03</v>
          </cell>
          <cell r="X114">
            <v>4.0609999999999999</v>
          </cell>
          <cell r="Y114">
            <v>1.7789999999999999</v>
          </cell>
          <cell r="Z114">
            <v>-2.742</v>
          </cell>
          <cell r="AA114">
            <v>6.274</v>
          </cell>
          <cell r="AB114">
            <v>-6.7169999999999996</v>
          </cell>
          <cell r="AC114">
            <v>-5.7069999999999999</v>
          </cell>
          <cell r="AD114">
            <v>-4.7750000000000004</v>
          </cell>
          <cell r="AE114">
            <v>-11.061</v>
          </cell>
          <cell r="AF114">
            <v>-7.8789999999999996</v>
          </cell>
          <cell r="AG114">
            <v>-6.4180000000000001</v>
          </cell>
          <cell r="AH114">
            <v>1.212</v>
          </cell>
          <cell r="AI114">
            <v>1.179</v>
          </cell>
          <cell r="AJ114">
            <v>6.4770000000000003</v>
          </cell>
          <cell r="AK114">
            <v>6.2530000000000001</v>
          </cell>
          <cell r="AL114">
            <v>-12.874000000000001</v>
          </cell>
          <cell r="AM114">
            <v>-8.9600000000000009</v>
          </cell>
          <cell r="AN114">
            <v>-14.917999999999999</v>
          </cell>
          <cell r="AO114">
            <v>-31.677</v>
          </cell>
          <cell r="AP114">
            <v>-31.344000000000001</v>
          </cell>
          <cell r="AQ114">
            <v>-26.338999999999999</v>
          </cell>
          <cell r="AR114">
            <v>-21.241</v>
          </cell>
          <cell r="AS114">
            <v>-13.198</v>
          </cell>
          <cell r="AT114">
            <v>-8.5370000000000008</v>
          </cell>
          <cell r="AU114">
            <v>-5.0419999999999998</v>
          </cell>
          <cell r="AV114">
            <v>-6.9809999999999999</v>
          </cell>
          <cell r="AW114">
            <v>2011</v>
          </cell>
        </row>
        <row r="115">
          <cell r="D115" t="str">
            <v>Montenegro</v>
          </cell>
          <cell r="E115" t="str">
            <v>Current account balance</v>
          </cell>
          <cell r="F115"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15" t="str">
            <v>Percent of GDP</v>
          </cell>
          <cell r="I115" t="str">
            <v>See notes for:  Gross domestic product, current prices (National currency) Current account balance (U.S. dollars).</v>
          </cell>
          <cell r="J115" t="str">
            <v>n/a</v>
          </cell>
          <cell r="K115" t="str">
            <v>n/a</v>
          </cell>
          <cell r="L115" t="str">
            <v>n/a</v>
          </cell>
          <cell r="M115" t="str">
            <v>n/a</v>
          </cell>
          <cell r="N115" t="str">
            <v>n/a</v>
          </cell>
          <cell r="O115" t="str">
            <v>n/a</v>
          </cell>
          <cell r="P115" t="str">
            <v>n/a</v>
          </cell>
          <cell r="Q115" t="str">
            <v>n/a</v>
          </cell>
          <cell r="R115" t="str">
            <v>n/a</v>
          </cell>
          <cell r="S115" t="str">
            <v>n/a</v>
          </cell>
          <cell r="T115" t="str">
            <v>n/a</v>
          </cell>
          <cell r="U115" t="str">
            <v>n/a</v>
          </cell>
          <cell r="V115" t="str">
            <v>n/a</v>
          </cell>
          <cell r="W115" t="str">
            <v>n/a</v>
          </cell>
          <cell r="X115" t="str">
            <v>n/a</v>
          </cell>
          <cell r="Y115" t="str">
            <v>n/a</v>
          </cell>
          <cell r="Z115" t="str">
            <v>n/a</v>
          </cell>
          <cell r="AA115" t="str">
            <v>n/a</v>
          </cell>
          <cell r="AB115" t="str">
            <v>n/a</v>
          </cell>
          <cell r="AC115" t="str">
            <v>n/a</v>
          </cell>
          <cell r="AD115" t="str">
            <v>n/a</v>
          </cell>
          <cell r="AE115" t="str">
            <v>n/a</v>
          </cell>
          <cell r="AF115" t="str">
            <v>n/a</v>
          </cell>
          <cell r="AG115">
            <v>-6.758</v>
          </cell>
          <cell r="AH115">
            <v>-7.165</v>
          </cell>
          <cell r="AI115">
            <v>-16.635000000000002</v>
          </cell>
          <cell r="AJ115">
            <v>-31.341999999999999</v>
          </cell>
          <cell r="AK115">
            <v>-39.497</v>
          </cell>
          <cell r="AL115">
            <v>-49.755000000000003</v>
          </cell>
          <cell r="AM115">
            <v>-27.852</v>
          </cell>
          <cell r="AN115">
            <v>-22.882000000000001</v>
          </cell>
          <cell r="AO115">
            <v>-17.728999999999999</v>
          </cell>
          <cell r="AP115">
            <v>-17.645</v>
          </cell>
          <cell r="AQ115">
            <v>-16.795000000000002</v>
          </cell>
          <cell r="AR115">
            <v>-16.945</v>
          </cell>
          <cell r="AS115">
            <v>-16.882999999999999</v>
          </cell>
          <cell r="AT115">
            <v>-16.901</v>
          </cell>
          <cell r="AU115">
            <v>-16.771999999999998</v>
          </cell>
          <cell r="AV115">
            <v>-16.161000000000001</v>
          </cell>
          <cell r="AW115">
            <v>2011</v>
          </cell>
        </row>
        <row r="116">
          <cell r="D116" t="str">
            <v>Morocco</v>
          </cell>
          <cell r="E116" t="str">
            <v>Current account balance</v>
          </cell>
          <cell r="F116"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16" t="str">
            <v>Percent of GDP</v>
          </cell>
          <cell r="I116" t="str">
            <v>See notes for:  Gross domestic product, current prices (National currency) Current account balance (U.S. dollars).</v>
          </cell>
          <cell r="J116">
            <v>-4.6989999999999998</v>
          </cell>
          <cell r="K116">
            <v>-7.4340000000000002</v>
          </cell>
          <cell r="L116">
            <v>-6.3129999999999997</v>
          </cell>
          <cell r="M116">
            <v>-7.109</v>
          </cell>
          <cell r="N116">
            <v>-6.9240000000000004</v>
          </cell>
          <cell r="O116">
            <v>-9.8000000000000007</v>
          </cell>
          <cell r="P116">
            <v>-7.2880000000000003</v>
          </cell>
          <cell r="Q116">
            <v>-8.2029999999999994</v>
          </cell>
          <cell r="R116">
            <v>0.46899999999999997</v>
          </cell>
          <cell r="S116">
            <v>-4.3979999999999997</v>
          </cell>
          <cell r="T116">
            <v>-2.7639999999999998</v>
          </cell>
          <cell r="U116">
            <v>-2.1579999999999999</v>
          </cell>
          <cell r="V116">
            <v>-2.1030000000000002</v>
          </cell>
          <cell r="W116">
            <v>-1.9370000000000001</v>
          </cell>
          <cell r="X116">
            <v>-2.387</v>
          </cell>
          <cell r="Y116">
            <v>-3.5950000000000002</v>
          </cell>
          <cell r="Z116">
            <v>9.6000000000000002E-2</v>
          </cell>
          <cell r="AA116">
            <v>-0.26100000000000001</v>
          </cell>
          <cell r="AB116">
            <v>-0.34499999999999997</v>
          </cell>
          <cell r="AC116">
            <v>-0.42699999999999999</v>
          </cell>
          <cell r="AD116">
            <v>-1.2909999999999999</v>
          </cell>
          <cell r="AE116">
            <v>4.2709999999999999</v>
          </cell>
          <cell r="AF116">
            <v>3.6539999999999999</v>
          </cell>
          <cell r="AG116">
            <v>3.194</v>
          </cell>
          <cell r="AH116">
            <v>1.694</v>
          </cell>
          <cell r="AI116">
            <v>1.7869999999999999</v>
          </cell>
          <cell r="AJ116">
            <v>2.1520000000000001</v>
          </cell>
          <cell r="AK116">
            <v>-9.2999999999999999E-2</v>
          </cell>
          <cell r="AL116">
            <v>-5.2169999999999996</v>
          </cell>
          <cell r="AM116">
            <v>-5.444</v>
          </cell>
          <cell r="AN116">
            <v>-4.13</v>
          </cell>
          <cell r="AO116">
            <v>-8.1159999999999997</v>
          </cell>
          <cell r="AP116">
            <v>-9.6</v>
          </cell>
          <cell r="AQ116">
            <v>-6.984</v>
          </cell>
          <cell r="AR116">
            <v>-5.8040000000000003</v>
          </cell>
          <cell r="AS116">
            <v>-5.1769999999999996</v>
          </cell>
          <cell r="AT116">
            <v>-4.7160000000000002</v>
          </cell>
          <cell r="AU116">
            <v>-4.7039999999999997</v>
          </cell>
          <cell r="AV116">
            <v>-4.742</v>
          </cell>
          <cell r="AW116">
            <v>2011</v>
          </cell>
        </row>
        <row r="117">
          <cell r="D117" t="str">
            <v>Mozambique</v>
          </cell>
          <cell r="E117" t="str">
            <v>Current account balance</v>
          </cell>
          <cell r="F117"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17" t="str">
            <v>Percent of GDP</v>
          </cell>
          <cell r="I117" t="str">
            <v>See notes for:  Gross domestic product, current prices (National currency) Current account balance (U.S. dollars).</v>
          </cell>
          <cell r="J117">
            <v>-8.2370000000000001</v>
          </cell>
          <cell r="K117">
            <v>-11.733000000000001</v>
          </cell>
          <cell r="L117">
            <v>-14.071999999999999</v>
          </cell>
          <cell r="M117">
            <v>-13.31</v>
          </cell>
          <cell r="N117">
            <v>-10.18</v>
          </cell>
          <cell r="O117">
            <v>-7.3920000000000003</v>
          </cell>
          <cell r="P117">
            <v>-8.6669999999999998</v>
          </cell>
          <cell r="Q117">
            <v>-19.224</v>
          </cell>
          <cell r="R117">
            <v>-17.542999999999999</v>
          </cell>
          <cell r="S117">
            <v>-21.212</v>
          </cell>
          <cell r="T117">
            <v>-11.997999999999999</v>
          </cell>
          <cell r="U117">
            <v>-11.356999999999999</v>
          </cell>
          <cell r="V117">
            <v>-13.071</v>
          </cell>
          <cell r="W117">
            <v>-16.48</v>
          </cell>
          <cell r="X117">
            <v>-14.724</v>
          </cell>
          <cell r="Y117">
            <v>-11.619</v>
          </cell>
          <cell r="Z117">
            <v>-8.6539999999999999</v>
          </cell>
          <cell r="AA117">
            <v>-4.9550000000000001</v>
          </cell>
          <cell r="AB117">
            <v>-6.3819999999999997</v>
          </cell>
          <cell r="AC117">
            <v>-13.472</v>
          </cell>
          <cell r="AD117">
            <v>-17.872</v>
          </cell>
          <cell r="AE117">
            <v>-18</v>
          </cell>
          <cell r="AF117">
            <v>-23.131</v>
          </cell>
          <cell r="AG117">
            <v>-17.437999999999999</v>
          </cell>
          <cell r="AH117">
            <v>-11.624000000000001</v>
          </cell>
          <cell r="AI117">
            <v>-17.215</v>
          </cell>
          <cell r="AJ117">
            <v>-8.6310000000000002</v>
          </cell>
          <cell r="AK117">
            <v>-10.923999999999999</v>
          </cell>
          <cell r="AL117">
            <v>-12.92</v>
          </cell>
          <cell r="AM117">
            <v>-12.241</v>
          </cell>
          <cell r="AN117">
            <v>-17.420000000000002</v>
          </cell>
          <cell r="AO117">
            <v>-25.774999999999999</v>
          </cell>
          <cell r="AP117">
            <v>-26.117999999999999</v>
          </cell>
          <cell r="AQ117">
            <v>-25.393000000000001</v>
          </cell>
          <cell r="AR117">
            <v>-40.621000000000002</v>
          </cell>
          <cell r="AS117">
            <v>-39.948</v>
          </cell>
          <cell r="AT117">
            <v>-36.832999999999998</v>
          </cell>
          <cell r="AU117">
            <v>-33.451000000000001</v>
          </cell>
          <cell r="AV117">
            <v>-30.835999999999999</v>
          </cell>
          <cell r="AW117">
            <v>2010</v>
          </cell>
        </row>
        <row r="118">
          <cell r="D118" t="str">
            <v>Myanmar</v>
          </cell>
          <cell r="E118" t="str">
            <v>Current account balance</v>
          </cell>
          <cell r="F118"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18" t="str">
            <v>Percent of GDP</v>
          </cell>
          <cell r="I118" t="str">
            <v>See notes for:  Gross domestic product, current prices (National currency) Current account balance (U.S. dollars).</v>
          </cell>
          <cell r="J118" t="str">
            <v>n/a</v>
          </cell>
          <cell r="K118" t="str">
            <v>n/a</v>
          </cell>
          <cell r="L118" t="str">
            <v>n/a</v>
          </cell>
          <cell r="M118" t="str">
            <v>n/a</v>
          </cell>
          <cell r="N118" t="str">
            <v>n/a</v>
          </cell>
          <cell r="O118" t="str">
            <v>n/a</v>
          </cell>
          <cell r="P118" t="str">
            <v>n/a</v>
          </cell>
          <cell r="Q118" t="str">
            <v>n/a</v>
          </cell>
          <cell r="R118" t="str">
            <v>n/a</v>
          </cell>
          <cell r="S118" t="str">
            <v>n/a</v>
          </cell>
          <cell r="T118" t="str">
            <v>n/a</v>
          </cell>
          <cell r="U118" t="str">
            <v>n/a</v>
          </cell>
          <cell r="V118" t="str">
            <v>n/a</v>
          </cell>
          <cell r="W118" t="str">
            <v>n/a</v>
          </cell>
          <cell r="X118" t="str">
            <v>n/a</v>
          </cell>
          <cell r="Y118" t="str">
            <v>n/a</v>
          </cell>
          <cell r="Z118" t="str">
            <v>n/a</v>
          </cell>
          <cell r="AA118" t="str">
            <v>n/a</v>
          </cell>
          <cell r="AB118">
            <v>-14.278</v>
          </cell>
          <cell r="AC118">
            <v>-5.9619999999999997</v>
          </cell>
          <cell r="AD118">
            <v>-0.79700000000000004</v>
          </cell>
          <cell r="AE118">
            <v>-2.4249999999999998</v>
          </cell>
          <cell r="AF118">
            <v>0.17899999999999999</v>
          </cell>
          <cell r="AG118">
            <v>-0.95599999999999996</v>
          </cell>
          <cell r="AH118">
            <v>2.3780000000000001</v>
          </cell>
          <cell r="AI118">
            <v>3.7</v>
          </cell>
          <cell r="AJ118">
            <v>7.1180000000000003</v>
          </cell>
          <cell r="AK118">
            <v>-0.49299999999999999</v>
          </cell>
          <cell r="AL118">
            <v>-3.3090000000000002</v>
          </cell>
          <cell r="AM118">
            <v>-2.8140000000000001</v>
          </cell>
          <cell r="AN118">
            <v>-1.2989999999999999</v>
          </cell>
          <cell r="AO118">
            <v>-2.5880000000000001</v>
          </cell>
          <cell r="AP118">
            <v>-4.2</v>
          </cell>
          <cell r="AQ118">
            <v>-4.548</v>
          </cell>
          <cell r="AR118">
            <v>-5.1029999999999998</v>
          </cell>
          <cell r="AS118">
            <v>-5.34</v>
          </cell>
          <cell r="AT118">
            <v>-5.5970000000000004</v>
          </cell>
          <cell r="AU118">
            <v>-5.8120000000000003</v>
          </cell>
          <cell r="AV118">
            <v>-5.82</v>
          </cell>
          <cell r="AW118">
            <v>2011</v>
          </cell>
        </row>
        <row r="119">
          <cell r="D119" t="str">
            <v>Namibia</v>
          </cell>
          <cell r="E119" t="str">
            <v>Current account balance</v>
          </cell>
          <cell r="F119"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19" t="str">
            <v>Percent of GDP</v>
          </cell>
          <cell r="I119" t="str">
            <v>See notes for:  Gross domestic product, current prices (National currency) Current account balance (U.S. dollars).</v>
          </cell>
          <cell r="J119" t="str">
            <v>n/a</v>
          </cell>
          <cell r="K119" t="str">
            <v>n/a</v>
          </cell>
          <cell r="L119" t="str">
            <v>n/a</v>
          </cell>
          <cell r="M119" t="str">
            <v>n/a</v>
          </cell>
          <cell r="N119" t="str">
            <v>n/a</v>
          </cell>
          <cell r="O119" t="str">
            <v>n/a</v>
          </cell>
          <cell r="P119" t="str">
            <v>n/a</v>
          </cell>
          <cell r="Q119" t="str">
            <v>n/a</v>
          </cell>
          <cell r="R119" t="str">
            <v>n/a</v>
          </cell>
          <cell r="S119" t="str">
            <v>n/a</v>
          </cell>
          <cell r="T119">
            <v>0.94399999999999995</v>
          </cell>
          <cell r="U119">
            <v>3.6560000000000001</v>
          </cell>
          <cell r="V119">
            <v>1.637</v>
          </cell>
          <cell r="W119">
            <v>3.2149999999999999</v>
          </cell>
          <cell r="X119">
            <v>1.651</v>
          </cell>
          <cell r="Y119">
            <v>4.9669999999999996</v>
          </cell>
          <cell r="Z119">
            <v>3.5070000000000001</v>
          </cell>
          <cell r="AA119">
            <v>1.6519999999999999</v>
          </cell>
          <cell r="AB119">
            <v>2.3839999999999999</v>
          </cell>
          <cell r="AC119">
            <v>1.8049999999999999</v>
          </cell>
          <cell r="AD119">
            <v>7.875</v>
          </cell>
          <cell r="AE119">
            <v>1.6830000000000001</v>
          </cell>
          <cell r="AF119">
            <v>3.4129999999999998</v>
          </cell>
          <cell r="AG119">
            <v>6.0819999999999999</v>
          </cell>
          <cell r="AH119">
            <v>6.9770000000000003</v>
          </cell>
          <cell r="AI119">
            <v>4.7460000000000004</v>
          </cell>
          <cell r="AJ119">
            <v>13.847</v>
          </cell>
          <cell r="AK119">
            <v>9.1329999999999991</v>
          </cell>
          <cell r="AL119">
            <v>2.7639999999999998</v>
          </cell>
          <cell r="AM119">
            <v>-0.35199999999999998</v>
          </cell>
          <cell r="AN119">
            <v>0.27400000000000002</v>
          </cell>
          <cell r="AO119">
            <v>-1.718</v>
          </cell>
          <cell r="AP119">
            <v>-1.5960000000000001</v>
          </cell>
          <cell r="AQ119">
            <v>-3.6720000000000002</v>
          </cell>
          <cell r="AR119">
            <v>-3.2970000000000002</v>
          </cell>
          <cell r="AS119">
            <v>-1.113</v>
          </cell>
          <cell r="AT119">
            <v>-1.869</v>
          </cell>
          <cell r="AU119">
            <v>1.35</v>
          </cell>
          <cell r="AV119">
            <v>-0.48299999999999998</v>
          </cell>
          <cell r="AW119">
            <v>2009</v>
          </cell>
        </row>
        <row r="120">
          <cell r="D120" t="str">
            <v>Nepal</v>
          </cell>
          <cell r="E120" t="str">
            <v>Current account balance</v>
          </cell>
          <cell r="F120"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20" t="str">
            <v>Percent of GDP</v>
          </cell>
          <cell r="I120" t="str">
            <v>See notes for:  Gross domestic product, current prices (National currency) Current account balance (U.S. dollars).</v>
          </cell>
          <cell r="J120">
            <v>-5.6520000000000001</v>
          </cell>
          <cell r="K120">
            <v>-4.4870000000000001</v>
          </cell>
          <cell r="L120">
            <v>-8.0259999999999998</v>
          </cell>
          <cell r="M120">
            <v>-9.0660000000000007</v>
          </cell>
          <cell r="N120">
            <v>-8.782</v>
          </cell>
          <cell r="O120">
            <v>-6.0339999999999998</v>
          </cell>
          <cell r="P120">
            <v>-4.1429999999999998</v>
          </cell>
          <cell r="Q120">
            <v>-4.3460000000000001</v>
          </cell>
          <cell r="R120">
            <v>-6.032</v>
          </cell>
          <cell r="S120">
            <v>-7.11</v>
          </cell>
          <cell r="T120">
            <v>-7.5510000000000002</v>
          </cell>
          <cell r="U120">
            <v>-7.6980000000000004</v>
          </cell>
          <cell r="V120">
            <v>-5.7670000000000003</v>
          </cell>
          <cell r="W120">
            <v>-5.2450000000000001</v>
          </cell>
          <cell r="X120">
            <v>-5.8849999999999998</v>
          </cell>
          <cell r="Y120">
            <v>-2.1230000000000002</v>
          </cell>
          <cell r="Z120">
            <v>-4.9989999999999997</v>
          </cell>
          <cell r="AA120">
            <v>-0.71199999999999997</v>
          </cell>
          <cell r="AB120">
            <v>-0.93899999999999995</v>
          </cell>
          <cell r="AC120">
            <v>4.0359999999999996</v>
          </cell>
          <cell r="AD120">
            <v>6.38</v>
          </cell>
          <cell r="AE120">
            <v>7.6479999999999997</v>
          </cell>
          <cell r="AF120">
            <v>3.8809999999999998</v>
          </cell>
          <cell r="AG120">
            <v>2.4239999999999999</v>
          </cell>
          <cell r="AH120">
            <v>2.7010000000000001</v>
          </cell>
          <cell r="AI120">
            <v>1.998</v>
          </cell>
          <cell r="AJ120">
            <v>2.1280000000000001</v>
          </cell>
          <cell r="AK120">
            <v>-0.13400000000000001</v>
          </cell>
          <cell r="AL120">
            <v>2.74</v>
          </cell>
          <cell r="AM120">
            <v>4.1689999999999996</v>
          </cell>
          <cell r="AN120">
            <v>-2.3690000000000002</v>
          </cell>
          <cell r="AO120">
            <v>-0.95299999999999996</v>
          </cell>
          <cell r="AP120">
            <v>4.6820000000000004</v>
          </cell>
          <cell r="AQ120">
            <v>-0.122</v>
          </cell>
          <cell r="AR120">
            <v>-1.431</v>
          </cell>
          <cell r="AS120">
            <v>-2.0529999999999999</v>
          </cell>
          <cell r="AT120">
            <v>-2.2919999999999998</v>
          </cell>
          <cell r="AU120">
            <v>-2.5249999999999999</v>
          </cell>
          <cell r="AV120">
            <v>-2.3490000000000002</v>
          </cell>
          <cell r="AW120">
            <v>2011</v>
          </cell>
        </row>
        <row r="121">
          <cell r="D121" t="str">
            <v>Netherlands</v>
          </cell>
          <cell r="E121" t="str">
            <v>Current account balance</v>
          </cell>
          <cell r="F121"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21" t="str">
            <v>Percent of GDP</v>
          </cell>
          <cell r="I121" t="str">
            <v>See notes for:  Gross domestic product, current prices (National currency) Current account balance (U.S. dollars).</v>
          </cell>
          <cell r="J121">
            <v>-1.0249999999999999</v>
          </cell>
          <cell r="K121">
            <v>5.46</v>
          </cell>
          <cell r="L121">
            <v>3.3479999999999999</v>
          </cell>
          <cell r="M121">
            <v>3.2970000000000002</v>
          </cell>
          <cell r="N121">
            <v>4.1120000000000001</v>
          </cell>
          <cell r="O121">
            <v>3.4580000000000002</v>
          </cell>
          <cell r="P121">
            <v>2.3860000000000001</v>
          </cell>
          <cell r="Q121">
            <v>1.726</v>
          </cell>
          <cell r="R121">
            <v>2.823</v>
          </cell>
          <cell r="S121">
            <v>3.8140000000000001</v>
          </cell>
          <cell r="T121">
            <v>2.7189999999999999</v>
          </cell>
          <cell r="U121">
            <v>2.464</v>
          </cell>
          <cell r="V121">
            <v>2.0270000000000001</v>
          </cell>
          <cell r="W121">
            <v>4.0430000000000001</v>
          </cell>
          <cell r="X121">
            <v>5.0679999999999996</v>
          </cell>
          <cell r="Y121">
            <v>6.306</v>
          </cell>
          <cell r="Z121">
            <v>5.2450000000000001</v>
          </cell>
          <cell r="AA121">
            <v>6.5839999999999996</v>
          </cell>
          <cell r="AB121">
            <v>3.2559999999999998</v>
          </cell>
          <cell r="AC121">
            <v>3.903</v>
          </cell>
          <cell r="AD121">
            <v>2.044</v>
          </cell>
          <cell r="AE121">
            <v>2.6</v>
          </cell>
          <cell r="AF121">
            <v>2.6429999999999998</v>
          </cell>
          <cell r="AG121">
            <v>5.5430000000000001</v>
          </cell>
          <cell r="AH121">
            <v>7.6280000000000001</v>
          </cell>
          <cell r="AI121">
            <v>7.4</v>
          </cell>
          <cell r="AJ121">
            <v>9.3369999999999997</v>
          </cell>
          <cell r="AK121">
            <v>6.72</v>
          </cell>
          <cell r="AL121">
            <v>4.2880000000000003</v>
          </cell>
          <cell r="AM121">
            <v>5.1760000000000002</v>
          </cell>
          <cell r="AN121">
            <v>7.6689999999999996</v>
          </cell>
          <cell r="AO121">
            <v>9.7409999999999997</v>
          </cell>
          <cell r="AP121">
            <v>8.3490000000000002</v>
          </cell>
          <cell r="AQ121">
            <v>8.6679999999999993</v>
          </cell>
          <cell r="AR121">
            <v>9.0259999999999998</v>
          </cell>
          <cell r="AS121">
            <v>9.3030000000000008</v>
          </cell>
          <cell r="AT121">
            <v>9.2260000000000009</v>
          </cell>
          <cell r="AU121">
            <v>8.8949999999999996</v>
          </cell>
          <cell r="AV121">
            <v>8.5510000000000002</v>
          </cell>
          <cell r="AW121">
            <v>2011</v>
          </cell>
        </row>
        <row r="122">
          <cell r="D122" t="str">
            <v>New Zealand</v>
          </cell>
          <cell r="E122" t="str">
            <v>Current account balance</v>
          </cell>
          <cell r="F122"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22" t="str">
            <v>Percent of GDP</v>
          </cell>
          <cell r="I122" t="str">
            <v>See notes for:  Gross domestic product, current prices (National currency) Current account balance (U.S. dollars).</v>
          </cell>
          <cell r="J122">
            <v>-4.0339999999999998</v>
          </cell>
          <cell r="K122">
            <v>-4.9630000000000001</v>
          </cell>
          <cell r="L122">
            <v>-7.4130000000000003</v>
          </cell>
          <cell r="M122">
            <v>-4.3849999999999998</v>
          </cell>
          <cell r="N122">
            <v>-8.9049999999999994</v>
          </cell>
          <cell r="O122">
            <v>-7.2880000000000003</v>
          </cell>
          <cell r="P122">
            <v>-6.3949999999999996</v>
          </cell>
          <cell r="Q122">
            <v>-4.8029999999999999</v>
          </cell>
          <cell r="R122">
            <v>-0.92400000000000004</v>
          </cell>
          <cell r="S122">
            <v>-3.665</v>
          </cell>
          <cell r="T122">
            <v>-3.4649999999999999</v>
          </cell>
          <cell r="U122">
            <v>-3.0470000000000002</v>
          </cell>
          <cell r="V122">
            <v>-4.3970000000000002</v>
          </cell>
          <cell r="W122">
            <v>-4.1150000000000002</v>
          </cell>
          <cell r="X122">
            <v>-3.98</v>
          </cell>
          <cell r="Y122">
            <v>-4.9530000000000003</v>
          </cell>
          <cell r="Z122">
            <v>-5.8129999999999997</v>
          </cell>
          <cell r="AA122">
            <v>-6.1619999999999999</v>
          </cell>
          <cell r="AB122">
            <v>-3.6349999999999998</v>
          </cell>
          <cell r="AC122">
            <v>-6.05</v>
          </cell>
          <cell r="AD122">
            <v>-4.5960000000000001</v>
          </cell>
          <cell r="AE122">
            <v>-2.2559999999999998</v>
          </cell>
          <cell r="AF122">
            <v>-3.6190000000000002</v>
          </cell>
          <cell r="AG122">
            <v>-3.8460000000000001</v>
          </cell>
          <cell r="AH122">
            <v>-5.7069999999999999</v>
          </cell>
          <cell r="AI122">
            <v>-7.8780000000000001</v>
          </cell>
          <cell r="AJ122">
            <v>-8.2799999999999994</v>
          </cell>
          <cell r="AK122">
            <v>-8.0990000000000002</v>
          </cell>
          <cell r="AL122">
            <v>-8.734</v>
          </cell>
          <cell r="AM122">
            <v>-2.472</v>
          </cell>
          <cell r="AN122">
            <v>-3.1779999999999999</v>
          </cell>
          <cell r="AO122">
            <v>-4.0759999999999996</v>
          </cell>
          <cell r="AP122">
            <v>-5.0309999999999997</v>
          </cell>
          <cell r="AQ122">
            <v>-5.8029999999999999</v>
          </cell>
          <cell r="AR122">
            <v>-5.99</v>
          </cell>
          <cell r="AS122">
            <v>-6.9279999999999999</v>
          </cell>
          <cell r="AT122">
            <v>-7.0629999999999997</v>
          </cell>
          <cell r="AU122">
            <v>-7.0789999999999997</v>
          </cell>
          <cell r="AV122">
            <v>-7.15</v>
          </cell>
          <cell r="AW122">
            <v>2011</v>
          </cell>
        </row>
        <row r="123">
          <cell r="D123" t="str">
            <v>Nicaragua</v>
          </cell>
          <cell r="E123" t="str">
            <v>Current account balance</v>
          </cell>
          <cell r="F123"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23" t="str">
            <v>Percent of GDP</v>
          </cell>
          <cell r="I123" t="str">
            <v>See notes for:  Gross domestic product, current prices (National currency) Current account balance (U.S. dollars).</v>
          </cell>
          <cell r="J123">
            <v>-17.91</v>
          </cell>
          <cell r="K123">
            <v>-12.98</v>
          </cell>
          <cell r="L123">
            <v>-10.295999999999999</v>
          </cell>
          <cell r="M123">
            <v>-9.43</v>
          </cell>
          <cell r="N123">
            <v>-10.635</v>
          </cell>
          <cell r="O123">
            <v>-14.096</v>
          </cell>
          <cell r="P123">
            <v>-12.772</v>
          </cell>
          <cell r="Q123">
            <v>-14.49</v>
          </cell>
          <cell r="R123">
            <v>-20.914999999999999</v>
          </cell>
          <cell r="S123">
            <v>-16.895</v>
          </cell>
          <cell r="T123">
            <v>-17.399000000000001</v>
          </cell>
          <cell r="U123">
            <v>-22.312999999999999</v>
          </cell>
          <cell r="V123">
            <v>-26.331</v>
          </cell>
          <cell r="W123">
            <v>-21.984999999999999</v>
          </cell>
          <cell r="X123">
            <v>-22.161999999999999</v>
          </cell>
          <cell r="Y123">
            <v>-15.525</v>
          </cell>
          <cell r="Z123">
            <v>-17.748999999999999</v>
          </cell>
          <cell r="AA123">
            <v>-18.704000000000001</v>
          </cell>
          <cell r="AB123">
            <v>-14.677</v>
          </cell>
          <cell r="AC123">
            <v>-17.815999999999999</v>
          </cell>
          <cell r="AD123">
            <v>-15.268000000000001</v>
          </cell>
          <cell r="AE123">
            <v>-14.864000000000001</v>
          </cell>
          <cell r="AF123">
            <v>-13.705</v>
          </cell>
          <cell r="AG123">
            <v>-11.929</v>
          </cell>
          <cell r="AH123">
            <v>-10.167999999999999</v>
          </cell>
          <cell r="AI123">
            <v>-11.047000000000001</v>
          </cell>
          <cell r="AJ123">
            <v>-10.359</v>
          </cell>
          <cell r="AK123">
            <v>-13.54</v>
          </cell>
          <cell r="AL123">
            <v>-18.382000000000001</v>
          </cell>
          <cell r="AM123">
            <v>-9.32</v>
          </cell>
          <cell r="AN123">
            <v>-11.031000000000001</v>
          </cell>
          <cell r="AO123">
            <v>-13.680999999999999</v>
          </cell>
          <cell r="AP123">
            <v>-15.827999999999999</v>
          </cell>
          <cell r="AQ123">
            <v>-13.696999999999999</v>
          </cell>
          <cell r="AR123">
            <v>-13.263</v>
          </cell>
          <cell r="AS123">
            <v>-12.323</v>
          </cell>
          <cell r="AT123">
            <v>-11.221</v>
          </cell>
          <cell r="AU123">
            <v>-9.6199999999999992</v>
          </cell>
          <cell r="AV123">
            <v>-9.8930000000000007</v>
          </cell>
          <cell r="AW123">
            <v>2011</v>
          </cell>
        </row>
        <row r="124">
          <cell r="D124" t="str">
            <v>Niger</v>
          </cell>
          <cell r="E124" t="str">
            <v>Current account balance</v>
          </cell>
          <cell r="F124"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24" t="str">
            <v>Percent of GDP</v>
          </cell>
          <cell r="I124" t="str">
            <v>See notes for:  Gross domestic product, current prices (National currency) Current account balance (U.S. dollars).</v>
          </cell>
          <cell r="J124">
            <v>-11.055</v>
          </cell>
          <cell r="K124">
            <v>-8.8770000000000007</v>
          </cell>
          <cell r="L124">
            <v>-11.554</v>
          </cell>
          <cell r="M124">
            <v>-3.5329999999999999</v>
          </cell>
          <cell r="N124">
            <v>-0.45200000000000001</v>
          </cell>
          <cell r="O124">
            <v>-4.7629999999999999</v>
          </cell>
          <cell r="P124">
            <v>2.169</v>
          </cell>
          <cell r="Q124">
            <v>-4.0339999999999998</v>
          </cell>
          <cell r="R124">
            <v>-3.653</v>
          </cell>
          <cell r="S124">
            <v>-5.0880000000000001</v>
          </cell>
          <cell r="T124">
            <v>-4.3789999999999996</v>
          </cell>
          <cell r="U124">
            <v>-1.0780000000000001</v>
          </cell>
          <cell r="V124">
            <v>-1.8979999999999999</v>
          </cell>
          <cell r="W124">
            <v>-0.71599999999999997</v>
          </cell>
          <cell r="X124">
            <v>-6.375</v>
          </cell>
          <cell r="Y124">
            <v>-8.484</v>
          </cell>
          <cell r="Z124">
            <v>-5.8159999999999998</v>
          </cell>
          <cell r="AA124">
            <v>-7.8029999999999999</v>
          </cell>
          <cell r="AB124">
            <v>-7.2149999999999999</v>
          </cell>
          <cell r="AC124">
            <v>-6.8650000000000002</v>
          </cell>
          <cell r="AD124">
            <v>-6.6669999999999998</v>
          </cell>
          <cell r="AE124">
            <v>-5.1100000000000003</v>
          </cell>
          <cell r="AF124">
            <v>-9.7230000000000008</v>
          </cell>
          <cell r="AG124">
            <v>-7.4820000000000002</v>
          </cell>
          <cell r="AH124">
            <v>-7.3179999999999996</v>
          </cell>
          <cell r="AI124">
            <v>-8.907</v>
          </cell>
          <cell r="AJ124">
            <v>-8.5839999999999996</v>
          </cell>
          <cell r="AK124">
            <v>-8.2810000000000006</v>
          </cell>
          <cell r="AL124">
            <v>-12.987</v>
          </cell>
          <cell r="AM124">
            <v>-24.738</v>
          </cell>
          <cell r="AN124">
            <v>-19.86</v>
          </cell>
          <cell r="AO124">
            <v>-24.687000000000001</v>
          </cell>
          <cell r="AP124">
            <v>-17.657</v>
          </cell>
          <cell r="AQ124">
            <v>-19.015999999999998</v>
          </cell>
          <cell r="AR124">
            <v>-20.004999999999999</v>
          </cell>
          <cell r="AS124">
            <v>-19.545999999999999</v>
          </cell>
          <cell r="AT124">
            <v>-16.544</v>
          </cell>
          <cell r="AU124">
            <v>-10.637</v>
          </cell>
          <cell r="AV124">
            <v>-10.210000000000001</v>
          </cell>
          <cell r="AW124">
            <v>2010</v>
          </cell>
        </row>
        <row r="125">
          <cell r="D125" t="str">
            <v>Nigeria</v>
          </cell>
          <cell r="E125" t="str">
            <v>Current account balance</v>
          </cell>
          <cell r="F125"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25" t="str">
            <v>Percent of GDP</v>
          </cell>
          <cell r="I125" t="str">
            <v>See notes for:  Gross domestic product, current prices (National currency) Current account balance (U.S. dollars).</v>
          </cell>
          <cell r="J125">
            <v>8.8480000000000008</v>
          </cell>
          <cell r="K125">
            <v>-10.010999999999999</v>
          </cell>
          <cell r="L125">
            <v>-13.664999999999999</v>
          </cell>
          <cell r="M125">
            <v>-14.061</v>
          </cell>
          <cell r="N125">
            <v>-4.4029999999999996</v>
          </cell>
          <cell r="O125">
            <v>-1.1519999999999999</v>
          </cell>
          <cell r="P125">
            <v>-18.745999999999999</v>
          </cell>
          <cell r="Q125">
            <v>-5.9569999999999999</v>
          </cell>
          <cell r="R125">
            <v>-8.9580000000000002</v>
          </cell>
          <cell r="S125">
            <v>2.7650000000000001</v>
          </cell>
          <cell r="T125">
            <v>7.6189999999999998</v>
          </cell>
          <cell r="U125">
            <v>-1.1870000000000001</v>
          </cell>
          <cell r="V125">
            <v>-4.343</v>
          </cell>
          <cell r="W125">
            <v>-12.038</v>
          </cell>
          <cell r="X125">
            <v>-8.1199999999999992</v>
          </cell>
          <cell r="Y125">
            <v>-4.2519999999999998</v>
          </cell>
          <cell r="Z125">
            <v>4.1459999999999999</v>
          </cell>
          <cell r="AA125">
            <v>4.7850000000000001</v>
          </cell>
          <cell r="AB125">
            <v>-9.2439999999999998</v>
          </cell>
          <cell r="AC125">
            <v>-3.9489999999999998</v>
          </cell>
          <cell r="AD125">
            <v>12.474</v>
          </cell>
          <cell r="AE125">
            <v>4.5960000000000001</v>
          </cell>
          <cell r="AF125">
            <v>-13.023999999999999</v>
          </cell>
          <cell r="AG125">
            <v>-5.9359999999999999</v>
          </cell>
          <cell r="AH125">
            <v>5.7009999999999996</v>
          </cell>
          <cell r="AI125">
            <v>8.8510000000000009</v>
          </cell>
          <cell r="AJ125">
            <v>25.335000000000001</v>
          </cell>
          <cell r="AK125">
            <v>16.803999999999998</v>
          </cell>
          <cell r="AL125">
            <v>14.145</v>
          </cell>
          <cell r="AM125">
            <v>8.2889999999999997</v>
          </cell>
          <cell r="AN125">
            <v>5.87</v>
          </cell>
          <cell r="AO125">
            <v>3.5910000000000002</v>
          </cell>
          <cell r="AP125">
            <v>6.6029999999999998</v>
          </cell>
          <cell r="AQ125">
            <v>5.5090000000000003</v>
          </cell>
          <cell r="AR125">
            <v>4.8239999999999998</v>
          </cell>
          <cell r="AS125">
            <v>3.0830000000000002</v>
          </cell>
          <cell r="AT125">
            <v>2.2069999999999999</v>
          </cell>
          <cell r="AU125">
            <v>1.581</v>
          </cell>
          <cell r="AV125">
            <v>-0.51400000000000001</v>
          </cell>
          <cell r="AW125">
            <v>2011</v>
          </cell>
        </row>
        <row r="126">
          <cell r="D126" t="str">
            <v>Norway</v>
          </cell>
          <cell r="E126" t="str">
            <v>Current account balance</v>
          </cell>
          <cell r="F126"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26" t="str">
            <v>Percent of GDP</v>
          </cell>
          <cell r="I126" t="str">
            <v>See notes for:  Gross domestic product, current prices (National currency) Current account balance (U.S. dollars).</v>
          </cell>
          <cell r="J126">
            <v>1.7310000000000001</v>
          </cell>
          <cell r="K126">
            <v>3.452</v>
          </cell>
          <cell r="L126">
            <v>0.85299999999999998</v>
          </cell>
          <cell r="M126">
            <v>4.0229999999999997</v>
          </cell>
          <cell r="N126">
            <v>5.3650000000000002</v>
          </cell>
          <cell r="O126">
            <v>4.7249999999999996</v>
          </cell>
          <cell r="P126">
            <v>-6.0750000000000002</v>
          </cell>
          <cell r="Q126">
            <v>-4.7080000000000002</v>
          </cell>
          <cell r="R126">
            <v>-4.0190000000000001</v>
          </cell>
          <cell r="S126">
            <v>-9.2999999999999999E-2</v>
          </cell>
          <cell r="T126">
            <v>2.5019999999999998</v>
          </cell>
          <cell r="U126">
            <v>3.6629999999999998</v>
          </cell>
          <cell r="V126">
            <v>3.4849999999999999</v>
          </cell>
          <cell r="W126">
            <v>2.98</v>
          </cell>
          <cell r="X126">
            <v>2.9990000000000001</v>
          </cell>
          <cell r="Y126">
            <v>3.5710000000000002</v>
          </cell>
          <cell r="Z126">
            <v>6.8639999999999999</v>
          </cell>
          <cell r="AA126">
            <v>6.2809999999999997</v>
          </cell>
          <cell r="AB126">
            <v>-0.315</v>
          </cell>
          <cell r="AC126">
            <v>5.6059999999999999</v>
          </cell>
          <cell r="AD126">
            <v>15.013</v>
          </cell>
          <cell r="AE126">
            <v>16.106000000000002</v>
          </cell>
          <cell r="AF126">
            <v>12.551</v>
          </cell>
          <cell r="AG126">
            <v>12.260999999999999</v>
          </cell>
          <cell r="AH126">
            <v>12.585000000000001</v>
          </cell>
          <cell r="AI126">
            <v>16.481000000000002</v>
          </cell>
          <cell r="AJ126">
            <v>16.404</v>
          </cell>
          <cell r="AK126">
            <v>12.464</v>
          </cell>
          <cell r="AL126">
            <v>15.952</v>
          </cell>
          <cell r="AM126">
            <v>11.723000000000001</v>
          </cell>
          <cell r="AN126">
            <v>11.916</v>
          </cell>
          <cell r="AO126">
            <v>12.78</v>
          </cell>
          <cell r="AP126">
            <v>14.201000000000001</v>
          </cell>
          <cell r="AQ126">
            <v>11.737</v>
          </cell>
          <cell r="AR126">
            <v>10.861000000000001</v>
          </cell>
          <cell r="AS126">
            <v>9.8810000000000002</v>
          </cell>
          <cell r="AT126">
            <v>9.1370000000000005</v>
          </cell>
          <cell r="AU126">
            <v>8.6170000000000009</v>
          </cell>
          <cell r="AV126">
            <v>8.1750000000000007</v>
          </cell>
          <cell r="AW126">
            <v>2012</v>
          </cell>
        </row>
        <row r="127">
          <cell r="D127" t="str">
            <v>Oman</v>
          </cell>
          <cell r="E127" t="str">
            <v>Current account balance</v>
          </cell>
          <cell r="F127"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27" t="str">
            <v>Percent of GDP</v>
          </cell>
          <cell r="I127" t="str">
            <v>See notes for:  Gross domestic product, current prices (National currency) Current account balance (U.S. dollars).</v>
          </cell>
          <cell r="J127">
            <v>17.597000000000001</v>
          </cell>
          <cell r="K127">
            <v>17.838000000000001</v>
          </cell>
          <cell r="L127">
            <v>6.21</v>
          </cell>
          <cell r="M127">
            <v>5.9589999999999996</v>
          </cell>
          <cell r="N127">
            <v>3.4089999999999998</v>
          </cell>
          <cell r="O127">
            <v>5.8000000000000003E-2</v>
          </cell>
          <cell r="P127">
            <v>-12.48</v>
          </cell>
          <cell r="Q127">
            <v>9.1560000000000006</v>
          </cell>
          <cell r="R127">
            <v>-3.661</v>
          </cell>
          <cell r="S127">
            <v>3.726</v>
          </cell>
          <cell r="T127">
            <v>9.4060000000000006</v>
          </cell>
          <cell r="U127">
            <v>-1.7390000000000001</v>
          </cell>
          <cell r="V127">
            <v>-4.4800000000000004</v>
          </cell>
          <cell r="W127">
            <v>-11.021000000000001</v>
          </cell>
          <cell r="X127">
            <v>-5.8230000000000004</v>
          </cell>
          <cell r="Y127">
            <v>-5.9279999999999999</v>
          </cell>
          <cell r="Z127">
            <v>1.34</v>
          </cell>
          <cell r="AA127">
            <v>-1.206</v>
          </cell>
          <cell r="AB127">
            <v>-22.466999999999999</v>
          </cell>
          <cell r="AC127">
            <v>-2.9049999999999998</v>
          </cell>
          <cell r="AD127">
            <v>15.94</v>
          </cell>
          <cell r="AE127">
            <v>10.042999999999999</v>
          </cell>
          <cell r="AF127">
            <v>6.8319999999999999</v>
          </cell>
          <cell r="AG127">
            <v>2.3820000000000001</v>
          </cell>
          <cell r="AH127">
            <v>4.4690000000000003</v>
          </cell>
          <cell r="AI127">
            <v>16.754000000000001</v>
          </cell>
          <cell r="AJ127">
            <v>15.385999999999999</v>
          </cell>
          <cell r="AK127">
            <v>5.8769999999999998</v>
          </cell>
          <cell r="AL127">
            <v>8.25</v>
          </cell>
          <cell r="AM127">
            <v>-1.2430000000000001</v>
          </cell>
          <cell r="AN127">
            <v>8.6679999999999993</v>
          </cell>
          <cell r="AO127">
            <v>17.686</v>
          </cell>
          <cell r="AP127">
            <v>15.627000000000001</v>
          </cell>
          <cell r="AQ127">
            <v>9.8970000000000002</v>
          </cell>
          <cell r="AR127">
            <v>4.7380000000000004</v>
          </cell>
          <cell r="AS127">
            <v>-5.6000000000000001E-2</v>
          </cell>
          <cell r="AT127">
            <v>-4.1639999999999997</v>
          </cell>
          <cell r="AU127">
            <v>-7.5990000000000002</v>
          </cell>
          <cell r="AV127">
            <v>-9.0419999999999998</v>
          </cell>
          <cell r="AW127">
            <v>2011</v>
          </cell>
        </row>
        <row r="128">
          <cell r="D128" t="str">
            <v>Pakistan</v>
          </cell>
          <cell r="E128" t="str">
            <v>Current account balance</v>
          </cell>
          <cell r="F128"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28" t="str">
            <v>Percent of GDP</v>
          </cell>
          <cell r="I128" t="str">
            <v>See notes for:  Gross domestic product, current prices (National currency) Current account balance (U.S. dollars).</v>
          </cell>
          <cell r="J128">
            <v>-3.194</v>
          </cell>
          <cell r="K128">
            <v>-2.7549999999999999</v>
          </cell>
          <cell r="L128">
            <v>-1.1950000000000001</v>
          </cell>
          <cell r="M128">
            <v>-1.7549999999999999</v>
          </cell>
          <cell r="N128">
            <v>-3.3180000000000001</v>
          </cell>
          <cell r="O128">
            <v>-2.4260000000000002</v>
          </cell>
          <cell r="P128">
            <v>-1.629</v>
          </cell>
          <cell r="Q128">
            <v>-2.5259999999999998</v>
          </cell>
          <cell r="R128">
            <v>-3.2519999999999998</v>
          </cell>
          <cell r="S128">
            <v>-3.403</v>
          </cell>
          <cell r="T128">
            <v>-2.8380000000000001</v>
          </cell>
          <cell r="U128">
            <v>-3.113</v>
          </cell>
          <cell r="V128">
            <v>-1.7969999999999999</v>
          </cell>
          <cell r="W128">
            <v>-5.3460000000000001</v>
          </cell>
          <cell r="X128">
            <v>-2.6120000000000001</v>
          </cell>
          <cell r="Y128">
            <v>-2.94</v>
          </cell>
          <cell r="Z128">
            <v>-5.3879999999999999</v>
          </cell>
          <cell r="AA128">
            <v>-4.7050000000000001</v>
          </cell>
          <cell r="AB128">
            <v>-2.2429999999999999</v>
          </cell>
          <cell r="AC128">
            <v>-2.5579999999999998</v>
          </cell>
          <cell r="AD128">
            <v>-0.28999999999999998</v>
          </cell>
          <cell r="AE128">
            <v>0.44600000000000001</v>
          </cell>
          <cell r="AF128">
            <v>3.907</v>
          </cell>
          <cell r="AG128">
            <v>4.8849999999999998</v>
          </cell>
          <cell r="AH128">
            <v>1.847</v>
          </cell>
          <cell r="AI128">
            <v>-1.3939999999999999</v>
          </cell>
          <cell r="AJ128">
            <v>-3.9180000000000001</v>
          </cell>
          <cell r="AK128">
            <v>-4.806</v>
          </cell>
          <cell r="AL128">
            <v>-8.4169999999999998</v>
          </cell>
          <cell r="AM128">
            <v>-5.66</v>
          </cell>
          <cell r="AN128">
            <v>-2.2309999999999999</v>
          </cell>
          <cell r="AO128">
            <v>0.10199999999999999</v>
          </cell>
          <cell r="AP128">
            <v>-1.998</v>
          </cell>
          <cell r="AQ128">
            <v>-0.69599999999999995</v>
          </cell>
          <cell r="AR128">
            <v>-0.81699999999999995</v>
          </cell>
          <cell r="AS128">
            <v>-1.165</v>
          </cell>
          <cell r="AT128">
            <v>-1.093</v>
          </cell>
          <cell r="AU128">
            <v>-1.0620000000000001</v>
          </cell>
          <cell r="AV128">
            <v>-0.54300000000000004</v>
          </cell>
          <cell r="AW128">
            <v>2011</v>
          </cell>
        </row>
        <row r="129">
          <cell r="D129" t="str">
            <v>Panama</v>
          </cell>
          <cell r="E129" t="str">
            <v>Current account balance</v>
          </cell>
          <cell r="F129"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29" t="str">
            <v>Percent of GDP</v>
          </cell>
          <cell r="I129" t="str">
            <v>See notes for:  Gross domestic product, current prices (National currency) Current account balance (U.S. dollars).</v>
          </cell>
          <cell r="J129">
            <v>-8.6289999999999996</v>
          </cell>
          <cell r="K129">
            <v>-12.41</v>
          </cell>
          <cell r="L129">
            <v>-4.0780000000000003</v>
          </cell>
          <cell r="M129">
            <v>4.0579999999999998</v>
          </cell>
          <cell r="N129">
            <v>-3.9620000000000002</v>
          </cell>
          <cell r="O129">
            <v>1.39</v>
          </cell>
          <cell r="P129">
            <v>-1.762</v>
          </cell>
          <cell r="Q129">
            <v>9.6639999999999997</v>
          </cell>
          <cell r="R129">
            <v>14.805999999999999</v>
          </cell>
          <cell r="S129">
            <v>2.2829999999999999</v>
          </cell>
          <cell r="T129">
            <v>3.806</v>
          </cell>
          <cell r="U129">
            <v>-4.1150000000000002</v>
          </cell>
          <cell r="V129">
            <v>-3.968</v>
          </cell>
          <cell r="W129">
            <v>-1.3080000000000001</v>
          </cell>
          <cell r="X129">
            <v>0.26600000000000001</v>
          </cell>
          <cell r="Y129">
            <v>-5.8789999999999996</v>
          </cell>
          <cell r="Z129">
            <v>-2.1339999999999999</v>
          </cell>
          <cell r="AA129">
            <v>-5.0190000000000001</v>
          </cell>
          <cell r="AB129">
            <v>-9.2919999999999998</v>
          </cell>
          <cell r="AC129">
            <v>-10.117000000000001</v>
          </cell>
          <cell r="AD129">
            <v>-5.93</v>
          </cell>
          <cell r="AE129">
            <v>-1.47</v>
          </cell>
          <cell r="AF129">
            <v>-0.77800000000000002</v>
          </cell>
          <cell r="AG129">
            <v>-4.4809999999999999</v>
          </cell>
          <cell r="AH129">
            <v>-7.4859999999999998</v>
          </cell>
          <cell r="AI129">
            <v>-4.91</v>
          </cell>
          <cell r="AJ129">
            <v>-3.1190000000000002</v>
          </cell>
          <cell r="AK129">
            <v>-7.883</v>
          </cell>
          <cell r="AL129">
            <v>-10.923999999999999</v>
          </cell>
          <cell r="AM129">
            <v>-0.74099999999999999</v>
          </cell>
          <cell r="AN129">
            <v>-10.218999999999999</v>
          </cell>
          <cell r="AO129">
            <v>-12.215</v>
          </cell>
          <cell r="AP129">
            <v>-9.0120000000000005</v>
          </cell>
          <cell r="AQ129">
            <v>-8.9049999999999994</v>
          </cell>
          <cell r="AR129">
            <v>-8.6950000000000003</v>
          </cell>
          <cell r="AS129">
            <v>-8.17</v>
          </cell>
          <cell r="AT129">
            <v>-6.556</v>
          </cell>
          <cell r="AU129">
            <v>-5.992</v>
          </cell>
          <cell r="AV129">
            <v>-5.8559999999999999</v>
          </cell>
          <cell r="AW129">
            <v>2012</v>
          </cell>
        </row>
        <row r="130">
          <cell r="D130" t="str">
            <v>Papua New Guinea</v>
          </cell>
          <cell r="E130" t="str">
            <v>Current account balance</v>
          </cell>
          <cell r="F130"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30" t="str">
            <v>Percent of GDP</v>
          </cell>
          <cell r="I130" t="str">
            <v>See notes for:  Gross domestic product, current prices (National currency) Current account balance (U.S. dollars).</v>
          </cell>
          <cell r="J130">
            <v>-8.3119999999999994</v>
          </cell>
          <cell r="K130">
            <v>-15.098000000000001</v>
          </cell>
          <cell r="L130">
            <v>-11.617000000000001</v>
          </cell>
          <cell r="M130">
            <v>-14.571999999999999</v>
          </cell>
          <cell r="N130">
            <v>-13.507999999999999</v>
          </cell>
          <cell r="O130">
            <v>-6.8029999999999999</v>
          </cell>
          <cell r="P130">
            <v>-4.399</v>
          </cell>
          <cell r="Q130">
            <v>-8.1579999999999995</v>
          </cell>
          <cell r="R130">
            <v>-9.2010000000000005</v>
          </cell>
          <cell r="S130">
            <v>-9.9830000000000005</v>
          </cell>
          <cell r="T130">
            <v>-2.8610000000000002</v>
          </cell>
          <cell r="U130">
            <v>-4.0049999999999999</v>
          </cell>
          <cell r="V130">
            <v>1.79</v>
          </cell>
          <cell r="W130">
            <v>12.413</v>
          </cell>
          <cell r="X130">
            <v>12.568</v>
          </cell>
          <cell r="Y130">
            <v>20.419</v>
          </cell>
          <cell r="Z130">
            <v>4.4260000000000002</v>
          </cell>
          <cell r="AA130">
            <v>-7.6779999999999999</v>
          </cell>
          <cell r="AB130">
            <v>-3.218</v>
          </cell>
          <cell r="AC130">
            <v>1.006</v>
          </cell>
          <cell r="AD130">
            <v>7.5250000000000004</v>
          </cell>
          <cell r="AE130">
            <v>5.8490000000000002</v>
          </cell>
          <cell r="AF130">
            <v>0.17</v>
          </cell>
          <cell r="AG130">
            <v>2.613</v>
          </cell>
          <cell r="AH130">
            <v>0.36599999999999999</v>
          </cell>
          <cell r="AI130">
            <v>13.951000000000001</v>
          </cell>
          <cell r="AJ130">
            <v>-1.6779999999999999</v>
          </cell>
          <cell r="AK130">
            <v>3.9969999999999999</v>
          </cell>
          <cell r="AL130">
            <v>8.4260000000000002</v>
          </cell>
          <cell r="AM130">
            <v>-16.353000000000002</v>
          </cell>
          <cell r="AN130">
            <v>-26.17</v>
          </cell>
          <cell r="AO130">
            <v>-2.0790000000000002</v>
          </cell>
          <cell r="AP130">
            <v>-17.699000000000002</v>
          </cell>
          <cell r="AQ130">
            <v>-10.744999999999999</v>
          </cell>
          <cell r="AR130">
            <v>-5.0780000000000003</v>
          </cell>
          <cell r="AS130">
            <v>11.007999999999999</v>
          </cell>
          <cell r="AT130">
            <v>10.429</v>
          </cell>
          <cell r="AU130">
            <v>8.4809999999999999</v>
          </cell>
          <cell r="AV130">
            <v>6.54</v>
          </cell>
          <cell r="AW130">
            <v>2010</v>
          </cell>
        </row>
        <row r="131">
          <cell r="D131" t="str">
            <v>Paraguay</v>
          </cell>
          <cell r="E131" t="str">
            <v>Current account balance</v>
          </cell>
          <cell r="F131"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31" t="str">
            <v>Percent of GDP</v>
          </cell>
          <cell r="I131" t="str">
            <v>See notes for:  Gross domestic product, current prices (National currency) Current account balance (U.S. dollars).</v>
          </cell>
          <cell r="J131">
            <v>-6.7649999999999997</v>
          </cell>
          <cell r="K131">
            <v>-7.1559999999999997</v>
          </cell>
          <cell r="L131">
            <v>-6.8520000000000003</v>
          </cell>
          <cell r="M131">
            <v>-4.085</v>
          </cell>
          <cell r="N131">
            <v>-6.4359999999999999</v>
          </cell>
          <cell r="O131">
            <v>-5.9720000000000004</v>
          </cell>
          <cell r="P131">
            <v>-7.2510000000000003</v>
          </cell>
          <cell r="Q131">
            <v>-11.617000000000001</v>
          </cell>
          <cell r="R131">
            <v>-3.7639999999999998</v>
          </cell>
          <cell r="S131">
            <v>6.6909999999999998</v>
          </cell>
          <cell r="T131">
            <v>7.7569999999999997</v>
          </cell>
          <cell r="U131">
            <v>2.4329999999999998</v>
          </cell>
          <cell r="V131">
            <v>0.36899999999999999</v>
          </cell>
          <cell r="W131">
            <v>2.16</v>
          </cell>
          <cell r="X131">
            <v>-2.0430000000000001</v>
          </cell>
          <cell r="Y131">
            <v>-1.0209999999999999</v>
          </cell>
          <cell r="Z131">
            <v>-3.6120000000000001</v>
          </cell>
          <cell r="AA131">
            <v>-6.5389999999999997</v>
          </cell>
          <cell r="AB131">
            <v>-1.7729999999999999</v>
          </cell>
          <cell r="AC131">
            <v>-1.9790000000000001</v>
          </cell>
          <cell r="AD131">
            <v>-1.9890000000000001</v>
          </cell>
          <cell r="AE131">
            <v>-3.51</v>
          </cell>
          <cell r="AF131">
            <v>1.4650000000000001</v>
          </cell>
          <cell r="AG131">
            <v>1.96</v>
          </cell>
          <cell r="AH131">
            <v>1.784</v>
          </cell>
          <cell r="AI131">
            <v>0.191</v>
          </cell>
          <cell r="AJ131">
            <v>1.198</v>
          </cell>
          <cell r="AK131">
            <v>1.33</v>
          </cell>
          <cell r="AL131">
            <v>-1.708</v>
          </cell>
          <cell r="AM131">
            <v>0.42299999999999999</v>
          </cell>
          <cell r="AN131">
            <v>-3.089</v>
          </cell>
          <cell r="AO131">
            <v>-1.135</v>
          </cell>
          <cell r="AP131">
            <v>-1.9650000000000001</v>
          </cell>
          <cell r="AQ131">
            <v>-2.4409999999999998</v>
          </cell>
          <cell r="AR131">
            <v>-2.9220000000000002</v>
          </cell>
          <cell r="AS131">
            <v>-3.181</v>
          </cell>
          <cell r="AT131">
            <v>-3.427</v>
          </cell>
          <cell r="AU131">
            <v>-3.4430000000000001</v>
          </cell>
          <cell r="AV131">
            <v>-3.254</v>
          </cell>
          <cell r="AW131">
            <v>2011</v>
          </cell>
        </row>
        <row r="132">
          <cell r="D132" t="str">
            <v>Peru</v>
          </cell>
          <cell r="E132" t="str">
            <v>Current account balance</v>
          </cell>
          <cell r="F132"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32" t="str">
            <v>Percent of GDP</v>
          </cell>
          <cell r="I132" t="str">
            <v>See notes for:  Gross domestic product, current prices (National currency) Current account balance (U.S. dollars).</v>
          </cell>
          <cell r="J132">
            <v>-5.0599999999999996</v>
          </cell>
          <cell r="K132">
            <v>-9.4580000000000002</v>
          </cell>
          <cell r="L132">
            <v>-8.9390000000000001</v>
          </cell>
          <cell r="M132">
            <v>-6.69</v>
          </cell>
          <cell r="N132">
            <v>-1.35</v>
          </cell>
          <cell r="O132">
            <v>0.29399999999999998</v>
          </cell>
          <cell r="P132">
            <v>-5.3120000000000003</v>
          </cell>
          <cell r="Q132">
            <v>-4.2119999999999997</v>
          </cell>
          <cell r="R132">
            <v>-5.3170000000000002</v>
          </cell>
          <cell r="S132">
            <v>-0.52700000000000002</v>
          </cell>
          <cell r="T132">
            <v>-5.0380000000000003</v>
          </cell>
          <cell r="U132">
            <v>-4.3959999999999999</v>
          </cell>
          <cell r="V132">
            <v>-5.3</v>
          </cell>
          <cell r="W132">
            <v>-7.056</v>
          </cell>
          <cell r="X132">
            <v>-6.0049999999999999</v>
          </cell>
          <cell r="Y132">
            <v>-8.6020000000000003</v>
          </cell>
          <cell r="Z132">
            <v>-6.51</v>
          </cell>
          <cell r="AA132">
            <v>-5.6879999999999997</v>
          </cell>
          <cell r="AB132">
            <v>-5.87</v>
          </cell>
          <cell r="AC132">
            <v>-2.6749999999999998</v>
          </cell>
          <cell r="AD132">
            <v>-2.8969999999999998</v>
          </cell>
          <cell r="AE132">
            <v>-2.2290000000000001</v>
          </cell>
          <cell r="AF132">
            <v>-1.9259999999999999</v>
          </cell>
          <cell r="AG132">
            <v>-1.516</v>
          </cell>
          <cell r="AH132">
            <v>8.5999999999999993E-2</v>
          </cell>
          <cell r="AI132">
            <v>1.46</v>
          </cell>
          <cell r="AJ132">
            <v>3.1549999999999998</v>
          </cell>
          <cell r="AK132">
            <v>1.417</v>
          </cell>
          <cell r="AL132">
            <v>-4.165</v>
          </cell>
          <cell r="AM132">
            <v>-0.56999999999999995</v>
          </cell>
          <cell r="AN132">
            <v>-2.456</v>
          </cell>
          <cell r="AO132">
            <v>-1.87</v>
          </cell>
          <cell r="AP132">
            <v>-3.585</v>
          </cell>
          <cell r="AQ132">
            <v>-3.4670000000000001</v>
          </cell>
          <cell r="AR132">
            <v>-3.3519999999999999</v>
          </cell>
          <cell r="AS132">
            <v>-3.2469999999999999</v>
          </cell>
          <cell r="AT132">
            <v>-3.0569999999999999</v>
          </cell>
          <cell r="AU132">
            <v>-2.8460000000000001</v>
          </cell>
          <cell r="AV132">
            <v>-2.8220000000000001</v>
          </cell>
          <cell r="AW132">
            <v>2012</v>
          </cell>
        </row>
        <row r="133">
          <cell r="D133" t="str">
            <v>Philippines</v>
          </cell>
          <cell r="E133" t="str">
            <v>Current account balance</v>
          </cell>
          <cell r="F133"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33" t="str">
            <v>Percent of GDP</v>
          </cell>
          <cell r="I133" t="str">
            <v>See notes for:  Gross domestic product, current prices (National currency) Current account balance (U.S. dollars).</v>
          </cell>
          <cell r="J133">
            <v>-6.9109999999999996</v>
          </cell>
          <cell r="K133">
            <v>-3.36</v>
          </cell>
          <cell r="L133">
            <v>-4.8280000000000003</v>
          </cell>
          <cell r="M133">
            <v>-4.8079999999999998</v>
          </cell>
          <cell r="N133">
            <v>-0.46700000000000003</v>
          </cell>
          <cell r="O133">
            <v>1.542</v>
          </cell>
          <cell r="P133">
            <v>3.645</v>
          </cell>
          <cell r="Q133">
            <v>0.53900000000000003</v>
          </cell>
          <cell r="R133">
            <v>0.755</v>
          </cell>
          <cell r="S133">
            <v>-3.0870000000000002</v>
          </cell>
          <cell r="T133">
            <v>-5.4930000000000003</v>
          </cell>
          <cell r="U133">
            <v>-1.879</v>
          </cell>
          <cell r="V133">
            <v>-1.6919999999999999</v>
          </cell>
          <cell r="W133">
            <v>-4.9850000000000003</v>
          </cell>
          <cell r="X133">
            <v>-4.0129999999999999</v>
          </cell>
          <cell r="Y133">
            <v>-2.3929999999999998</v>
          </cell>
          <cell r="Z133">
            <v>-4.2069999999999999</v>
          </cell>
          <cell r="AA133">
            <v>-4.7460000000000004</v>
          </cell>
          <cell r="AB133">
            <v>2.0910000000000002</v>
          </cell>
          <cell r="AC133">
            <v>-3.464</v>
          </cell>
          <cell r="AD133">
            <v>-2.75</v>
          </cell>
          <cell r="AE133">
            <v>-2.2949999999999999</v>
          </cell>
          <cell r="AF133">
            <v>-0.34699999999999998</v>
          </cell>
          <cell r="AG133">
            <v>0.34</v>
          </cell>
          <cell r="AH133">
            <v>1.778</v>
          </cell>
          <cell r="AI133">
            <v>1.921</v>
          </cell>
          <cell r="AJ133">
            <v>4.37</v>
          </cell>
          <cell r="AK133">
            <v>4.7619999999999996</v>
          </cell>
          <cell r="AL133">
            <v>2.089</v>
          </cell>
          <cell r="AM133">
            <v>5.5540000000000003</v>
          </cell>
          <cell r="AN133">
            <v>4.47</v>
          </cell>
          <cell r="AO133">
            <v>3.17</v>
          </cell>
          <cell r="AP133">
            <v>2.8660000000000001</v>
          </cell>
          <cell r="AQ133">
            <v>2.4340000000000002</v>
          </cell>
          <cell r="AR133">
            <v>1.972</v>
          </cell>
          <cell r="AS133">
            <v>1.8180000000000001</v>
          </cell>
          <cell r="AT133">
            <v>1.59</v>
          </cell>
          <cell r="AU133">
            <v>1.3520000000000001</v>
          </cell>
          <cell r="AV133">
            <v>1.21</v>
          </cell>
          <cell r="AW133">
            <v>2012</v>
          </cell>
        </row>
        <row r="134">
          <cell r="D134" t="str">
            <v>Poland</v>
          </cell>
          <cell r="E134" t="str">
            <v>Current account balance</v>
          </cell>
          <cell r="F134"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34" t="str">
            <v>Percent of GDP</v>
          </cell>
          <cell r="I134" t="str">
            <v>See notes for:  Gross domestic product, current prices (National currency) Current account balance (U.S. dollars).</v>
          </cell>
          <cell r="J134">
            <v>-15.551</v>
          </cell>
          <cell r="K134">
            <v>-15.736000000000001</v>
          </cell>
          <cell r="L134">
            <v>-6.7569999999999997</v>
          </cell>
          <cell r="M134">
            <v>-8.7669999999999995</v>
          </cell>
          <cell r="N134">
            <v>-8.8580000000000005</v>
          </cell>
          <cell r="O134">
            <v>-10.27</v>
          </cell>
          <cell r="P134">
            <v>-8.9529999999999994</v>
          </cell>
          <cell r="Q134">
            <v>-10.523999999999999</v>
          </cell>
          <cell r="R134">
            <v>-11.035</v>
          </cell>
          <cell r="S134">
            <v>-1.8340000000000001</v>
          </cell>
          <cell r="T134">
            <v>1.9119999999999999</v>
          </cell>
          <cell r="U134">
            <v>-0.35799999999999998</v>
          </cell>
          <cell r="V134">
            <v>0.96899999999999997</v>
          </cell>
          <cell r="W134">
            <v>-1.2829999999999999</v>
          </cell>
          <cell r="X134">
            <v>5.2850000000000001</v>
          </cell>
          <cell r="Y134">
            <v>0.61399999999999999</v>
          </cell>
          <cell r="Z134">
            <v>-2.0830000000000002</v>
          </cell>
          <cell r="AA134">
            <v>-3.657</v>
          </cell>
          <cell r="AB134">
            <v>-4.0119999999999996</v>
          </cell>
          <cell r="AC134">
            <v>-7.4420000000000002</v>
          </cell>
          <cell r="AD134">
            <v>-6.0389999999999997</v>
          </cell>
          <cell r="AE134">
            <v>-3.1230000000000002</v>
          </cell>
          <cell r="AF134">
            <v>-2.7970000000000002</v>
          </cell>
          <cell r="AG134">
            <v>-2.524</v>
          </cell>
          <cell r="AH134">
            <v>-5.24</v>
          </cell>
          <cell r="AI134">
            <v>-2.3820000000000001</v>
          </cell>
          <cell r="AJ134">
            <v>-3.8479999999999999</v>
          </cell>
          <cell r="AK134">
            <v>-6.2309999999999999</v>
          </cell>
          <cell r="AL134">
            <v>-6.6029999999999998</v>
          </cell>
          <cell r="AM134">
            <v>-3.9809999999999999</v>
          </cell>
          <cell r="AN134">
            <v>-5.1150000000000002</v>
          </cell>
          <cell r="AO134">
            <v>-4.8680000000000003</v>
          </cell>
          <cell r="AP134">
            <v>-3.5680000000000001</v>
          </cell>
          <cell r="AQ134">
            <v>-3.59</v>
          </cell>
          <cell r="AR134">
            <v>-3.4649999999999999</v>
          </cell>
          <cell r="AS134">
            <v>-3.4929999999999999</v>
          </cell>
          <cell r="AT134">
            <v>-3.4489999999999998</v>
          </cell>
          <cell r="AU134">
            <v>-3.5939999999999999</v>
          </cell>
          <cell r="AV134">
            <v>-3.5619999999999998</v>
          </cell>
          <cell r="AW134">
            <v>2012</v>
          </cell>
        </row>
        <row r="135">
          <cell r="D135" t="str">
            <v>Portugal</v>
          </cell>
          <cell r="E135" t="str">
            <v>Current account balance</v>
          </cell>
          <cell r="F135"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35" t="str">
            <v>Percent of GDP</v>
          </cell>
          <cell r="I135" t="str">
            <v>See notes for:  Gross domestic product, current prices (National currency) Current account balance (U.S. dollars).</v>
          </cell>
          <cell r="J135">
            <v>-3.3130000000000002</v>
          </cell>
          <cell r="K135">
            <v>-14.648999999999999</v>
          </cell>
          <cell r="L135">
            <v>-10.784000000000001</v>
          </cell>
          <cell r="M135">
            <v>-5.8630000000000004</v>
          </cell>
          <cell r="N135">
            <v>-2.4380000000000002</v>
          </cell>
          <cell r="O135">
            <v>1.417</v>
          </cell>
          <cell r="P135">
            <v>3.125</v>
          </cell>
          <cell r="Q135">
            <v>0.93200000000000005</v>
          </cell>
          <cell r="R135">
            <v>-1.952</v>
          </cell>
          <cell r="S135">
            <v>0.26</v>
          </cell>
          <cell r="T135">
            <v>-0.23200000000000001</v>
          </cell>
          <cell r="U135">
            <v>-0.80900000000000005</v>
          </cell>
          <cell r="V135">
            <v>-0.17299999999999999</v>
          </cell>
          <cell r="W135">
            <v>0.249</v>
          </cell>
          <cell r="X135">
            <v>-2.2360000000000002</v>
          </cell>
          <cell r="Y135">
            <v>-0.113</v>
          </cell>
          <cell r="Z135">
            <v>-3.9630000000000001</v>
          </cell>
          <cell r="AA135">
            <v>-5.7990000000000004</v>
          </cell>
          <cell r="AB135">
            <v>-7.157</v>
          </cell>
          <cell r="AC135">
            <v>-8.69</v>
          </cell>
          <cell r="AD135">
            <v>-10.343</v>
          </cell>
          <cell r="AE135">
            <v>-10.321</v>
          </cell>
          <cell r="AF135">
            <v>-8.234</v>
          </cell>
          <cell r="AG135">
            <v>-6.4329999999999998</v>
          </cell>
          <cell r="AH135">
            <v>-8.327</v>
          </cell>
          <cell r="AI135">
            <v>-10.323</v>
          </cell>
          <cell r="AJ135">
            <v>-10.685</v>
          </cell>
          <cell r="AK135">
            <v>-10.102</v>
          </cell>
          <cell r="AL135">
            <v>-12.638</v>
          </cell>
          <cell r="AM135">
            <v>-10.920999999999999</v>
          </cell>
          <cell r="AN135">
            <v>-10.57</v>
          </cell>
          <cell r="AO135">
            <v>-7.0060000000000002</v>
          </cell>
          <cell r="AP135">
            <v>-1.546</v>
          </cell>
          <cell r="AQ135">
            <v>0.14399999999999999</v>
          </cell>
          <cell r="AR135">
            <v>-8.3000000000000004E-2</v>
          </cell>
          <cell r="AS135">
            <v>-0.28699999999999998</v>
          </cell>
          <cell r="AT135">
            <v>3.4000000000000002E-2</v>
          </cell>
          <cell r="AU135">
            <v>0.48</v>
          </cell>
          <cell r="AV135">
            <v>1.0629999999999999</v>
          </cell>
          <cell r="AW135">
            <v>2012</v>
          </cell>
        </row>
        <row r="136">
          <cell r="D136" t="str">
            <v>Qatar</v>
          </cell>
          <cell r="E136" t="str">
            <v>Current account balance</v>
          </cell>
          <cell r="F136"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36" t="str">
            <v>Percent of GDP</v>
          </cell>
          <cell r="I136" t="str">
            <v>See notes for:  Gross domestic product, current prices (National currency) Current account balance (U.S. dollars).</v>
          </cell>
          <cell r="J136">
            <v>106.836</v>
          </cell>
          <cell r="K136">
            <v>94.941999999999993</v>
          </cell>
          <cell r="L136">
            <v>74.117999999999995</v>
          </cell>
          <cell r="M136">
            <v>57.265999999999998</v>
          </cell>
          <cell r="N136">
            <v>84.137</v>
          </cell>
          <cell r="O136">
            <v>62.311</v>
          </cell>
          <cell r="P136">
            <v>33.497999999999998</v>
          </cell>
          <cell r="Q136">
            <v>39.261000000000003</v>
          </cell>
          <cell r="R136">
            <v>32.817</v>
          </cell>
          <cell r="S136">
            <v>44.674999999999997</v>
          </cell>
          <cell r="T136">
            <v>-12.868</v>
          </cell>
          <cell r="U136">
            <v>-16.797999999999998</v>
          </cell>
          <cell r="V136">
            <v>-21.271999999999998</v>
          </cell>
          <cell r="W136">
            <v>-24.364000000000001</v>
          </cell>
          <cell r="X136">
            <v>-22.597999999999999</v>
          </cell>
          <cell r="Y136">
            <v>-31.030999999999999</v>
          </cell>
          <cell r="Z136">
            <v>-26.766999999999999</v>
          </cell>
          <cell r="AA136">
            <v>-17.995000000000001</v>
          </cell>
          <cell r="AB136">
            <v>-18.707999999999998</v>
          </cell>
          <cell r="AC136">
            <v>12.477</v>
          </cell>
          <cell r="AD136">
            <v>23.242000000000001</v>
          </cell>
          <cell r="AE136">
            <v>27.323</v>
          </cell>
          <cell r="AF136">
            <v>21.940999999999999</v>
          </cell>
          <cell r="AG136">
            <v>25.263999999999999</v>
          </cell>
          <cell r="AH136">
            <v>22.370999999999999</v>
          </cell>
          <cell r="AI136">
            <v>29.867999999999999</v>
          </cell>
          <cell r="AJ136">
            <v>25.122</v>
          </cell>
          <cell r="AK136">
            <v>25.324000000000002</v>
          </cell>
          <cell r="AL136">
            <v>28.655999999999999</v>
          </cell>
          <cell r="AM136">
            <v>10.212</v>
          </cell>
          <cell r="AN136">
            <v>26.78</v>
          </cell>
          <cell r="AO136">
            <v>30.358000000000001</v>
          </cell>
          <cell r="AP136">
            <v>29.532</v>
          </cell>
          <cell r="AQ136">
            <v>29.266999999999999</v>
          </cell>
          <cell r="AR136">
            <v>23.719000000000001</v>
          </cell>
          <cell r="AS136">
            <v>17.248999999999999</v>
          </cell>
          <cell r="AT136">
            <v>11.701000000000001</v>
          </cell>
          <cell r="AU136">
            <v>6.5640000000000001</v>
          </cell>
          <cell r="AV136">
            <v>6.194</v>
          </cell>
          <cell r="AW136">
            <v>2011</v>
          </cell>
        </row>
        <row r="137">
          <cell r="D137" t="str">
            <v>Romania</v>
          </cell>
          <cell r="E137" t="str">
            <v>Current account balance</v>
          </cell>
          <cell r="F137"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37" t="str">
            <v>Percent of GDP</v>
          </cell>
          <cell r="I137" t="str">
            <v>See notes for:  Gross domestic product, current prices (National currency) Current account balance (U.S. dollars).</v>
          </cell>
          <cell r="J137">
            <v>-5.2510000000000003</v>
          </cell>
          <cell r="K137">
            <v>-1.5089999999999999</v>
          </cell>
          <cell r="L137">
            <v>1.91</v>
          </cell>
          <cell r="M137">
            <v>2.4329999999999998</v>
          </cell>
          <cell r="N137">
            <v>4.4550000000000001</v>
          </cell>
          <cell r="O137">
            <v>2.8919999999999999</v>
          </cell>
          <cell r="P137">
            <v>2.6989999999999998</v>
          </cell>
          <cell r="Q137">
            <v>3.53</v>
          </cell>
          <cell r="R137">
            <v>6.5519999999999996</v>
          </cell>
          <cell r="S137">
            <v>4.6820000000000004</v>
          </cell>
          <cell r="T137">
            <v>-4.5970000000000004</v>
          </cell>
          <cell r="U137">
            <v>-4.3360000000000003</v>
          </cell>
          <cell r="V137">
            <v>-8.6059999999999999</v>
          </cell>
          <cell r="W137">
            <v>-4.4610000000000003</v>
          </cell>
          <cell r="X137">
            <v>-1.663</v>
          </cell>
          <cell r="Y137">
            <v>-4.4649999999999999</v>
          </cell>
          <cell r="Z137">
            <v>-6.6539999999999999</v>
          </cell>
          <cell r="AA137">
            <v>-5.4039999999999999</v>
          </cell>
          <cell r="AB137">
            <v>-6.867</v>
          </cell>
          <cell r="AC137">
            <v>-4.0629999999999997</v>
          </cell>
          <cell r="AD137">
            <v>-3.0249999999999999</v>
          </cell>
          <cell r="AE137">
            <v>-4.38</v>
          </cell>
          <cell r="AF137">
            <v>-3.3330000000000002</v>
          </cell>
          <cell r="AG137">
            <v>-5.819</v>
          </cell>
          <cell r="AH137">
            <v>-8.3640000000000008</v>
          </cell>
          <cell r="AI137">
            <v>-8.6460000000000008</v>
          </cell>
          <cell r="AJ137">
            <v>-10.388999999999999</v>
          </cell>
          <cell r="AK137">
            <v>-13.426</v>
          </cell>
          <cell r="AL137">
            <v>-11.635</v>
          </cell>
          <cell r="AM137">
            <v>-4.1630000000000003</v>
          </cell>
          <cell r="AN137">
            <v>-4.4219999999999997</v>
          </cell>
          <cell r="AO137">
            <v>-4.524</v>
          </cell>
          <cell r="AP137">
            <v>-3.8220000000000001</v>
          </cell>
          <cell r="AQ137">
            <v>-4.24</v>
          </cell>
          <cell r="AR137">
            <v>-4.5469999999999997</v>
          </cell>
          <cell r="AS137">
            <v>-4.7720000000000002</v>
          </cell>
          <cell r="AT137">
            <v>-4.8540000000000001</v>
          </cell>
          <cell r="AU137">
            <v>-4.9790000000000001</v>
          </cell>
          <cell r="AV137">
            <v>-4.9180000000000001</v>
          </cell>
          <cell r="AW137">
            <v>2011</v>
          </cell>
        </row>
        <row r="138">
          <cell r="D138" t="str">
            <v>Russia</v>
          </cell>
          <cell r="E138" t="str">
            <v>Current account balance</v>
          </cell>
          <cell r="F138"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38" t="str">
            <v>Percent of GDP</v>
          </cell>
          <cell r="I138" t="str">
            <v>See notes for:  Gross domestic product, current prices (National currency) Current account balance (U.S. dollars).</v>
          </cell>
          <cell r="J138" t="str">
            <v>n/a</v>
          </cell>
          <cell r="K138" t="str">
            <v>n/a</v>
          </cell>
          <cell r="L138" t="str">
            <v>n/a</v>
          </cell>
          <cell r="M138" t="str">
            <v>n/a</v>
          </cell>
          <cell r="N138" t="str">
            <v>n/a</v>
          </cell>
          <cell r="O138" t="str">
            <v>n/a</v>
          </cell>
          <cell r="P138" t="str">
            <v>n/a</v>
          </cell>
          <cell r="Q138" t="str">
            <v>n/a</v>
          </cell>
          <cell r="R138" t="str">
            <v>n/a</v>
          </cell>
          <cell r="S138" t="str">
            <v>n/a</v>
          </cell>
          <cell r="T138" t="str">
            <v>n/a</v>
          </cell>
          <cell r="U138" t="str">
            <v>n/a</v>
          </cell>
          <cell r="V138">
            <v>-1.4019999999999999</v>
          </cell>
          <cell r="W138">
            <v>1.4139999999999999</v>
          </cell>
          <cell r="X138">
            <v>2.8140000000000001</v>
          </cell>
          <cell r="Y138">
            <v>2.222</v>
          </cell>
          <cell r="Z138">
            <v>2.766</v>
          </cell>
          <cell r="AA138">
            <v>-0.02</v>
          </cell>
          <cell r="AB138">
            <v>8.1000000000000003E-2</v>
          </cell>
          <cell r="AC138">
            <v>12.565</v>
          </cell>
          <cell r="AD138">
            <v>18.035</v>
          </cell>
          <cell r="AE138">
            <v>11.067</v>
          </cell>
          <cell r="AF138">
            <v>8.4359999999999999</v>
          </cell>
          <cell r="AG138">
            <v>8.2279999999999998</v>
          </cell>
          <cell r="AH138">
            <v>10.071</v>
          </cell>
          <cell r="AI138">
            <v>11.053000000000001</v>
          </cell>
          <cell r="AJ138">
            <v>9.5299999999999994</v>
          </cell>
          <cell r="AK138">
            <v>5.9249999999999998</v>
          </cell>
          <cell r="AL138">
            <v>6.2450000000000001</v>
          </cell>
          <cell r="AM138">
            <v>4.05</v>
          </cell>
          <cell r="AN138">
            <v>4.5869999999999997</v>
          </cell>
          <cell r="AO138">
            <v>5.2039999999999997</v>
          </cell>
          <cell r="AP138">
            <v>4.0209999999999999</v>
          </cell>
          <cell r="AQ138">
            <v>2.548</v>
          </cell>
          <cell r="AR138">
            <v>1.63</v>
          </cell>
          <cell r="AS138">
            <v>0.90200000000000002</v>
          </cell>
          <cell r="AT138">
            <v>0.26600000000000001</v>
          </cell>
          <cell r="AU138">
            <v>0.23699999999999999</v>
          </cell>
          <cell r="AV138">
            <v>9.5000000000000001E-2</v>
          </cell>
          <cell r="AW138">
            <v>2012</v>
          </cell>
        </row>
        <row r="139">
          <cell r="D139" t="str">
            <v>Rwanda</v>
          </cell>
          <cell r="E139" t="str">
            <v>Current account balance</v>
          </cell>
          <cell r="F139"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39" t="str">
            <v>Percent of GDP</v>
          </cell>
          <cell r="I139" t="str">
            <v>See notes for:  Gross domestic product, current prices (National currency) Current account balance (U.S. dollars).</v>
          </cell>
          <cell r="J139">
            <v>-3.8050000000000002</v>
          </cell>
          <cell r="K139">
            <v>-5.1429999999999998</v>
          </cell>
          <cell r="L139">
            <v>-8.5850000000000009</v>
          </cell>
          <cell r="M139">
            <v>-5.7729999999999997</v>
          </cell>
          <cell r="N139">
            <v>-5.0579999999999998</v>
          </cell>
          <cell r="O139">
            <v>-6.4329999999999998</v>
          </cell>
          <cell r="P139">
            <v>-5.3789999999999996</v>
          </cell>
          <cell r="Q139">
            <v>-8.3520000000000003</v>
          </cell>
          <cell r="R139">
            <v>-7.8879999999999999</v>
          </cell>
          <cell r="S139">
            <v>-7.9059999999999997</v>
          </cell>
          <cell r="T139">
            <v>-8.4610000000000003</v>
          </cell>
          <cell r="U139">
            <v>-9.7360000000000007</v>
          </cell>
          <cell r="V139">
            <v>-10.27</v>
          </cell>
          <cell r="W139">
            <v>-11.021000000000001</v>
          </cell>
          <cell r="X139">
            <v>-4.2709999999999999</v>
          </cell>
          <cell r="Y139">
            <v>-2.9119999999999999</v>
          </cell>
          <cell r="Z139">
            <v>-6.49</v>
          </cell>
          <cell r="AA139">
            <v>-8.1669999999999998</v>
          </cell>
          <cell r="AB139">
            <v>-6.92</v>
          </cell>
          <cell r="AC139">
            <v>-6.35</v>
          </cell>
          <cell r="AD139">
            <v>-3.2559999999999998</v>
          </cell>
          <cell r="AE139">
            <v>-2.5960000000000001</v>
          </cell>
          <cell r="AF139">
            <v>-2.0329999999999999</v>
          </cell>
          <cell r="AG139">
            <v>-2.5049999999999999</v>
          </cell>
          <cell r="AH139">
            <v>1.849</v>
          </cell>
          <cell r="AI139">
            <v>1.008</v>
          </cell>
          <cell r="AJ139">
            <v>-4.3239999999999998</v>
          </cell>
          <cell r="AK139">
            <v>-2.2269999999999999</v>
          </cell>
          <cell r="AL139">
            <v>-4.9039999999999999</v>
          </cell>
          <cell r="AM139">
            <v>-7.2869999999999999</v>
          </cell>
          <cell r="AN139">
            <v>-5.8979999999999997</v>
          </cell>
          <cell r="AO139">
            <v>-7.2670000000000003</v>
          </cell>
          <cell r="AP139">
            <v>-10.877000000000001</v>
          </cell>
          <cell r="AQ139">
            <v>-10.180999999999999</v>
          </cell>
          <cell r="AR139">
            <v>-9.0340000000000007</v>
          </cell>
          <cell r="AS139">
            <v>-6.6449999999999996</v>
          </cell>
          <cell r="AT139">
            <v>-6.23</v>
          </cell>
          <cell r="AU139">
            <v>-6.3920000000000003</v>
          </cell>
          <cell r="AV139">
            <v>-6.56</v>
          </cell>
          <cell r="AW139">
            <v>2010</v>
          </cell>
        </row>
        <row r="140">
          <cell r="D140" t="str">
            <v>Samoa</v>
          </cell>
          <cell r="E140" t="str">
            <v>Current account balance</v>
          </cell>
          <cell r="F140"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40" t="str">
            <v>Percent of GDP</v>
          </cell>
          <cell r="I140" t="str">
            <v>See notes for:  Gross domestic product, current prices (National currency) Current account balance (U.S. dollars).</v>
          </cell>
          <cell r="J140">
            <v>-14.805999999999999</v>
          </cell>
          <cell r="K140">
            <v>-16.292999999999999</v>
          </cell>
          <cell r="L140">
            <v>-9</v>
          </cell>
          <cell r="M140">
            <v>1.2889999999999999</v>
          </cell>
          <cell r="N140">
            <v>-2.8090000000000002</v>
          </cell>
          <cell r="O140">
            <v>2.097</v>
          </cell>
          <cell r="P140">
            <v>10.166</v>
          </cell>
          <cell r="Q140">
            <v>10.536</v>
          </cell>
          <cell r="R140">
            <v>11.458</v>
          </cell>
          <cell r="S140">
            <v>11.875</v>
          </cell>
          <cell r="T140">
            <v>8.3800000000000008</v>
          </cell>
          <cell r="U140">
            <v>-20.431000000000001</v>
          </cell>
          <cell r="V140">
            <v>-15.452999999999999</v>
          </cell>
          <cell r="W140">
            <v>-20.606000000000002</v>
          </cell>
          <cell r="X140">
            <v>2.8260000000000001</v>
          </cell>
          <cell r="Y140">
            <v>4.7080000000000002</v>
          </cell>
          <cell r="Z140">
            <v>5.1420000000000003</v>
          </cell>
          <cell r="AA140">
            <v>-3.6819999999999999</v>
          </cell>
          <cell r="AB140">
            <v>1.0569999999999999</v>
          </cell>
          <cell r="AC140">
            <v>-9.6389999999999993</v>
          </cell>
          <cell r="AD140">
            <v>-1.9430000000000001</v>
          </cell>
          <cell r="AE140">
            <v>-4.6459999999999999</v>
          </cell>
          <cell r="AF140">
            <v>-8.8710000000000004</v>
          </cell>
          <cell r="AG140">
            <v>-8.2569999999999997</v>
          </cell>
          <cell r="AH140">
            <v>-8.4109999999999996</v>
          </cell>
          <cell r="AI140">
            <v>-9.6</v>
          </cell>
          <cell r="AJ140">
            <v>-10.23</v>
          </cell>
          <cell r="AK140">
            <v>-15.496</v>
          </cell>
          <cell r="AL140">
            <v>-6.3630000000000004</v>
          </cell>
          <cell r="AM140">
            <v>-6.1929999999999996</v>
          </cell>
          <cell r="AN140">
            <v>-7.5759999999999996</v>
          </cell>
          <cell r="AO140">
            <v>-4.4909999999999997</v>
          </cell>
          <cell r="AP140">
            <v>-9.9819999999999993</v>
          </cell>
          <cell r="AQ140">
            <v>-13.773</v>
          </cell>
          <cell r="AR140">
            <v>-16.292999999999999</v>
          </cell>
          <cell r="AS140">
            <v>-14.538</v>
          </cell>
          <cell r="AT140">
            <v>-13.381</v>
          </cell>
          <cell r="AU140">
            <v>-11.935</v>
          </cell>
          <cell r="AV140">
            <v>-11.760999999999999</v>
          </cell>
          <cell r="AW140">
            <v>2012</v>
          </cell>
        </row>
        <row r="141">
          <cell r="D141" t="str">
            <v>San Marino</v>
          </cell>
          <cell r="E141" t="str">
            <v>Current account balance</v>
          </cell>
          <cell r="F141"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41" t="str">
            <v>Percent of GDP</v>
          </cell>
        </row>
        <row r="142">
          <cell r="D142" t="str">
            <v>São Tomé and Príncipe</v>
          </cell>
          <cell r="E142" t="str">
            <v>Current account balance</v>
          </cell>
          <cell r="F142"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42" t="str">
            <v>Percent of GDP</v>
          </cell>
          <cell r="I142" t="str">
            <v>See notes for:  Gross domestic product, current prices (National currency) Current account balance (U.S. dollars).</v>
          </cell>
          <cell r="J142">
            <v>-19.803999999999998</v>
          </cell>
          <cell r="K142">
            <v>-23.576000000000001</v>
          </cell>
          <cell r="L142">
            <v>-34.225000000000001</v>
          </cell>
          <cell r="M142">
            <v>-16.024999999999999</v>
          </cell>
          <cell r="N142">
            <v>-21.975000000000001</v>
          </cell>
          <cell r="O142">
            <v>-23.052</v>
          </cell>
          <cell r="P142">
            <v>-12.621</v>
          </cell>
          <cell r="Q142">
            <v>-9.9540000000000006</v>
          </cell>
          <cell r="R142">
            <v>-18.72</v>
          </cell>
          <cell r="S142">
            <v>-28.335999999999999</v>
          </cell>
          <cell r="T142">
            <v>-24.896999999999998</v>
          </cell>
          <cell r="U142">
            <v>-31.588000000000001</v>
          </cell>
          <cell r="V142">
            <v>-28.344000000000001</v>
          </cell>
          <cell r="W142">
            <v>-23.579000000000001</v>
          </cell>
          <cell r="X142">
            <v>-18.815999999999999</v>
          </cell>
          <cell r="Y142">
            <v>-26.143999999999998</v>
          </cell>
          <cell r="Z142">
            <v>-17.547000000000001</v>
          </cell>
          <cell r="AA142">
            <v>-14.659000000000001</v>
          </cell>
          <cell r="AB142">
            <v>-17.234999999999999</v>
          </cell>
          <cell r="AC142">
            <v>-15.65</v>
          </cell>
          <cell r="AD142">
            <v>-15.06</v>
          </cell>
          <cell r="AE142">
            <v>-21.518999999999998</v>
          </cell>
          <cell r="AF142">
            <v>-19.826000000000001</v>
          </cell>
          <cell r="AG142">
            <v>-15.167999999999999</v>
          </cell>
          <cell r="AH142">
            <v>-21.483000000000001</v>
          </cell>
          <cell r="AI142">
            <v>-21.391999999999999</v>
          </cell>
          <cell r="AJ142">
            <v>-32.268999999999998</v>
          </cell>
          <cell r="AK142">
            <v>-29.74</v>
          </cell>
          <cell r="AL142">
            <v>-34.908000000000001</v>
          </cell>
          <cell r="AM142">
            <v>-23.614000000000001</v>
          </cell>
          <cell r="AN142">
            <v>-22.532</v>
          </cell>
          <cell r="AO142">
            <v>-27.396999999999998</v>
          </cell>
          <cell r="AP142">
            <v>-26.622</v>
          </cell>
          <cell r="AQ142">
            <v>-24.686</v>
          </cell>
          <cell r="AR142">
            <v>-20.803999999999998</v>
          </cell>
          <cell r="AS142">
            <v>-11.034000000000001</v>
          </cell>
          <cell r="AT142">
            <v>11.013</v>
          </cell>
          <cell r="AU142">
            <v>16.422000000000001</v>
          </cell>
          <cell r="AV142">
            <v>13.831</v>
          </cell>
          <cell r="AW142">
            <v>2010</v>
          </cell>
        </row>
        <row r="143">
          <cell r="D143" t="str">
            <v>Saudi Arabia</v>
          </cell>
          <cell r="E143" t="str">
            <v>Current account balance</v>
          </cell>
          <cell r="F143"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43" t="str">
            <v>Percent of GDP</v>
          </cell>
          <cell r="I143" t="str">
            <v>See notes for:  Gross domestic product, current prices (National currency) Current account balance (U.S. dollars).</v>
          </cell>
          <cell r="J143">
            <v>25.312000000000001</v>
          </cell>
          <cell r="K143">
            <v>21.588000000000001</v>
          </cell>
          <cell r="L143">
            <v>4.9640000000000004</v>
          </cell>
          <cell r="M143">
            <v>-13.103999999999999</v>
          </cell>
          <cell r="N143">
            <v>-15.456</v>
          </cell>
          <cell r="O143">
            <v>-12.473000000000001</v>
          </cell>
          <cell r="P143">
            <v>-13.592000000000001</v>
          </cell>
          <cell r="Q143">
            <v>-11.428000000000001</v>
          </cell>
          <cell r="R143">
            <v>-8.3339999999999996</v>
          </cell>
          <cell r="S143">
            <v>-10.023999999999999</v>
          </cell>
          <cell r="T143">
            <v>-3.5529999999999999</v>
          </cell>
          <cell r="U143">
            <v>-20.866</v>
          </cell>
          <cell r="V143">
            <v>-12.962999999999999</v>
          </cell>
          <cell r="W143">
            <v>-12.55</v>
          </cell>
          <cell r="X143">
            <v>-7.4989999999999997</v>
          </cell>
          <cell r="Y143">
            <v>-3.5950000000000002</v>
          </cell>
          <cell r="Z143">
            <v>0.41599999999999998</v>
          </cell>
          <cell r="AA143">
            <v>0.17899999999999999</v>
          </cell>
          <cell r="AB143">
            <v>-8.6419999999999995</v>
          </cell>
          <cell r="AC143">
            <v>0.246</v>
          </cell>
          <cell r="AD143">
            <v>7.3490000000000002</v>
          </cell>
          <cell r="AE143">
            <v>4.9390000000000001</v>
          </cell>
          <cell r="AF143">
            <v>6.093</v>
          </cell>
          <cell r="AG143">
            <v>12.664</v>
          </cell>
          <cell r="AH143">
            <v>20.068999999999999</v>
          </cell>
          <cell r="AI143">
            <v>27.419</v>
          </cell>
          <cell r="AJ143">
            <v>26.283999999999999</v>
          </cell>
          <cell r="AK143">
            <v>22.449000000000002</v>
          </cell>
          <cell r="AL143">
            <v>25.454999999999998</v>
          </cell>
          <cell r="AM143">
            <v>4.883</v>
          </cell>
          <cell r="AN143">
            <v>12.670999999999999</v>
          </cell>
          <cell r="AO143">
            <v>23.672999999999998</v>
          </cell>
          <cell r="AP143">
            <v>24.367999999999999</v>
          </cell>
          <cell r="AQ143">
            <v>19.199000000000002</v>
          </cell>
          <cell r="AR143">
            <v>16.062000000000001</v>
          </cell>
          <cell r="AS143">
            <v>13.879</v>
          </cell>
          <cell r="AT143">
            <v>12.843999999999999</v>
          </cell>
          <cell r="AU143">
            <v>11.747999999999999</v>
          </cell>
          <cell r="AV143">
            <v>11.384</v>
          </cell>
          <cell r="AW143">
            <v>2011</v>
          </cell>
        </row>
        <row r="144">
          <cell r="D144" t="str">
            <v>Senegal</v>
          </cell>
          <cell r="E144" t="str">
            <v>Current account balance</v>
          </cell>
          <cell r="F144"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44" t="str">
            <v>Percent of GDP</v>
          </cell>
          <cell r="I144" t="str">
            <v>See notes for:  Gross domestic product, current prices (National currency) Current account balance (U.S. dollars).</v>
          </cell>
          <cell r="J144">
            <v>-12.321</v>
          </cell>
          <cell r="K144">
            <v>-14.214</v>
          </cell>
          <cell r="L144">
            <v>-9.8640000000000008</v>
          </cell>
          <cell r="M144">
            <v>-10.967000000000001</v>
          </cell>
          <cell r="N144">
            <v>-10.068</v>
          </cell>
          <cell r="O144">
            <v>-9.1720000000000006</v>
          </cell>
          <cell r="P144">
            <v>-6.3860000000000001</v>
          </cell>
          <cell r="Q144">
            <v>-6.0659999999999998</v>
          </cell>
          <cell r="R144">
            <v>-8.3140000000000001</v>
          </cell>
          <cell r="S144">
            <v>-7.7539999999999996</v>
          </cell>
          <cell r="T144">
            <v>-7.7729999999999997</v>
          </cell>
          <cell r="U144">
            <v>-8.0250000000000004</v>
          </cell>
          <cell r="V144">
            <v>-7.9550000000000001</v>
          </cell>
          <cell r="W144">
            <v>-8.7759999999999998</v>
          </cell>
          <cell r="X144">
            <v>-4.6680000000000001</v>
          </cell>
          <cell r="Y144">
            <v>-4.819</v>
          </cell>
          <cell r="Z144">
            <v>-3.9390000000000001</v>
          </cell>
          <cell r="AA144">
            <v>-3.9620000000000002</v>
          </cell>
          <cell r="AB144">
            <v>-3.8730000000000002</v>
          </cell>
          <cell r="AC144">
            <v>-4.8040000000000003</v>
          </cell>
          <cell r="AD144">
            <v>-6.9889999999999999</v>
          </cell>
          <cell r="AE144">
            <v>-5.0389999999999997</v>
          </cell>
          <cell r="AF144">
            <v>-6.0389999999999997</v>
          </cell>
          <cell r="AG144">
            <v>-6.3659999999999997</v>
          </cell>
          <cell r="AH144">
            <v>-6.87</v>
          </cell>
          <cell r="AI144">
            <v>-8.8510000000000009</v>
          </cell>
          <cell r="AJ144">
            <v>-9.2089999999999996</v>
          </cell>
          <cell r="AK144">
            <v>-11.614000000000001</v>
          </cell>
          <cell r="AL144">
            <v>-14.074</v>
          </cell>
          <cell r="AM144">
            <v>-6.6890000000000001</v>
          </cell>
          <cell r="AN144">
            <v>-4.4109999999999996</v>
          </cell>
          <cell r="AO144">
            <v>-7.9340000000000002</v>
          </cell>
          <cell r="AP144">
            <v>-9.76</v>
          </cell>
          <cell r="AQ144">
            <v>-8.4619999999999997</v>
          </cell>
          <cell r="AR144">
            <v>-7.7569999999999997</v>
          </cell>
          <cell r="AS144">
            <v>-7.0640000000000001</v>
          </cell>
          <cell r="AT144">
            <v>-6.8070000000000004</v>
          </cell>
          <cell r="AU144">
            <v>-6.6219999999999999</v>
          </cell>
          <cell r="AV144">
            <v>-6.4470000000000001</v>
          </cell>
          <cell r="AW144">
            <v>2011</v>
          </cell>
        </row>
        <row r="145">
          <cell r="D145" t="str">
            <v>Serbia</v>
          </cell>
          <cell r="E145" t="str">
            <v>Current account balance</v>
          </cell>
          <cell r="F145"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45" t="str">
            <v>Percent of GDP</v>
          </cell>
          <cell r="I145" t="str">
            <v>See notes for:  Gross domestic product, current prices (National currency) Current account balance (U.S. dollars).</v>
          </cell>
          <cell r="J145" t="str">
            <v>n/a</v>
          </cell>
          <cell r="K145" t="str">
            <v>n/a</v>
          </cell>
          <cell r="L145" t="str">
            <v>n/a</v>
          </cell>
          <cell r="M145" t="str">
            <v>n/a</v>
          </cell>
          <cell r="N145" t="str">
            <v>n/a</v>
          </cell>
          <cell r="O145" t="str">
            <v>n/a</v>
          </cell>
          <cell r="P145" t="str">
            <v>n/a</v>
          </cell>
          <cell r="Q145" t="str">
            <v>n/a</v>
          </cell>
          <cell r="R145" t="str">
            <v>n/a</v>
          </cell>
          <cell r="S145" t="str">
            <v>n/a</v>
          </cell>
          <cell r="T145" t="str">
            <v>n/a</v>
          </cell>
          <cell r="U145" t="str">
            <v>n/a</v>
          </cell>
          <cell r="V145" t="str">
            <v>n/a</v>
          </cell>
          <cell r="W145" t="str">
            <v>n/a</v>
          </cell>
          <cell r="X145" t="str">
            <v>n/a</v>
          </cell>
          <cell r="Y145" t="str">
            <v>n/a</v>
          </cell>
          <cell r="Z145" t="str">
            <v>n/a</v>
          </cell>
          <cell r="AA145" t="str">
            <v>n/a</v>
          </cell>
          <cell r="AB145" t="str">
            <v>n/a</v>
          </cell>
          <cell r="AC145" t="str">
            <v>n/a</v>
          </cell>
          <cell r="AD145">
            <v>-1.681</v>
          </cell>
          <cell r="AE145">
            <v>2.2120000000000002</v>
          </cell>
          <cell r="AF145">
            <v>-4.1959999999999997</v>
          </cell>
          <cell r="AG145">
            <v>-7.7990000000000004</v>
          </cell>
          <cell r="AH145">
            <v>-13.858000000000001</v>
          </cell>
          <cell r="AI145">
            <v>-8.7870000000000008</v>
          </cell>
          <cell r="AJ145">
            <v>-10.093</v>
          </cell>
          <cell r="AK145">
            <v>-17.771000000000001</v>
          </cell>
          <cell r="AL145">
            <v>-21.710999999999999</v>
          </cell>
          <cell r="AM145">
            <v>-6.609</v>
          </cell>
          <cell r="AN145">
            <v>-6.7770000000000001</v>
          </cell>
          <cell r="AO145">
            <v>-9.2240000000000002</v>
          </cell>
          <cell r="AP145">
            <v>-10.851000000000001</v>
          </cell>
          <cell r="AQ145">
            <v>-8.7059999999999995</v>
          </cell>
          <cell r="AR145">
            <v>-8.5719999999999992</v>
          </cell>
          <cell r="AS145">
            <v>-9.0139999999999993</v>
          </cell>
          <cell r="AT145">
            <v>-9.4239999999999995</v>
          </cell>
          <cell r="AU145">
            <v>-9.7530000000000001</v>
          </cell>
          <cell r="AV145">
            <v>-9.7949999999999999</v>
          </cell>
          <cell r="AW145">
            <v>2011</v>
          </cell>
        </row>
        <row r="146">
          <cell r="D146" t="str">
            <v>Seychelles</v>
          </cell>
          <cell r="E146" t="str">
            <v>Current account balance</v>
          </cell>
          <cell r="F146"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46" t="str">
            <v>Percent of GDP</v>
          </cell>
          <cell r="I146" t="str">
            <v>See notes for:  Gross domestic product, current prices (National currency) Current account balance (U.S. dollars).</v>
          </cell>
          <cell r="J146">
            <v>-11.010999999999999</v>
          </cell>
          <cell r="K146">
            <v>-14.239000000000001</v>
          </cell>
          <cell r="L146">
            <v>-29.815000000000001</v>
          </cell>
          <cell r="M146">
            <v>-17.641999999999999</v>
          </cell>
          <cell r="N146">
            <v>-8.9309999999999992</v>
          </cell>
          <cell r="O146">
            <v>-10.996</v>
          </cell>
          <cell r="P146">
            <v>-15.99</v>
          </cell>
          <cell r="Q146">
            <v>-8.1620000000000008</v>
          </cell>
          <cell r="R146">
            <v>-9.7509999999999994</v>
          </cell>
          <cell r="S146">
            <v>-8.7390000000000008</v>
          </cell>
          <cell r="T146">
            <v>1.2909999999999999</v>
          </cell>
          <cell r="U146">
            <v>0.60299999999999998</v>
          </cell>
          <cell r="V146">
            <v>0.63900000000000001</v>
          </cell>
          <cell r="W146">
            <v>-8.9429999999999996</v>
          </cell>
          <cell r="X146">
            <v>-4.351</v>
          </cell>
          <cell r="Y146">
            <v>-8.7189999999999994</v>
          </cell>
          <cell r="Z146">
            <v>-13.163</v>
          </cell>
          <cell r="AA146">
            <v>-10.718</v>
          </cell>
          <cell r="AB146">
            <v>-16.489999999999998</v>
          </cell>
          <cell r="AC146">
            <v>-19.567</v>
          </cell>
          <cell r="AD146">
            <v>-10.484999999999999</v>
          </cell>
          <cell r="AE146">
            <v>-23.501999999999999</v>
          </cell>
          <cell r="AF146">
            <v>-15.561</v>
          </cell>
          <cell r="AG146">
            <v>-1.623</v>
          </cell>
          <cell r="AH146">
            <v>-9.2530000000000001</v>
          </cell>
          <cell r="AI146">
            <v>-22.664000000000001</v>
          </cell>
          <cell r="AJ146">
            <v>-16.126999999999999</v>
          </cell>
          <cell r="AK146">
            <v>-15.391999999999999</v>
          </cell>
          <cell r="AL146">
            <v>-20.077999999999999</v>
          </cell>
          <cell r="AM146">
            <v>-9.7330000000000005</v>
          </cell>
          <cell r="AN146">
            <v>-19.864999999999998</v>
          </cell>
          <cell r="AO146">
            <v>-22.527000000000001</v>
          </cell>
          <cell r="AP146">
            <v>-21.954999999999998</v>
          </cell>
          <cell r="AQ146">
            <v>-18.12</v>
          </cell>
          <cell r="AR146">
            <v>-17.215</v>
          </cell>
          <cell r="AS146">
            <v>-14.858000000000001</v>
          </cell>
          <cell r="AT146">
            <v>-13.23</v>
          </cell>
          <cell r="AU146">
            <v>-11.656000000000001</v>
          </cell>
          <cell r="AV146">
            <v>-10.601000000000001</v>
          </cell>
          <cell r="AW146">
            <v>2011</v>
          </cell>
        </row>
        <row r="147">
          <cell r="D147" t="str">
            <v>Sierra Leone</v>
          </cell>
          <cell r="E147" t="str">
            <v>Current account balance</v>
          </cell>
          <cell r="F147"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47" t="str">
            <v>Percent of GDP</v>
          </cell>
          <cell r="I147" t="str">
            <v>See notes for:  Gross domestic product, current prices (National currency) Current account balance (U.S. dollars).</v>
          </cell>
          <cell r="J147">
            <v>-14.122999999999999</v>
          </cell>
          <cell r="K147">
            <v>-14.307</v>
          </cell>
          <cell r="L147">
            <v>-11.413</v>
          </cell>
          <cell r="M147">
            <v>-6.665</v>
          </cell>
          <cell r="N147">
            <v>-3.8839999999999999</v>
          </cell>
          <cell r="O147">
            <v>-4.4690000000000003</v>
          </cell>
          <cell r="P147">
            <v>-4.266</v>
          </cell>
          <cell r="Q147">
            <v>-6.4770000000000003</v>
          </cell>
          <cell r="R147">
            <v>-6.88</v>
          </cell>
          <cell r="S147">
            <v>-10.122999999999999</v>
          </cell>
          <cell r="T147">
            <v>-16.716999999999999</v>
          </cell>
          <cell r="U147">
            <v>-0.61199999999999999</v>
          </cell>
          <cell r="V147">
            <v>-2.1520000000000001</v>
          </cell>
          <cell r="W147">
            <v>-7.8280000000000003</v>
          </cell>
          <cell r="X147">
            <v>-4.6349999999999998</v>
          </cell>
          <cell r="Y147">
            <v>-6.6470000000000002</v>
          </cell>
          <cell r="Z147">
            <v>-10.701000000000001</v>
          </cell>
          <cell r="AA147">
            <v>1.5069999999999999</v>
          </cell>
          <cell r="AB147">
            <v>5.0780000000000003</v>
          </cell>
          <cell r="AC147">
            <v>-7.9160000000000004</v>
          </cell>
          <cell r="AD147">
            <v>-8.6329999999999991</v>
          </cell>
          <cell r="AE147">
            <v>-4.7249999999999996</v>
          </cell>
          <cell r="AF147">
            <v>-1.5129999999999999</v>
          </cell>
          <cell r="AG147">
            <v>-3.4910000000000001</v>
          </cell>
          <cell r="AH147">
            <v>-4.383</v>
          </cell>
          <cell r="AI147">
            <v>-5.3109999999999999</v>
          </cell>
          <cell r="AJ147">
            <v>-4.2670000000000003</v>
          </cell>
          <cell r="AK147">
            <v>-4.2629999999999999</v>
          </cell>
          <cell r="AL147">
            <v>-9.0399999999999991</v>
          </cell>
          <cell r="AM147">
            <v>-6.4130000000000003</v>
          </cell>
          <cell r="AN147">
            <v>-19.344999999999999</v>
          </cell>
          <cell r="AO147">
            <v>-52.893000000000001</v>
          </cell>
          <cell r="AP147">
            <v>-20.827999999999999</v>
          </cell>
          <cell r="AQ147">
            <v>-9.6989999999999998</v>
          </cell>
          <cell r="AR147">
            <v>-7</v>
          </cell>
          <cell r="AS147">
            <v>-6.9950000000000001</v>
          </cell>
          <cell r="AT147">
            <v>-7.3440000000000003</v>
          </cell>
          <cell r="AU147">
            <v>-7.2530000000000001</v>
          </cell>
          <cell r="AV147">
            <v>-5.6630000000000003</v>
          </cell>
          <cell r="AW147">
            <v>2011</v>
          </cell>
        </row>
        <row r="148">
          <cell r="D148" t="str">
            <v>Singapore</v>
          </cell>
          <cell r="E148" t="str">
            <v>Current account balance</v>
          </cell>
          <cell r="F148"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48" t="str">
            <v>Percent of GDP</v>
          </cell>
          <cell r="I148" t="str">
            <v>See notes for:  Gross domestic product, current prices (National currency) Current account balance (U.S. dollars).</v>
          </cell>
          <cell r="J148">
            <v>-13.087999999999999</v>
          </cell>
          <cell r="K148">
            <v>-10.333</v>
          </cell>
          <cell r="L148">
            <v>-8.0719999999999992</v>
          </cell>
          <cell r="M148">
            <v>-3.2530000000000001</v>
          </cell>
          <cell r="N148">
            <v>-1.82</v>
          </cell>
          <cell r="O148">
            <v>0.316</v>
          </cell>
          <cell r="P148">
            <v>1.996</v>
          </cell>
          <cell r="Q148">
            <v>-0.50700000000000001</v>
          </cell>
          <cell r="R148">
            <v>7.298</v>
          </cell>
          <cell r="S148">
            <v>9.3840000000000003</v>
          </cell>
          <cell r="T148">
            <v>7.976</v>
          </cell>
          <cell r="U148">
            <v>10.734999999999999</v>
          </cell>
          <cell r="V148">
            <v>11.314</v>
          </cell>
          <cell r="W148">
            <v>6.9039999999999999</v>
          </cell>
          <cell r="X148">
            <v>15.497999999999999</v>
          </cell>
          <cell r="Y148">
            <v>16.402999999999999</v>
          </cell>
          <cell r="Z148">
            <v>14.756</v>
          </cell>
          <cell r="AA148">
            <v>15.487</v>
          </cell>
          <cell r="AB148">
            <v>21.850999999999999</v>
          </cell>
          <cell r="AC148">
            <v>17.148</v>
          </cell>
          <cell r="AD148">
            <v>10.805</v>
          </cell>
          <cell r="AE148">
            <v>12.781000000000001</v>
          </cell>
          <cell r="AF148">
            <v>13.065</v>
          </cell>
          <cell r="AG148">
            <v>22.876999999999999</v>
          </cell>
          <cell r="AH148">
            <v>17.13</v>
          </cell>
          <cell r="AI148">
            <v>21.422000000000001</v>
          </cell>
          <cell r="AJ148">
            <v>24.774999999999999</v>
          </cell>
          <cell r="AK148">
            <v>26.058</v>
          </cell>
          <cell r="AL148">
            <v>15.131</v>
          </cell>
          <cell r="AM148">
            <v>17.731000000000002</v>
          </cell>
          <cell r="AN148">
            <v>26.77</v>
          </cell>
          <cell r="AO148">
            <v>24.591999999999999</v>
          </cell>
          <cell r="AP148">
            <v>18.602</v>
          </cell>
          <cell r="AQ148">
            <v>16.870999999999999</v>
          </cell>
          <cell r="AR148">
            <v>17.221</v>
          </cell>
          <cell r="AS148">
            <v>16.864000000000001</v>
          </cell>
          <cell r="AT148">
            <v>16.004000000000001</v>
          </cell>
          <cell r="AU148">
            <v>15.188000000000001</v>
          </cell>
          <cell r="AV148">
            <v>14.436</v>
          </cell>
          <cell r="AW148">
            <v>2012</v>
          </cell>
        </row>
        <row r="149">
          <cell r="D149" t="str">
            <v>Slovak Republic</v>
          </cell>
          <cell r="E149" t="str">
            <v>Current account balance</v>
          </cell>
          <cell r="F149"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49" t="str">
            <v>Percent of GDP</v>
          </cell>
          <cell r="I149" t="str">
            <v>See notes for:  Gross domestic product, current prices (National currency) Current account balance (U.S. dollars).</v>
          </cell>
          <cell r="J149" t="str">
            <v>n/a</v>
          </cell>
          <cell r="K149" t="str">
            <v>n/a</v>
          </cell>
          <cell r="L149" t="str">
            <v>n/a</v>
          </cell>
          <cell r="M149" t="str">
            <v>n/a</v>
          </cell>
          <cell r="N149" t="str">
            <v>n/a</v>
          </cell>
          <cell r="O149" t="str">
            <v>n/a</v>
          </cell>
          <cell r="P149" t="str">
            <v>n/a</v>
          </cell>
          <cell r="Q149" t="str">
            <v>n/a</v>
          </cell>
          <cell r="R149" t="str">
            <v>n/a</v>
          </cell>
          <cell r="S149" t="str">
            <v>n/a</v>
          </cell>
          <cell r="T149" t="str">
            <v>n/a</v>
          </cell>
          <cell r="U149" t="str">
            <v>n/a</v>
          </cell>
          <cell r="V149" t="str">
            <v>n/a</v>
          </cell>
          <cell r="W149">
            <v>-4.8559999999999999</v>
          </cell>
          <cell r="X149">
            <v>4.2990000000000004</v>
          </cell>
          <cell r="Y149">
            <v>1.9530000000000001</v>
          </cell>
          <cell r="Z149">
            <v>-9.9160000000000004</v>
          </cell>
          <cell r="AA149">
            <v>-8.5419999999999998</v>
          </cell>
          <cell r="AB149">
            <v>-8.859</v>
          </cell>
          <cell r="AC149">
            <v>-4.7910000000000004</v>
          </cell>
          <cell r="AD149">
            <v>-3.4510000000000001</v>
          </cell>
          <cell r="AE149">
            <v>-8.2720000000000002</v>
          </cell>
          <cell r="AF149">
            <v>-7.867</v>
          </cell>
          <cell r="AG149">
            <v>-5.9260000000000002</v>
          </cell>
          <cell r="AH149">
            <v>-7.8170000000000002</v>
          </cell>
          <cell r="AI149">
            <v>-8.4879999999999995</v>
          </cell>
          <cell r="AJ149">
            <v>-7.8479999999999999</v>
          </cell>
          <cell r="AK149">
            <v>-5.2729999999999997</v>
          </cell>
          <cell r="AL149">
            <v>-6.633</v>
          </cell>
          <cell r="AM149">
            <v>-2.59</v>
          </cell>
          <cell r="AN149">
            <v>-3.7229999999999999</v>
          </cell>
          <cell r="AO149">
            <v>-2.0649999999999999</v>
          </cell>
          <cell r="AP149">
            <v>2.282</v>
          </cell>
          <cell r="AQ149">
            <v>2.1560000000000001</v>
          </cell>
          <cell r="AR149">
            <v>2.6549999999999998</v>
          </cell>
          <cell r="AS149">
            <v>2.871</v>
          </cell>
          <cell r="AT149">
            <v>3.0030000000000001</v>
          </cell>
          <cell r="AU149">
            <v>3.1509999999999998</v>
          </cell>
          <cell r="AV149">
            <v>3.254</v>
          </cell>
          <cell r="AW149">
            <v>2012</v>
          </cell>
        </row>
        <row r="150">
          <cell r="D150" t="str">
            <v>Slovenia</v>
          </cell>
          <cell r="E150" t="str">
            <v>Current account balance</v>
          </cell>
          <cell r="F150"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50" t="str">
            <v>Percent of GDP</v>
          </cell>
          <cell r="I150" t="str">
            <v>See notes for:  Gross domestic product, current prices (National currency) Current account balance (U.S. dollars).</v>
          </cell>
          <cell r="J150" t="str">
            <v>n/a</v>
          </cell>
          <cell r="K150" t="str">
            <v>n/a</v>
          </cell>
          <cell r="L150" t="str">
            <v>n/a</v>
          </cell>
          <cell r="M150" t="str">
            <v>n/a</v>
          </cell>
          <cell r="N150" t="str">
            <v>n/a</v>
          </cell>
          <cell r="O150" t="str">
            <v>n/a</v>
          </cell>
          <cell r="P150" t="str">
            <v>n/a</v>
          </cell>
          <cell r="Q150" t="str">
            <v>n/a</v>
          </cell>
          <cell r="R150" t="str">
            <v>n/a</v>
          </cell>
          <cell r="S150" t="str">
            <v>n/a</v>
          </cell>
          <cell r="T150" t="str">
            <v>n/a</v>
          </cell>
          <cell r="U150" t="str">
            <v>n/a</v>
          </cell>
          <cell r="V150">
            <v>5.7530000000000001</v>
          </cell>
          <cell r="W150">
            <v>1.7290000000000001</v>
          </cell>
          <cell r="X150">
            <v>4.2350000000000003</v>
          </cell>
          <cell r="Y150">
            <v>-1.4750000000000001</v>
          </cell>
          <cell r="Z150">
            <v>0.27</v>
          </cell>
          <cell r="AA150">
            <v>0.317</v>
          </cell>
          <cell r="AB150">
            <v>-0.71599999999999997</v>
          </cell>
          <cell r="AC150">
            <v>-3.9249999999999998</v>
          </cell>
          <cell r="AD150">
            <v>-3.14</v>
          </cell>
          <cell r="AE150">
            <v>0.183</v>
          </cell>
          <cell r="AF150">
            <v>1.0660000000000001</v>
          </cell>
          <cell r="AG150">
            <v>-0.77700000000000002</v>
          </cell>
          <cell r="AH150">
            <v>-2.649</v>
          </cell>
          <cell r="AI150">
            <v>-1.732</v>
          </cell>
          <cell r="AJ150">
            <v>-2.484</v>
          </cell>
          <cell r="AK150">
            <v>-4.758</v>
          </cell>
          <cell r="AL150">
            <v>-6.1619999999999999</v>
          </cell>
          <cell r="AM150">
            <v>-0.69199999999999995</v>
          </cell>
          <cell r="AN150">
            <v>-0.58699999999999997</v>
          </cell>
          <cell r="AO150">
            <v>4.0000000000000001E-3</v>
          </cell>
          <cell r="AP150">
            <v>2.282</v>
          </cell>
          <cell r="AQ150">
            <v>2.653</v>
          </cell>
          <cell r="AR150">
            <v>2.4710000000000001</v>
          </cell>
          <cell r="AS150">
            <v>2.0030000000000001</v>
          </cell>
          <cell r="AT150">
            <v>1.7829999999999999</v>
          </cell>
          <cell r="AU150">
            <v>1.5760000000000001</v>
          </cell>
          <cell r="AV150">
            <v>1.32</v>
          </cell>
          <cell r="AW150">
            <v>2011</v>
          </cell>
        </row>
        <row r="151">
          <cell r="D151" t="str">
            <v>Solomon Islands</v>
          </cell>
          <cell r="E151" t="str">
            <v>Current account balance</v>
          </cell>
          <cell r="F151"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51" t="str">
            <v>Percent of GDP</v>
          </cell>
          <cell r="I151" t="str">
            <v>See notes for:  Gross domestic product, current prices (National currency) Current account balance (U.S. dollars).</v>
          </cell>
          <cell r="J151">
            <v>-3.1789999999999998</v>
          </cell>
          <cell r="K151">
            <v>-11.108000000000001</v>
          </cell>
          <cell r="L151">
            <v>-2.1920000000000002</v>
          </cell>
          <cell r="M151">
            <v>-3.653</v>
          </cell>
          <cell r="N151">
            <v>0.23599999999999999</v>
          </cell>
          <cell r="O151">
            <v>-17.620999999999999</v>
          </cell>
          <cell r="P151">
            <v>5.782</v>
          </cell>
          <cell r="Q151">
            <v>0.13500000000000001</v>
          </cell>
          <cell r="R151">
            <v>-12.237</v>
          </cell>
          <cell r="S151">
            <v>-15.555</v>
          </cell>
          <cell r="T151">
            <v>-12.458</v>
          </cell>
          <cell r="U151">
            <v>-16.356000000000002</v>
          </cell>
          <cell r="V151">
            <v>-2.7730000000000001</v>
          </cell>
          <cell r="W151">
            <v>-2.4990000000000001</v>
          </cell>
          <cell r="X151">
            <v>0.34899999999999998</v>
          </cell>
          <cell r="Y151">
            <v>-19.869</v>
          </cell>
          <cell r="Z151">
            <v>-7.3360000000000003</v>
          </cell>
          <cell r="AA151">
            <v>-4.1870000000000003</v>
          </cell>
          <cell r="AB151">
            <v>-1.3149999999999999</v>
          </cell>
          <cell r="AC151">
            <v>3.0859999999999999</v>
          </cell>
          <cell r="AD151">
            <v>-8.0150000000000006</v>
          </cell>
          <cell r="AE151">
            <v>-6.7839999999999998</v>
          </cell>
          <cell r="AF151">
            <v>-4.53</v>
          </cell>
          <cell r="AG151">
            <v>6.6260000000000003</v>
          </cell>
          <cell r="AH151">
            <v>16.803000000000001</v>
          </cell>
          <cell r="AI151">
            <v>-6.718</v>
          </cell>
          <cell r="AJ151">
            <v>-9.0589999999999993</v>
          </cell>
          <cell r="AK151">
            <v>-15.718999999999999</v>
          </cell>
          <cell r="AL151">
            <v>-20.460999999999999</v>
          </cell>
          <cell r="AM151">
            <v>-21.440999999999999</v>
          </cell>
          <cell r="AN151">
            <v>-30.814</v>
          </cell>
          <cell r="AO151">
            <v>-6.0060000000000002</v>
          </cell>
          <cell r="AP151">
            <v>-5.7750000000000004</v>
          </cell>
          <cell r="AQ151">
            <v>-10.582000000000001</v>
          </cell>
          <cell r="AR151">
            <v>-8.7289999999999992</v>
          </cell>
          <cell r="AS151">
            <v>-9.5670000000000002</v>
          </cell>
          <cell r="AT151">
            <v>-9.8420000000000005</v>
          </cell>
          <cell r="AU151">
            <v>-9.7590000000000003</v>
          </cell>
          <cell r="AV151">
            <v>-9.8650000000000002</v>
          </cell>
          <cell r="AW151">
            <v>2011</v>
          </cell>
        </row>
        <row r="152">
          <cell r="D152" t="str">
            <v>South Africa</v>
          </cell>
          <cell r="E152" t="str">
            <v>Current account balance</v>
          </cell>
          <cell r="F152"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52" t="str">
            <v>Percent of GDP</v>
          </cell>
          <cell r="I152" t="str">
            <v>See notes for:  Gross domestic product, current prices (National currency) Current account balance (U.S. dollars).</v>
          </cell>
          <cell r="J152">
            <v>4.0810000000000004</v>
          </cell>
          <cell r="K152">
            <v>-6.2119999999999997</v>
          </cell>
          <cell r="L152">
            <v>-4.5060000000000002</v>
          </cell>
          <cell r="M152">
            <v>-0.47699999999999998</v>
          </cell>
          <cell r="N152">
            <v>-2.4990000000000001</v>
          </cell>
          <cell r="O152">
            <v>4.0529999999999999</v>
          </cell>
          <cell r="P152">
            <v>4.242</v>
          </cell>
          <cell r="Q152">
            <v>5.952</v>
          </cell>
          <cell r="R152">
            <v>2.7829999999999999</v>
          </cell>
          <cell r="S152">
            <v>1.577</v>
          </cell>
          <cell r="T152">
            <v>1.379</v>
          </cell>
          <cell r="U152">
            <v>1.1779999999999999</v>
          </cell>
          <cell r="V152">
            <v>1.504</v>
          </cell>
          <cell r="W152">
            <v>2.13</v>
          </cell>
          <cell r="X152">
            <v>1.2E-2</v>
          </cell>
          <cell r="Y152">
            <v>-1.65</v>
          </cell>
          <cell r="Z152">
            <v>-1.151</v>
          </cell>
          <cell r="AA152">
            <v>-1.492</v>
          </cell>
          <cell r="AB152">
            <v>-1.764</v>
          </cell>
          <cell r="AC152">
            <v>-0.51100000000000001</v>
          </cell>
          <cell r="AD152">
            <v>-0.129</v>
          </cell>
          <cell r="AE152">
            <v>0.28100000000000003</v>
          </cell>
          <cell r="AF152">
            <v>0.82699999999999996</v>
          </cell>
          <cell r="AG152">
            <v>-0.99</v>
          </cell>
          <cell r="AH152">
            <v>-3.0350000000000001</v>
          </cell>
          <cell r="AI152">
            <v>-3.4689999999999999</v>
          </cell>
          <cell r="AJ152">
            <v>-5.3070000000000004</v>
          </cell>
          <cell r="AK152">
            <v>-6.9710000000000001</v>
          </cell>
          <cell r="AL152">
            <v>-7.1740000000000004</v>
          </cell>
          <cell r="AM152">
            <v>-4.0330000000000004</v>
          </cell>
          <cell r="AN152">
            <v>-2.819</v>
          </cell>
          <cell r="AO152">
            <v>-3.3860000000000001</v>
          </cell>
          <cell r="AP152">
            <v>-6.2629999999999999</v>
          </cell>
          <cell r="AQ152">
            <v>-6.375</v>
          </cell>
          <cell r="AR152">
            <v>-6.4589999999999996</v>
          </cell>
          <cell r="AS152">
            <v>-6.2530000000000001</v>
          </cell>
          <cell r="AT152">
            <v>-6.0869999999999997</v>
          </cell>
          <cell r="AU152">
            <v>-6.0709999999999997</v>
          </cell>
          <cell r="AV152">
            <v>-5.9690000000000003</v>
          </cell>
          <cell r="AW152">
            <v>2011</v>
          </cell>
        </row>
        <row r="153">
          <cell r="D153" t="str">
            <v>South Sudan</v>
          </cell>
          <cell r="E153" t="str">
            <v>Current account balance</v>
          </cell>
          <cell r="F153"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53" t="str">
            <v>Percent of GDP</v>
          </cell>
          <cell r="I153" t="str">
            <v>See notes for:  Gross domestic product, current prices (National currency) Current account balance (U.S. dollars).</v>
          </cell>
          <cell r="J153" t="str">
            <v>n/a</v>
          </cell>
          <cell r="K153" t="str">
            <v>n/a</v>
          </cell>
          <cell r="L153" t="str">
            <v>n/a</v>
          </cell>
          <cell r="M153" t="str">
            <v>n/a</v>
          </cell>
          <cell r="N153" t="str">
            <v>n/a</v>
          </cell>
          <cell r="O153" t="str">
            <v>n/a</v>
          </cell>
          <cell r="P153" t="str">
            <v>n/a</v>
          </cell>
          <cell r="Q153" t="str">
            <v>n/a</v>
          </cell>
          <cell r="R153" t="str">
            <v>n/a</v>
          </cell>
          <cell r="S153" t="str">
            <v>n/a</v>
          </cell>
          <cell r="T153" t="str">
            <v>n/a</v>
          </cell>
          <cell r="U153" t="str">
            <v>n/a</v>
          </cell>
          <cell r="V153" t="str">
            <v>n/a</v>
          </cell>
          <cell r="W153" t="str">
            <v>n/a</v>
          </cell>
          <cell r="X153" t="str">
            <v>n/a</v>
          </cell>
          <cell r="Y153" t="str">
            <v>n/a</v>
          </cell>
          <cell r="Z153" t="str">
            <v>n/a</v>
          </cell>
          <cell r="AA153" t="str">
            <v>n/a</v>
          </cell>
          <cell r="AB153" t="str">
            <v>n/a</v>
          </cell>
          <cell r="AC153" t="str">
            <v>n/a</v>
          </cell>
          <cell r="AD153" t="str">
            <v>n/a</v>
          </cell>
          <cell r="AE153" t="str">
            <v>n/a</v>
          </cell>
          <cell r="AF153" t="str">
            <v>n/a</v>
          </cell>
          <cell r="AG153" t="str">
            <v>n/a</v>
          </cell>
          <cell r="AH153" t="str">
            <v>n/a</v>
          </cell>
          <cell r="AI153" t="str">
            <v>n/a</v>
          </cell>
          <cell r="AJ153" t="str">
            <v>n/a</v>
          </cell>
          <cell r="AK153" t="str">
            <v>n/a</v>
          </cell>
          <cell r="AL153" t="str">
            <v>n/a</v>
          </cell>
          <cell r="AM153" t="str">
            <v>n/a</v>
          </cell>
          <cell r="AN153" t="str">
            <v>n/a</v>
          </cell>
          <cell r="AO153">
            <v>18.327999999999999</v>
          </cell>
          <cell r="AP153">
            <v>-5.9749999999999996</v>
          </cell>
          <cell r="AQ153">
            <v>0.20499999999999999</v>
          </cell>
          <cell r="AR153">
            <v>10.977</v>
          </cell>
          <cell r="AS153">
            <v>5.077</v>
          </cell>
          <cell r="AT153">
            <v>10.305</v>
          </cell>
          <cell r="AU153">
            <v>11.818</v>
          </cell>
          <cell r="AV153">
            <v>16.425000000000001</v>
          </cell>
          <cell r="AW153">
            <v>0</v>
          </cell>
        </row>
        <row r="154">
          <cell r="D154" t="str">
            <v>Spain</v>
          </cell>
          <cell r="E154" t="str">
            <v>Current account balance</v>
          </cell>
          <cell r="F154"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54" t="str">
            <v>Percent of GDP</v>
          </cell>
          <cell r="I154" t="str">
            <v>See notes for:  Gross domestic product, current prices (National currency) Current account balance (U.S. dollars).</v>
          </cell>
          <cell r="J154">
            <v>-2.3620000000000001</v>
          </cell>
          <cell r="K154">
            <v>-2.57</v>
          </cell>
          <cell r="L154">
            <v>-2.448</v>
          </cell>
          <cell r="M154">
            <v>-1.4610000000000001</v>
          </cell>
          <cell r="N154">
            <v>1.244</v>
          </cell>
          <cell r="O154">
            <v>1.1819999999999999</v>
          </cell>
          <cell r="P154">
            <v>1.5049999999999999</v>
          </cell>
          <cell r="Q154">
            <v>-1.2E-2</v>
          </cell>
          <cell r="R154">
            <v>-1.0129999999999999</v>
          </cell>
          <cell r="S154">
            <v>-2.8690000000000002</v>
          </cell>
          <cell r="T154">
            <v>-3.468</v>
          </cell>
          <cell r="U154">
            <v>-3.577</v>
          </cell>
          <cell r="V154">
            <v>-3.496</v>
          </cell>
          <cell r="W154">
            <v>-1.075</v>
          </cell>
          <cell r="X154">
            <v>-1.238</v>
          </cell>
          <cell r="Y154">
            <v>-0.308</v>
          </cell>
          <cell r="Z154">
            <v>-0.22700000000000001</v>
          </cell>
          <cell r="AA154">
            <v>-8.8999999999999996E-2</v>
          </cell>
          <cell r="AB154">
            <v>-1.1759999999999999</v>
          </cell>
          <cell r="AC154">
            <v>-2.927</v>
          </cell>
          <cell r="AD154">
            <v>-3.9609999999999999</v>
          </cell>
          <cell r="AE154">
            <v>-3.9420000000000002</v>
          </cell>
          <cell r="AF154">
            <v>-3.258</v>
          </cell>
          <cell r="AG154">
            <v>-3.508</v>
          </cell>
          <cell r="AH154">
            <v>-5.2480000000000002</v>
          </cell>
          <cell r="AI154">
            <v>-7.3529999999999998</v>
          </cell>
          <cell r="AJ154">
            <v>-8.9610000000000003</v>
          </cell>
          <cell r="AK154">
            <v>-9.9949999999999992</v>
          </cell>
          <cell r="AL154">
            <v>-9.6229999999999993</v>
          </cell>
          <cell r="AM154">
            <v>-4.8220000000000001</v>
          </cell>
          <cell r="AN154">
            <v>-4.4770000000000003</v>
          </cell>
          <cell r="AO154">
            <v>-3.7410000000000001</v>
          </cell>
          <cell r="AP154">
            <v>-1.0720000000000001</v>
          </cell>
          <cell r="AQ154">
            <v>1.103</v>
          </cell>
          <cell r="AR154">
            <v>2.1680000000000001</v>
          </cell>
          <cell r="AS154">
            <v>2.8079999999999998</v>
          </cell>
          <cell r="AT154">
            <v>2.99</v>
          </cell>
          <cell r="AU154">
            <v>3.2650000000000001</v>
          </cell>
          <cell r="AV154">
            <v>3.5939999999999999</v>
          </cell>
          <cell r="AW154">
            <v>2012</v>
          </cell>
        </row>
        <row r="155">
          <cell r="D155" t="str">
            <v>Sri Lanka</v>
          </cell>
          <cell r="E155" t="str">
            <v>Current account balance</v>
          </cell>
          <cell r="F155"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55" t="str">
            <v>Percent of GDP</v>
          </cell>
          <cell r="I155" t="str">
            <v>See notes for:  Gross domestic product, current prices (National currency) Current account balance (U.S. dollars).</v>
          </cell>
          <cell r="J155">
            <v>-19.318999999999999</v>
          </cell>
          <cell r="K155">
            <v>-14.712</v>
          </cell>
          <cell r="L155">
            <v>-16.106999999999999</v>
          </cell>
          <cell r="M155">
            <v>-8.8369999999999997</v>
          </cell>
          <cell r="N155">
            <v>-0.86499999999999999</v>
          </cell>
          <cell r="O155">
            <v>-6.83</v>
          </cell>
          <cell r="P155">
            <v>-8.5180000000000007</v>
          </cell>
          <cell r="Q155">
            <v>-7.2060000000000004</v>
          </cell>
          <cell r="R155">
            <v>-9.24</v>
          </cell>
          <cell r="S155">
            <v>-7.9980000000000002</v>
          </cell>
          <cell r="T155">
            <v>-4.556</v>
          </cell>
          <cell r="U155">
            <v>-6.8449999999999998</v>
          </cell>
          <cell r="V155">
            <v>-5.6760000000000002</v>
          </cell>
          <cell r="W155">
            <v>-5.8449999999999998</v>
          </cell>
          <cell r="X155">
            <v>-8.1440000000000001</v>
          </cell>
          <cell r="Y155">
            <v>-7.702</v>
          </cell>
          <cell r="Z155">
            <v>-6.2830000000000004</v>
          </cell>
          <cell r="AA155">
            <v>-3.3969999999999998</v>
          </cell>
          <cell r="AB155">
            <v>-2.1890000000000001</v>
          </cell>
          <cell r="AC155">
            <v>-4.1470000000000002</v>
          </cell>
          <cell r="AD155">
            <v>-6.2990000000000004</v>
          </cell>
          <cell r="AE155">
            <v>-1.1020000000000001</v>
          </cell>
          <cell r="AF155">
            <v>-1.3779999999999999</v>
          </cell>
          <cell r="AG155">
            <v>-0.38900000000000001</v>
          </cell>
          <cell r="AH155">
            <v>-3.1360000000000001</v>
          </cell>
          <cell r="AI155">
            <v>-2.48</v>
          </cell>
          <cell r="AJ155">
            <v>-5.3040000000000003</v>
          </cell>
          <cell r="AK155">
            <v>-4.3239999999999998</v>
          </cell>
          <cell r="AL155">
            <v>-9.5399999999999991</v>
          </cell>
          <cell r="AM155">
            <v>-0.51</v>
          </cell>
          <cell r="AN155">
            <v>-2.1739999999999999</v>
          </cell>
          <cell r="AO155">
            <v>-7.7750000000000004</v>
          </cell>
          <cell r="AP155">
            <v>-5.9980000000000002</v>
          </cell>
          <cell r="AQ155">
            <v>-5.2549999999999999</v>
          </cell>
          <cell r="AR155">
            <v>-5.1100000000000003</v>
          </cell>
          <cell r="AS155">
            <v>-4.8529999999999998</v>
          </cell>
          <cell r="AT155">
            <v>-4.8639999999999999</v>
          </cell>
          <cell r="AU155">
            <v>-4.9480000000000004</v>
          </cell>
          <cell r="AV155">
            <v>-4.859</v>
          </cell>
          <cell r="AW155">
            <v>2011</v>
          </cell>
        </row>
        <row r="156">
          <cell r="D156" t="str">
            <v>St. Kitts and Nevis</v>
          </cell>
          <cell r="E156" t="str">
            <v>Current account balance</v>
          </cell>
          <cell r="F156"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56" t="str">
            <v>Percent of GDP</v>
          </cell>
          <cell r="I156" t="str">
            <v>See notes for:  Gross domestic product, current prices (National currency) Current account balance (U.S. dollars).</v>
          </cell>
          <cell r="J156">
            <v>-11.411</v>
          </cell>
          <cell r="K156">
            <v>-6.7939999999999996</v>
          </cell>
          <cell r="L156">
            <v>-8.3550000000000004</v>
          </cell>
          <cell r="M156">
            <v>-19.913</v>
          </cell>
          <cell r="N156">
            <v>-2.0950000000000002</v>
          </cell>
          <cell r="O156">
            <v>1.0129999999999999</v>
          </cell>
          <cell r="P156">
            <v>-3.7450000000000001</v>
          </cell>
          <cell r="Q156">
            <v>-9.8529999999999998</v>
          </cell>
          <cell r="R156">
            <v>-13.255000000000001</v>
          </cell>
          <cell r="S156">
            <v>-24.184999999999999</v>
          </cell>
          <cell r="T156">
            <v>-15.46</v>
          </cell>
          <cell r="U156">
            <v>-14.505000000000001</v>
          </cell>
          <cell r="V156">
            <v>-4.0679999999999996</v>
          </cell>
          <cell r="W156">
            <v>-9.5340000000000007</v>
          </cell>
          <cell r="X156">
            <v>-6.8440000000000003</v>
          </cell>
          <cell r="Y156">
            <v>-15.536</v>
          </cell>
          <cell r="Z156">
            <v>-22.699000000000002</v>
          </cell>
          <cell r="AA156">
            <v>-18.295000000000002</v>
          </cell>
          <cell r="AB156">
            <v>-13.079000000000001</v>
          </cell>
          <cell r="AC156">
            <v>-17.728999999999999</v>
          </cell>
          <cell r="AD156">
            <v>-16.64</v>
          </cell>
          <cell r="AE156">
            <v>-24.062999999999999</v>
          </cell>
          <cell r="AF156">
            <v>-28.73</v>
          </cell>
          <cell r="AG156">
            <v>-27.332000000000001</v>
          </cell>
          <cell r="AH156">
            <v>-16.152999999999999</v>
          </cell>
          <cell r="AI156">
            <v>-14.927</v>
          </cell>
          <cell r="AJ156">
            <v>-14.132</v>
          </cell>
          <cell r="AK156">
            <v>-18.158000000000001</v>
          </cell>
          <cell r="AL156">
            <v>-27.571000000000002</v>
          </cell>
          <cell r="AM156">
            <v>-27.425000000000001</v>
          </cell>
          <cell r="AN156">
            <v>-22.408000000000001</v>
          </cell>
          <cell r="AO156">
            <v>-15.592000000000001</v>
          </cell>
          <cell r="AP156">
            <v>-13.548</v>
          </cell>
          <cell r="AQ156">
            <v>-15.938000000000001</v>
          </cell>
          <cell r="AR156">
            <v>-17.157</v>
          </cell>
          <cell r="AS156">
            <v>-16.837</v>
          </cell>
          <cell r="AT156">
            <v>-16.059999999999999</v>
          </cell>
          <cell r="AU156">
            <v>-15.552</v>
          </cell>
          <cell r="AV156">
            <v>-14.965</v>
          </cell>
          <cell r="AW156">
            <v>2011</v>
          </cell>
        </row>
        <row r="157">
          <cell r="D157" t="str">
            <v>St. Lucia</v>
          </cell>
          <cell r="E157" t="str">
            <v>Current account balance</v>
          </cell>
          <cell r="F157"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57" t="str">
            <v>Percent of GDP</v>
          </cell>
          <cell r="I157" t="str">
            <v>See notes for:  Gross domestic product, current prices (National currency) Current account balance (U.S. dollars).</v>
          </cell>
          <cell r="J157">
            <v>-21.068999999999999</v>
          </cell>
          <cell r="K157">
            <v>-23.370999999999999</v>
          </cell>
          <cell r="L157">
            <v>-20.111000000000001</v>
          </cell>
          <cell r="M157">
            <v>-7.3949999999999996</v>
          </cell>
          <cell r="N157">
            <v>-10.7</v>
          </cell>
          <cell r="O157">
            <v>-0.79200000000000004</v>
          </cell>
          <cell r="P157">
            <v>-1.9159999999999999</v>
          </cell>
          <cell r="Q157">
            <v>-4.1509999999999998</v>
          </cell>
          <cell r="R157">
            <v>-5.0659999999999998</v>
          </cell>
          <cell r="S157">
            <v>-16.001999999999999</v>
          </cell>
          <cell r="T157">
            <v>-13.134</v>
          </cell>
          <cell r="U157">
            <v>-14.709</v>
          </cell>
          <cell r="V157">
            <v>-10.23</v>
          </cell>
          <cell r="W157">
            <v>-9.4719999999999995</v>
          </cell>
          <cell r="X157">
            <v>-8.3650000000000002</v>
          </cell>
          <cell r="Y157">
            <v>-4.4050000000000002</v>
          </cell>
          <cell r="Z157">
            <v>-9.1</v>
          </cell>
          <cell r="AA157">
            <v>-12.137</v>
          </cell>
          <cell r="AB157">
            <v>-8.4990000000000006</v>
          </cell>
          <cell r="AC157">
            <v>-14.891999999999999</v>
          </cell>
          <cell r="AD157">
            <v>-12.446999999999999</v>
          </cell>
          <cell r="AE157">
            <v>-15.242000000000001</v>
          </cell>
          <cell r="AF157">
            <v>-14.737</v>
          </cell>
          <cell r="AG157">
            <v>-18.939</v>
          </cell>
          <cell r="AH157">
            <v>-10.736000000000001</v>
          </cell>
          <cell r="AI157">
            <v>-14.314</v>
          </cell>
          <cell r="AJ157">
            <v>-30.584</v>
          </cell>
          <cell r="AK157">
            <v>-30.632999999999999</v>
          </cell>
          <cell r="AL157">
            <v>-29.170999999999999</v>
          </cell>
          <cell r="AM157">
            <v>-11.718999999999999</v>
          </cell>
          <cell r="AN157">
            <v>-16.902999999999999</v>
          </cell>
          <cell r="AO157">
            <v>-20.120999999999999</v>
          </cell>
          <cell r="AP157">
            <v>-19.143999999999998</v>
          </cell>
          <cell r="AQ157">
            <v>-18.207999999999998</v>
          </cell>
          <cell r="AR157">
            <v>-17.158999999999999</v>
          </cell>
          <cell r="AS157">
            <v>-16.739000000000001</v>
          </cell>
          <cell r="AT157">
            <v>-16.47</v>
          </cell>
          <cell r="AU157">
            <v>-16.138000000000002</v>
          </cell>
          <cell r="AV157">
            <v>-15.75</v>
          </cell>
          <cell r="AW157">
            <v>2011</v>
          </cell>
        </row>
        <row r="158">
          <cell r="D158" t="str">
            <v>St. Vincent and the Grenadines</v>
          </cell>
          <cell r="E158" t="str">
            <v>Current account balance</v>
          </cell>
          <cell r="F158"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58" t="str">
            <v>Percent of GDP</v>
          </cell>
          <cell r="I158" t="str">
            <v>See notes for:  Gross domestic product, current prices (National currency) Current account balance (U.S. dollars).</v>
          </cell>
          <cell r="J158">
            <v>6.4480000000000004</v>
          </cell>
          <cell r="K158">
            <v>0.627</v>
          </cell>
          <cell r="L158">
            <v>-9.2010000000000005</v>
          </cell>
          <cell r="M158">
            <v>-7.1470000000000002</v>
          </cell>
          <cell r="N158">
            <v>-3.1320000000000001</v>
          </cell>
          <cell r="O158">
            <v>0.439</v>
          </cell>
          <cell r="P158">
            <v>-2.2410000000000001</v>
          </cell>
          <cell r="Q158">
            <v>-15.124000000000001</v>
          </cell>
          <cell r="R158">
            <v>-8.1050000000000004</v>
          </cell>
          <cell r="S158">
            <v>-11.295999999999999</v>
          </cell>
          <cell r="T158">
            <v>-7.5149999999999997</v>
          </cell>
          <cell r="U158">
            <v>-16.228000000000002</v>
          </cell>
          <cell r="V158">
            <v>-8.5389999999999997</v>
          </cell>
          <cell r="W158">
            <v>-15.718999999999999</v>
          </cell>
          <cell r="X158">
            <v>-20.081</v>
          </cell>
          <cell r="Y158">
            <v>-12.952</v>
          </cell>
          <cell r="Z158">
            <v>-10.07</v>
          </cell>
          <cell r="AA158">
            <v>-23.524000000000001</v>
          </cell>
          <cell r="AB158">
            <v>-24.931000000000001</v>
          </cell>
          <cell r="AC158">
            <v>-17.574000000000002</v>
          </cell>
          <cell r="AD158">
            <v>-6.0339999999999998</v>
          </cell>
          <cell r="AE158">
            <v>-8.6940000000000008</v>
          </cell>
          <cell r="AF158">
            <v>-9.0860000000000003</v>
          </cell>
          <cell r="AG158">
            <v>-16.495000000000001</v>
          </cell>
          <cell r="AH158">
            <v>-19.556000000000001</v>
          </cell>
          <cell r="AI158">
            <v>-18.556999999999999</v>
          </cell>
          <cell r="AJ158">
            <v>-19.547000000000001</v>
          </cell>
          <cell r="AK158">
            <v>-28.030999999999999</v>
          </cell>
          <cell r="AL158">
            <v>-33.121000000000002</v>
          </cell>
          <cell r="AM158">
            <v>-29.265999999999998</v>
          </cell>
          <cell r="AN158">
            <v>-30.591000000000001</v>
          </cell>
          <cell r="AO158">
            <v>-28.776</v>
          </cell>
          <cell r="AP158">
            <v>-27.853000000000002</v>
          </cell>
          <cell r="AQ158">
            <v>-26.797000000000001</v>
          </cell>
          <cell r="AR158">
            <v>-25.210999999999999</v>
          </cell>
          <cell r="AS158">
            <v>-22.405000000000001</v>
          </cell>
          <cell r="AT158">
            <v>-20.248999999999999</v>
          </cell>
          <cell r="AU158">
            <v>-18.25</v>
          </cell>
          <cell r="AV158">
            <v>-17.452999999999999</v>
          </cell>
          <cell r="AW158">
            <v>2011</v>
          </cell>
        </row>
        <row r="159">
          <cell r="D159" t="str">
            <v>Sudan</v>
          </cell>
          <cell r="E159" t="str">
            <v>Current account balance</v>
          </cell>
          <cell r="F159"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59" t="str">
            <v>Percent of GDP</v>
          </cell>
          <cell r="I159" t="str">
            <v>See notes for:  Gross domestic product, current prices (National currency) Current account balance (U.S. dollars).</v>
          </cell>
          <cell r="J159">
            <v>-9.4019999999999992</v>
          </cell>
          <cell r="K159">
            <v>-19.283999999999999</v>
          </cell>
          <cell r="L159">
            <v>-21.274000000000001</v>
          </cell>
          <cell r="M159">
            <v>-10.096</v>
          </cell>
          <cell r="N159">
            <v>-8.8070000000000004</v>
          </cell>
          <cell r="O159">
            <v>-13.656000000000001</v>
          </cell>
          <cell r="P159">
            <v>-16.856999999999999</v>
          </cell>
          <cell r="Q159">
            <v>-12.291</v>
          </cell>
          <cell r="R159">
            <v>-17.704000000000001</v>
          </cell>
          <cell r="S159">
            <v>-11.147</v>
          </cell>
          <cell r="T159">
            <v>-90</v>
          </cell>
          <cell r="U159">
            <v>-90.834000000000003</v>
          </cell>
          <cell r="V159">
            <v>-43.701000000000001</v>
          </cell>
          <cell r="W159">
            <v>-24.655999999999999</v>
          </cell>
          <cell r="X159">
            <v>-22.745999999999999</v>
          </cell>
          <cell r="Y159">
            <v>-20.245000000000001</v>
          </cell>
          <cell r="Z159">
            <v>-11.904999999999999</v>
          </cell>
          <cell r="AA159">
            <v>-9.3529999999999998</v>
          </cell>
          <cell r="AB159">
            <v>-12.622</v>
          </cell>
          <cell r="AC159">
            <v>-7.1849999999999996</v>
          </cell>
          <cell r="AD159">
            <v>5.6000000000000001E-2</v>
          </cell>
          <cell r="AE159">
            <v>-5.3040000000000003</v>
          </cell>
          <cell r="AF159">
            <v>-5.3380000000000001</v>
          </cell>
          <cell r="AG159">
            <v>-5.0149999999999997</v>
          </cell>
          <cell r="AH159">
            <v>-4.8230000000000004</v>
          </cell>
          <cell r="AI159">
            <v>-10.018000000000001</v>
          </cell>
          <cell r="AJ159">
            <v>-8.7729999999999997</v>
          </cell>
          <cell r="AK159">
            <v>-5.9349999999999996</v>
          </cell>
          <cell r="AL159">
            <v>-1.5449999999999999</v>
          </cell>
          <cell r="AM159">
            <v>-9.6340000000000003</v>
          </cell>
          <cell r="AN159">
            <v>-2.0710000000000002</v>
          </cell>
          <cell r="AO159">
            <v>-0.434</v>
          </cell>
          <cell r="AP159">
            <v>-11.206</v>
          </cell>
          <cell r="AQ159">
            <v>-6.875</v>
          </cell>
          <cell r="AR159">
            <v>-5.8869999999999996</v>
          </cell>
          <cell r="AS159">
            <v>-5.4809999999999999</v>
          </cell>
          <cell r="AT159">
            <v>-5.008</v>
          </cell>
          <cell r="AU159">
            <v>-4.6130000000000004</v>
          </cell>
          <cell r="AV159">
            <v>-4.4749999999999996</v>
          </cell>
          <cell r="AW159">
            <v>2010</v>
          </cell>
        </row>
        <row r="160">
          <cell r="D160" t="str">
            <v>Suriname</v>
          </cell>
          <cell r="E160" t="str">
            <v>Current account balance</v>
          </cell>
          <cell r="F160"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60" t="str">
            <v>Percent of GDP</v>
          </cell>
          <cell r="I160" t="str">
            <v>See notes for:  Gross domestic product, current prices (National currency) Current account balance (U.S. dollars).</v>
          </cell>
          <cell r="J160">
            <v>1.3009999999999999</v>
          </cell>
          <cell r="K160">
            <v>-2.048</v>
          </cell>
          <cell r="L160">
            <v>-4.1100000000000003</v>
          </cell>
          <cell r="M160">
            <v>-13.028</v>
          </cell>
          <cell r="N160">
            <v>-9.0839999999999996</v>
          </cell>
          <cell r="O160">
            <v>-2.452</v>
          </cell>
          <cell r="P160">
            <v>-3.69</v>
          </cell>
          <cell r="Q160">
            <v>-2.069</v>
          </cell>
          <cell r="R160">
            <v>-2.12</v>
          </cell>
          <cell r="S160">
            <v>8.2219999999999995</v>
          </cell>
          <cell r="T160">
            <v>6.5670000000000002</v>
          </cell>
          <cell r="U160">
            <v>-12.936</v>
          </cell>
          <cell r="V160">
            <v>3.2669999999999999</v>
          </cell>
          <cell r="W160">
            <v>10.409000000000001</v>
          </cell>
          <cell r="X160">
            <v>12.276</v>
          </cell>
          <cell r="Y160">
            <v>7.29</v>
          </cell>
          <cell r="Z160">
            <v>-7.798</v>
          </cell>
          <cell r="AA160">
            <v>-12.983000000000001</v>
          </cell>
          <cell r="AB160">
            <v>-17.239999999999998</v>
          </cell>
          <cell r="AC160">
            <v>-14.756</v>
          </cell>
          <cell r="AD160">
            <v>-4.2480000000000002</v>
          </cell>
          <cell r="AE160">
            <v>-11.038</v>
          </cell>
          <cell r="AF160">
            <v>-11.465999999999999</v>
          </cell>
          <cell r="AG160">
            <v>-14.228</v>
          </cell>
          <cell r="AH160">
            <v>-8.1609999999999996</v>
          </cell>
          <cell r="AI160">
            <v>-11.69</v>
          </cell>
          <cell r="AJ160">
            <v>4.4729999999999999</v>
          </cell>
          <cell r="AK160">
            <v>8.0530000000000008</v>
          </cell>
          <cell r="AL160">
            <v>6.6230000000000002</v>
          </cell>
          <cell r="AM160">
            <v>-0.61399999999999999</v>
          </cell>
          <cell r="AN160">
            <v>6.4219999999999997</v>
          </cell>
          <cell r="AO160">
            <v>5.8339999999999996</v>
          </cell>
          <cell r="AP160">
            <v>6.4240000000000004</v>
          </cell>
          <cell r="AQ160">
            <v>3.9220000000000002</v>
          </cell>
          <cell r="AR160">
            <v>1.825</v>
          </cell>
          <cell r="AS160">
            <v>0.315</v>
          </cell>
          <cell r="AT160">
            <v>5.1029999999999998</v>
          </cell>
          <cell r="AU160">
            <v>6.2809999999999997</v>
          </cell>
          <cell r="AV160">
            <v>6.9539999999999997</v>
          </cell>
          <cell r="AW160">
            <v>2011</v>
          </cell>
        </row>
        <row r="161">
          <cell r="D161" t="str">
            <v>Swaziland</v>
          </cell>
          <cell r="E161" t="str">
            <v>Current account balance</v>
          </cell>
          <cell r="F161"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61" t="str">
            <v>Percent of GDP</v>
          </cell>
          <cell r="I161" t="str">
            <v>See notes for:  Gross domestic product, current prices (National currency) Current account balance (U.S. dollars).</v>
          </cell>
          <cell r="J161">
            <v>-7.8090000000000002</v>
          </cell>
          <cell r="K161">
            <v>-8.3179999999999996</v>
          </cell>
          <cell r="L161">
            <v>-12.211</v>
          </cell>
          <cell r="M161">
            <v>-10.582000000000001</v>
          </cell>
          <cell r="N161">
            <v>-9.0879999999999992</v>
          </cell>
          <cell r="O161">
            <v>-6.2949999999999999</v>
          </cell>
          <cell r="P161">
            <v>1.639</v>
          </cell>
          <cell r="Q161">
            <v>7.4740000000000002</v>
          </cell>
          <cell r="R161">
            <v>10.739000000000001</v>
          </cell>
          <cell r="S161">
            <v>8.6370000000000005</v>
          </cell>
          <cell r="T161">
            <v>4.548</v>
          </cell>
          <cell r="U161">
            <v>4.077</v>
          </cell>
          <cell r="V161">
            <v>-3.1</v>
          </cell>
          <cell r="W161">
            <v>-4.6879999999999997</v>
          </cell>
          <cell r="X161">
            <v>0.13</v>
          </cell>
          <cell r="Y161">
            <v>-1.748</v>
          </cell>
          <cell r="Z161">
            <v>-3.2389999999999999</v>
          </cell>
          <cell r="AA161">
            <v>-0.159</v>
          </cell>
          <cell r="AB161">
            <v>-5.9690000000000003</v>
          </cell>
          <cell r="AC161">
            <v>-2.2879999999999998</v>
          </cell>
          <cell r="AD161">
            <v>-3.0259999999999998</v>
          </cell>
          <cell r="AE161">
            <v>0.68400000000000005</v>
          </cell>
          <cell r="AF161">
            <v>2.7959999999999998</v>
          </cell>
          <cell r="AG161">
            <v>4.91</v>
          </cell>
          <cell r="AH161">
            <v>3.125</v>
          </cell>
          <cell r="AI161">
            <v>-4.0670000000000002</v>
          </cell>
          <cell r="AJ161">
            <v>-7.3650000000000002</v>
          </cell>
          <cell r="AK161">
            <v>-2.222</v>
          </cell>
          <cell r="AL161">
            <v>-8.1509999999999998</v>
          </cell>
          <cell r="AM161">
            <v>-14.045999999999999</v>
          </cell>
          <cell r="AN161">
            <v>-10.52</v>
          </cell>
          <cell r="AO161">
            <v>-8.5779999999999994</v>
          </cell>
          <cell r="AP161">
            <v>0.28999999999999998</v>
          </cell>
          <cell r="AQ161">
            <v>-1.2290000000000001</v>
          </cell>
          <cell r="AR161">
            <v>-5.3680000000000003</v>
          </cell>
          <cell r="AS161">
            <v>-6.3120000000000003</v>
          </cell>
          <cell r="AT161">
            <v>-6.7889999999999997</v>
          </cell>
          <cell r="AU161">
            <v>-6.8289999999999997</v>
          </cell>
          <cell r="AV161">
            <v>-6.7880000000000003</v>
          </cell>
          <cell r="AW161">
            <v>2009</v>
          </cell>
        </row>
        <row r="162">
          <cell r="D162" t="str">
            <v>Sweden</v>
          </cell>
          <cell r="E162" t="str">
            <v>Current account balance</v>
          </cell>
          <cell r="F162"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62" t="str">
            <v>Percent of GDP</v>
          </cell>
          <cell r="I162" t="str">
            <v>See notes for:  Gross domestic product, current prices (National currency) Current account balance (U.S. dollars).</v>
          </cell>
          <cell r="J162">
            <v>-3.2919999999999998</v>
          </cell>
          <cell r="K162">
            <v>-2.38</v>
          </cell>
          <cell r="L162">
            <v>-3.242</v>
          </cell>
          <cell r="M162">
            <v>-0.76600000000000001</v>
          </cell>
          <cell r="N162">
            <v>0.71899999999999997</v>
          </cell>
          <cell r="O162">
            <v>-1.1000000000000001</v>
          </cell>
          <cell r="P162">
            <v>0.66200000000000003</v>
          </cell>
          <cell r="Q162">
            <v>0.16700000000000001</v>
          </cell>
          <cell r="R162">
            <v>-0.254</v>
          </cell>
          <cell r="S162">
            <v>-1.528</v>
          </cell>
          <cell r="T162">
            <v>-2.58</v>
          </cell>
          <cell r="U162">
            <v>-1.8320000000000001</v>
          </cell>
          <cell r="V162">
            <v>-2.782</v>
          </cell>
          <cell r="W162">
            <v>-1.2909999999999999</v>
          </cell>
          <cell r="X162">
            <v>1.085</v>
          </cell>
          <cell r="Y162">
            <v>3.3170000000000002</v>
          </cell>
          <cell r="Z162">
            <v>3.48</v>
          </cell>
          <cell r="AA162">
            <v>4.069</v>
          </cell>
          <cell r="AB162">
            <v>3.8039999999999998</v>
          </cell>
          <cell r="AC162">
            <v>4.1070000000000002</v>
          </cell>
          <cell r="AD162">
            <v>4.1539999999999999</v>
          </cell>
          <cell r="AE162">
            <v>4.992</v>
          </cell>
          <cell r="AF162">
            <v>4.6859999999999999</v>
          </cell>
          <cell r="AG162">
            <v>6.9080000000000004</v>
          </cell>
          <cell r="AH162">
            <v>6.6349999999999998</v>
          </cell>
          <cell r="AI162">
            <v>6.782</v>
          </cell>
          <cell r="AJ162">
            <v>8.3469999999999995</v>
          </cell>
          <cell r="AK162">
            <v>9.1210000000000004</v>
          </cell>
          <cell r="AL162">
            <v>9.0449999999999999</v>
          </cell>
          <cell r="AM162">
            <v>6.68</v>
          </cell>
          <cell r="AN162">
            <v>6.8520000000000003</v>
          </cell>
          <cell r="AO162">
            <v>7.0330000000000004</v>
          </cell>
          <cell r="AP162">
            <v>7.1390000000000002</v>
          </cell>
          <cell r="AQ162">
            <v>6.0279999999999996</v>
          </cell>
          <cell r="AR162">
            <v>6.7670000000000003</v>
          </cell>
          <cell r="AS162">
            <v>7.3490000000000002</v>
          </cell>
          <cell r="AT162">
            <v>7.5250000000000004</v>
          </cell>
          <cell r="AU162">
            <v>7.6509999999999998</v>
          </cell>
          <cell r="AV162">
            <v>7.8289999999999997</v>
          </cell>
          <cell r="AW162">
            <v>2012</v>
          </cell>
        </row>
        <row r="163">
          <cell r="D163" t="str">
            <v>Switzerland</v>
          </cell>
          <cell r="E163" t="str">
            <v>Current account balance</v>
          </cell>
          <cell r="F163"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63" t="str">
            <v>Percent of GDP</v>
          </cell>
          <cell r="I163" t="str">
            <v>See notes for:  Gross domestic product, current prices (National currency) Current account balance (U.S. dollars).</v>
          </cell>
          <cell r="J163">
            <v>-0.56899999999999995</v>
          </cell>
          <cell r="K163">
            <v>2.5710000000000002</v>
          </cell>
          <cell r="L163">
            <v>3.6440000000000001</v>
          </cell>
          <cell r="M163">
            <v>3.5310000000000001</v>
          </cell>
          <cell r="N163">
            <v>4.2190000000000003</v>
          </cell>
          <cell r="O163">
            <v>4.8289999999999997</v>
          </cell>
          <cell r="P163">
            <v>4.5910000000000002</v>
          </cell>
          <cell r="Q163">
            <v>3.9860000000000002</v>
          </cell>
          <cell r="R163">
            <v>4.4420000000000002</v>
          </cell>
          <cell r="S163">
            <v>3.5470000000000002</v>
          </cell>
          <cell r="T163">
            <v>3.4020000000000001</v>
          </cell>
          <cell r="U163">
            <v>4.1150000000000002</v>
          </cell>
          <cell r="V163">
            <v>5.6989999999999998</v>
          </cell>
          <cell r="W163">
            <v>7.5659999999999998</v>
          </cell>
          <cell r="X163">
            <v>6.1260000000000003</v>
          </cell>
          <cell r="Y163">
            <v>6.4509999999999996</v>
          </cell>
          <cell r="Z163">
            <v>6.9210000000000003</v>
          </cell>
          <cell r="AA163">
            <v>9.31</v>
          </cell>
          <cell r="AB163">
            <v>9.0250000000000004</v>
          </cell>
          <cell r="AC163">
            <v>10.637</v>
          </cell>
          <cell r="AD163">
            <v>11.756</v>
          </cell>
          <cell r="AE163">
            <v>7.9630000000000001</v>
          </cell>
          <cell r="AF163">
            <v>8.5640000000000001</v>
          </cell>
          <cell r="AG163">
            <v>12.923999999999999</v>
          </cell>
          <cell r="AH163">
            <v>12.976000000000001</v>
          </cell>
          <cell r="AI163">
            <v>13.631</v>
          </cell>
          <cell r="AJ163">
            <v>14.352</v>
          </cell>
          <cell r="AK163">
            <v>8.6199999999999992</v>
          </cell>
          <cell r="AL163">
            <v>2.085</v>
          </cell>
          <cell r="AM163">
            <v>10.541</v>
          </cell>
          <cell r="AN163">
            <v>14.27</v>
          </cell>
          <cell r="AO163">
            <v>8.4320000000000004</v>
          </cell>
          <cell r="AP163">
            <v>13.397</v>
          </cell>
          <cell r="AQ163">
            <v>12.627000000000001</v>
          </cell>
          <cell r="AR163">
            <v>12.321</v>
          </cell>
          <cell r="AS163">
            <v>11.833</v>
          </cell>
          <cell r="AT163">
            <v>11.762</v>
          </cell>
          <cell r="AU163">
            <v>11.457000000000001</v>
          </cell>
          <cell r="AV163">
            <v>11.558999999999999</v>
          </cell>
          <cell r="AW163">
            <v>2011</v>
          </cell>
        </row>
        <row r="164">
          <cell r="D164" t="str">
            <v>Syria</v>
          </cell>
          <cell r="E164" t="str">
            <v>Current account balance</v>
          </cell>
          <cell r="F164"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64" t="str">
            <v>Percent of GDP</v>
          </cell>
          <cell r="I164" t="str">
            <v>See notes for:  Gross domestic product, current prices (National currency) Current account balance (U.S. dollars).</v>
          </cell>
          <cell r="J164">
            <v>-4.8920000000000003</v>
          </cell>
          <cell r="K164">
            <v>-2.8</v>
          </cell>
          <cell r="L164">
            <v>-1.446</v>
          </cell>
          <cell r="M164">
            <v>-4.327</v>
          </cell>
          <cell r="N164">
            <v>-4.157</v>
          </cell>
          <cell r="O164">
            <v>-4.056</v>
          </cell>
          <cell r="P164">
            <v>-1.982</v>
          </cell>
          <cell r="Q164">
            <v>-0.91700000000000004</v>
          </cell>
          <cell r="R164">
            <v>-0.79200000000000004</v>
          </cell>
          <cell r="S164">
            <v>12.407999999999999</v>
          </cell>
          <cell r="T164">
            <v>14.209</v>
          </cell>
          <cell r="U164">
            <v>13.231</v>
          </cell>
          <cell r="V164">
            <v>4.0890000000000004</v>
          </cell>
          <cell r="W164">
            <v>-1.756</v>
          </cell>
          <cell r="X164">
            <v>-5.6420000000000003</v>
          </cell>
          <cell r="Y164">
            <v>1.2529999999999999</v>
          </cell>
          <cell r="Z164">
            <v>-0.23300000000000001</v>
          </cell>
          <cell r="AA164">
            <v>2.4830000000000001</v>
          </cell>
          <cell r="AB164">
            <v>0.80200000000000005</v>
          </cell>
          <cell r="AC164">
            <v>1.8049999999999999</v>
          </cell>
          <cell r="AD164">
            <v>5.3940000000000001</v>
          </cell>
          <cell r="AE164">
            <v>3.9580000000000002</v>
          </cell>
          <cell r="AF164">
            <v>-4.0919999999999996</v>
          </cell>
          <cell r="AG164">
            <v>-13.624000000000001</v>
          </cell>
          <cell r="AH164">
            <v>-3.0990000000000002</v>
          </cell>
          <cell r="AI164">
            <v>-2.2450000000000001</v>
          </cell>
          <cell r="AJ164">
            <v>1.4370000000000001</v>
          </cell>
          <cell r="AK164">
            <v>-0.23400000000000001</v>
          </cell>
          <cell r="AL164">
            <v>-1.2809999999999999</v>
          </cell>
          <cell r="AM164">
            <v>-2.9369999999999998</v>
          </cell>
          <cell r="AN164">
            <v>-2.8679999999999999</v>
          </cell>
          <cell r="AO164" t="str">
            <v>n/a</v>
          </cell>
          <cell r="AP164" t="str">
            <v>n/a</v>
          </cell>
          <cell r="AQ164" t="str">
            <v>n/a</v>
          </cell>
          <cell r="AR164" t="str">
            <v>n/a</v>
          </cell>
          <cell r="AS164" t="str">
            <v>n/a</v>
          </cell>
          <cell r="AT164" t="str">
            <v>n/a</v>
          </cell>
          <cell r="AU164" t="str">
            <v>n/a</v>
          </cell>
          <cell r="AV164" t="str">
            <v>n/a</v>
          </cell>
          <cell r="AW164">
            <v>2009</v>
          </cell>
        </row>
        <row r="165">
          <cell r="D165" t="str">
            <v>Taiwan Province of China</v>
          </cell>
          <cell r="E165" t="str">
            <v>Current account balance</v>
          </cell>
          <cell r="F165"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65" t="str">
            <v>Percent of GDP</v>
          </cell>
          <cell r="I165" t="str">
            <v>See notes for:  Gross domestic product, current prices (National currency) Current account balance (U.S. dollars).</v>
          </cell>
          <cell r="J165">
            <v>-1.9370000000000001</v>
          </cell>
          <cell r="K165">
            <v>1.0620000000000001</v>
          </cell>
          <cell r="L165">
            <v>4.5369999999999999</v>
          </cell>
          <cell r="M165">
            <v>8.16</v>
          </cell>
          <cell r="N165">
            <v>11.448</v>
          </cell>
          <cell r="O165">
            <v>14.574</v>
          </cell>
          <cell r="P165">
            <v>20.98</v>
          </cell>
          <cell r="Q165">
            <v>17.416</v>
          </cell>
          <cell r="R165">
            <v>8.359</v>
          </cell>
          <cell r="S165">
            <v>7.53</v>
          </cell>
          <cell r="T165">
            <v>6.6210000000000004</v>
          </cell>
          <cell r="U165">
            <v>6.7430000000000003</v>
          </cell>
          <cell r="V165">
            <v>3.887</v>
          </cell>
          <cell r="W165">
            <v>3.0409999999999999</v>
          </cell>
          <cell r="X165">
            <v>2.5710000000000002</v>
          </cell>
          <cell r="Y165">
            <v>1.992</v>
          </cell>
          <cell r="Z165">
            <v>3.794</v>
          </cell>
          <cell r="AA165">
            <v>2.36</v>
          </cell>
          <cell r="AB165">
            <v>1.2490000000000001</v>
          </cell>
          <cell r="AC165">
            <v>2.673</v>
          </cell>
          <cell r="AD165">
            <v>2.7280000000000002</v>
          </cell>
          <cell r="AE165">
            <v>6.4480000000000004</v>
          </cell>
          <cell r="AF165">
            <v>8.7539999999999996</v>
          </cell>
          <cell r="AG165">
            <v>9.8160000000000007</v>
          </cell>
          <cell r="AH165">
            <v>5.8019999999999996</v>
          </cell>
          <cell r="AI165">
            <v>4.8179999999999996</v>
          </cell>
          <cell r="AJ165">
            <v>6.9880000000000004</v>
          </cell>
          <cell r="AK165">
            <v>8.9429999999999996</v>
          </cell>
          <cell r="AL165">
            <v>6.8730000000000002</v>
          </cell>
          <cell r="AM165">
            <v>11.368</v>
          </cell>
          <cell r="AN165">
            <v>9.3109999999999999</v>
          </cell>
          <cell r="AO165">
            <v>8.8849999999999998</v>
          </cell>
          <cell r="AP165">
            <v>10.454000000000001</v>
          </cell>
          <cell r="AQ165">
            <v>10.349</v>
          </cell>
          <cell r="AR165">
            <v>9.8309999999999995</v>
          </cell>
          <cell r="AS165">
            <v>9.516</v>
          </cell>
          <cell r="AT165">
            <v>9.07</v>
          </cell>
          <cell r="AU165">
            <v>8.8480000000000008</v>
          </cell>
          <cell r="AV165">
            <v>8.69</v>
          </cell>
          <cell r="AW165">
            <v>2012</v>
          </cell>
        </row>
        <row r="166">
          <cell r="D166" t="str">
            <v>Tajikistan</v>
          </cell>
          <cell r="E166" t="str">
            <v>Current account balance</v>
          </cell>
          <cell r="F166"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66" t="str">
            <v>Percent of GDP</v>
          </cell>
          <cell r="I166" t="str">
            <v>See notes for:  Gross domestic product, current prices (National currency) Current account balance (U.S. dollars).</v>
          </cell>
          <cell r="J166" t="str">
            <v>n/a</v>
          </cell>
          <cell r="K166" t="str">
            <v>n/a</v>
          </cell>
          <cell r="L166" t="str">
            <v>n/a</v>
          </cell>
          <cell r="M166" t="str">
            <v>n/a</v>
          </cell>
          <cell r="N166" t="str">
            <v>n/a</v>
          </cell>
          <cell r="O166" t="str">
            <v>n/a</v>
          </cell>
          <cell r="P166" t="str">
            <v>n/a</v>
          </cell>
          <cell r="Q166" t="str">
            <v>n/a</v>
          </cell>
          <cell r="R166" t="str">
            <v>n/a</v>
          </cell>
          <cell r="S166" t="str">
            <v>n/a</v>
          </cell>
          <cell r="T166" t="str">
            <v>n/a</v>
          </cell>
          <cell r="U166" t="str">
            <v>n/a</v>
          </cell>
          <cell r="V166">
            <v>-16.75</v>
          </cell>
          <cell r="W166">
            <v>-30.466999999999999</v>
          </cell>
          <cell r="X166">
            <v>-20.172999999999998</v>
          </cell>
          <cell r="Y166">
            <v>-17.885999999999999</v>
          </cell>
          <cell r="Z166">
            <v>-7.835</v>
          </cell>
          <cell r="AA166">
            <v>-4.0110000000000001</v>
          </cell>
          <cell r="AB166">
            <v>-7.3159999999999998</v>
          </cell>
          <cell r="AC166">
            <v>-0.90700000000000003</v>
          </cell>
          <cell r="AD166">
            <v>-1.62</v>
          </cell>
          <cell r="AE166">
            <v>-4.9489999999999998</v>
          </cell>
          <cell r="AF166">
            <v>-3.536</v>
          </cell>
          <cell r="AG166">
            <v>-1.2829999999999999</v>
          </cell>
          <cell r="AH166">
            <v>-2.87</v>
          </cell>
          <cell r="AI166">
            <v>-1.615</v>
          </cell>
          <cell r="AJ166">
            <v>-2.827</v>
          </cell>
          <cell r="AK166">
            <v>-8.6020000000000003</v>
          </cell>
          <cell r="AL166">
            <v>-7.6449999999999996</v>
          </cell>
          <cell r="AM166">
            <v>-5.9249999999999998</v>
          </cell>
          <cell r="AN166">
            <v>-1.2190000000000001</v>
          </cell>
          <cell r="AO166">
            <v>-4.6719999999999997</v>
          </cell>
          <cell r="AP166">
            <v>-1.9219999999999999</v>
          </cell>
          <cell r="AQ166">
            <v>-2.234</v>
          </cell>
          <cell r="AR166">
            <v>-2.41</v>
          </cell>
          <cell r="AS166">
            <v>-2.4820000000000002</v>
          </cell>
          <cell r="AT166">
            <v>-2.302</v>
          </cell>
          <cell r="AU166">
            <v>-2.3330000000000002</v>
          </cell>
          <cell r="AV166">
            <v>-2.21</v>
          </cell>
          <cell r="AW166">
            <v>2010</v>
          </cell>
        </row>
        <row r="167">
          <cell r="D167" t="str">
            <v>Tanzania</v>
          </cell>
          <cell r="E167" t="str">
            <v>Current account balance</v>
          </cell>
          <cell r="F167"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67" t="str">
            <v>Percent of GDP</v>
          </cell>
          <cell r="I167" t="str">
            <v>See notes for:  Gross domestic product, current prices (National currency) Current account balance (U.S. dollars).</v>
          </cell>
          <cell r="J167">
            <v>-7.6909999999999998</v>
          </cell>
          <cell r="K167">
            <v>-6.1</v>
          </cell>
          <cell r="L167">
            <v>-5.1050000000000004</v>
          </cell>
          <cell r="M167">
            <v>-4.6459999999999999</v>
          </cell>
          <cell r="N167">
            <v>-3.8959999999999999</v>
          </cell>
          <cell r="O167">
            <v>-4.774</v>
          </cell>
          <cell r="P167">
            <v>-2.8330000000000002</v>
          </cell>
          <cell r="Q167">
            <v>-1.9790000000000001</v>
          </cell>
          <cell r="R167">
            <v>-1.32</v>
          </cell>
          <cell r="S167">
            <v>-3.0179999999999998</v>
          </cell>
          <cell r="T167">
            <v>-4.8920000000000003</v>
          </cell>
          <cell r="U167">
            <v>-4.8339999999999996</v>
          </cell>
          <cell r="V167">
            <v>-5.0129999999999999</v>
          </cell>
          <cell r="W167">
            <v>-7.4489999999999998</v>
          </cell>
          <cell r="X167">
            <v>-12.587</v>
          </cell>
          <cell r="Y167">
            <v>-11.327999999999999</v>
          </cell>
          <cell r="Z167">
            <v>-2.0110000000000001</v>
          </cell>
          <cell r="AA167">
            <v>-4.72</v>
          </cell>
          <cell r="AB167">
            <v>-9.8089999999999993</v>
          </cell>
          <cell r="AC167">
            <v>-8.8279999999999994</v>
          </cell>
          <cell r="AD167">
            <v>-4.298</v>
          </cell>
          <cell r="AE167">
            <v>-4.875</v>
          </cell>
          <cell r="AF167">
            <v>-3.0019999999999998</v>
          </cell>
          <cell r="AG167">
            <v>-0.20499999999999999</v>
          </cell>
          <cell r="AH167">
            <v>-2.31</v>
          </cell>
          <cell r="AI167">
            <v>-6.6319999999999997</v>
          </cell>
          <cell r="AJ167">
            <v>-9.5850000000000009</v>
          </cell>
          <cell r="AK167">
            <v>-10.951000000000001</v>
          </cell>
          <cell r="AL167">
            <v>-10.227</v>
          </cell>
          <cell r="AM167">
            <v>-9.76</v>
          </cell>
          <cell r="AN167">
            <v>-9.3040000000000003</v>
          </cell>
          <cell r="AO167">
            <v>-13.574</v>
          </cell>
          <cell r="AP167">
            <v>-15.797000000000001</v>
          </cell>
          <cell r="AQ167">
            <v>-14.808</v>
          </cell>
          <cell r="AR167">
            <v>-13.347</v>
          </cell>
          <cell r="AS167">
            <v>-12.067</v>
          </cell>
          <cell r="AT167">
            <v>-11.029</v>
          </cell>
          <cell r="AU167">
            <v>-10.456</v>
          </cell>
          <cell r="AV167">
            <v>-10.266</v>
          </cell>
          <cell r="AW167">
            <v>2010</v>
          </cell>
        </row>
        <row r="168">
          <cell r="D168" t="str">
            <v>Thailand</v>
          </cell>
          <cell r="E168" t="str">
            <v>Current account balance</v>
          </cell>
          <cell r="F168"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68" t="str">
            <v>Percent of GDP</v>
          </cell>
          <cell r="I168" t="str">
            <v>See notes for:  Gross domestic product, current prices (National currency) Current account balance (U.S. dollars).</v>
          </cell>
          <cell r="J168">
            <v>-6.3940000000000001</v>
          </cell>
          <cell r="K168">
            <v>-7.3780000000000001</v>
          </cell>
          <cell r="L168">
            <v>-2.7410000000000001</v>
          </cell>
          <cell r="M168">
            <v>-7.1760000000000002</v>
          </cell>
          <cell r="N168">
            <v>-5.0449999999999999</v>
          </cell>
          <cell r="O168">
            <v>-3.952</v>
          </cell>
          <cell r="P168">
            <v>0.57299999999999995</v>
          </cell>
          <cell r="Q168">
            <v>-0.72499999999999998</v>
          </cell>
          <cell r="R168">
            <v>-2.6829999999999998</v>
          </cell>
          <cell r="S168">
            <v>-3.4569999999999999</v>
          </cell>
          <cell r="T168">
            <v>-8.3339999999999996</v>
          </cell>
          <cell r="U168">
            <v>-7.5</v>
          </cell>
          <cell r="V168">
            <v>-5.5</v>
          </cell>
          <cell r="W168">
            <v>-5.03</v>
          </cell>
          <cell r="X168">
            <v>-5.4059999999999997</v>
          </cell>
          <cell r="Y168">
            <v>-7.8769999999999998</v>
          </cell>
          <cell r="Z168">
            <v>-7.8869999999999996</v>
          </cell>
          <cell r="AA168">
            <v>-2.0609999999999999</v>
          </cell>
          <cell r="AB168">
            <v>12.776</v>
          </cell>
          <cell r="AC168">
            <v>10.166</v>
          </cell>
          <cell r="AD168">
            <v>7.601</v>
          </cell>
          <cell r="AE168">
            <v>4.4260000000000002</v>
          </cell>
          <cell r="AF168">
            <v>3.6930000000000001</v>
          </cell>
          <cell r="AG168">
            <v>3.3540000000000001</v>
          </cell>
          <cell r="AH168">
            <v>1.7150000000000001</v>
          </cell>
          <cell r="AI168">
            <v>-4.3330000000000002</v>
          </cell>
          <cell r="AJ168">
            <v>1.1180000000000001</v>
          </cell>
          <cell r="AK168">
            <v>6.3490000000000002</v>
          </cell>
          <cell r="AL168">
            <v>0.79100000000000004</v>
          </cell>
          <cell r="AM168">
            <v>8.3030000000000008</v>
          </cell>
          <cell r="AN168">
            <v>3.1429999999999998</v>
          </cell>
          <cell r="AO168">
            <v>1.704</v>
          </cell>
          <cell r="AP168">
            <v>0.746</v>
          </cell>
          <cell r="AQ168">
            <v>1.0069999999999999</v>
          </cell>
          <cell r="AR168">
            <v>1.0840000000000001</v>
          </cell>
          <cell r="AS168">
            <v>0.98799999999999999</v>
          </cell>
          <cell r="AT168">
            <v>0.59099999999999997</v>
          </cell>
          <cell r="AU168">
            <v>0.16500000000000001</v>
          </cell>
          <cell r="AV168">
            <v>-6.7000000000000004E-2</v>
          </cell>
          <cell r="AW168">
            <v>2012</v>
          </cell>
        </row>
        <row r="169">
          <cell r="D169" t="str">
            <v>Timor-Leste</v>
          </cell>
          <cell r="E169" t="str">
            <v>Current account balance</v>
          </cell>
          <cell r="F169"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69" t="str">
            <v>Percent of GDP</v>
          </cell>
          <cell r="I169" t="str">
            <v>See notes for:  Gross domestic product, current prices (National currency) Current account balance (U.S. dollars).</v>
          </cell>
          <cell r="J169" t="str">
            <v>n/a</v>
          </cell>
          <cell r="K169" t="str">
            <v>n/a</v>
          </cell>
          <cell r="L169" t="str">
            <v>n/a</v>
          </cell>
          <cell r="M169" t="str">
            <v>n/a</v>
          </cell>
          <cell r="N169" t="str">
            <v>n/a</v>
          </cell>
          <cell r="O169" t="str">
            <v>n/a</v>
          </cell>
          <cell r="P169" t="str">
            <v>n/a</v>
          </cell>
          <cell r="Q169" t="str">
            <v>n/a</v>
          </cell>
          <cell r="R169" t="str">
            <v>n/a</v>
          </cell>
          <cell r="S169" t="str">
            <v>n/a</v>
          </cell>
          <cell r="T169" t="str">
            <v>n/a</v>
          </cell>
          <cell r="U169" t="str">
            <v>n/a</v>
          </cell>
          <cell r="V169" t="str">
            <v>n/a</v>
          </cell>
          <cell r="W169" t="str">
            <v>n/a</v>
          </cell>
          <cell r="X169" t="str">
            <v>n/a</v>
          </cell>
          <cell r="Y169" t="str">
            <v>n/a</v>
          </cell>
          <cell r="Z169" t="str">
            <v>n/a</v>
          </cell>
          <cell r="AA169" t="str">
            <v>n/a</v>
          </cell>
          <cell r="AB169" t="str">
            <v>n/a</v>
          </cell>
          <cell r="AC169">
            <v>2.3069999999999999</v>
          </cell>
          <cell r="AD169">
            <v>-3.891</v>
          </cell>
          <cell r="AE169">
            <v>-6.843</v>
          </cell>
          <cell r="AF169">
            <v>-8.82</v>
          </cell>
          <cell r="AG169">
            <v>-8.7349999999999994</v>
          </cell>
          <cell r="AH169">
            <v>9.7569999999999997</v>
          </cell>
          <cell r="AI169">
            <v>30.986999999999998</v>
          </cell>
          <cell r="AJ169">
            <v>41.74</v>
          </cell>
          <cell r="AK169">
            <v>60.19</v>
          </cell>
          <cell r="AL169">
            <v>61.518000000000001</v>
          </cell>
          <cell r="AM169">
            <v>52.468000000000004</v>
          </cell>
          <cell r="AN169">
            <v>48.555</v>
          </cell>
          <cell r="AO169">
            <v>57.844999999999999</v>
          </cell>
          <cell r="AP169">
            <v>45.856999999999999</v>
          </cell>
          <cell r="AQ169">
            <v>38.290999999999997</v>
          </cell>
          <cell r="AR169">
            <v>31.061</v>
          </cell>
          <cell r="AS169">
            <v>31.585000000000001</v>
          </cell>
          <cell r="AT169">
            <v>29.181999999999999</v>
          </cell>
          <cell r="AU169">
            <v>28.896000000000001</v>
          </cell>
          <cell r="AV169">
            <v>11.999000000000001</v>
          </cell>
          <cell r="AW169">
            <v>2009</v>
          </cell>
        </row>
        <row r="170">
          <cell r="D170" t="str">
            <v>Togo</v>
          </cell>
          <cell r="E170" t="str">
            <v>Current account balance</v>
          </cell>
          <cell r="F170"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70" t="str">
            <v>Percent of GDP</v>
          </cell>
          <cell r="I170" t="str">
            <v>See notes for:  Gross domestic product, current prices (National currency) Current account balance (U.S. dollars).</v>
          </cell>
          <cell r="J170">
            <v>-11.295</v>
          </cell>
          <cell r="K170">
            <v>-11.044</v>
          </cell>
          <cell r="L170">
            <v>-32.747999999999998</v>
          </cell>
          <cell r="M170">
            <v>-23.97</v>
          </cell>
          <cell r="N170">
            <v>-17.071000000000002</v>
          </cell>
          <cell r="O170">
            <v>-20.361999999999998</v>
          </cell>
          <cell r="P170">
            <v>-20.875</v>
          </cell>
          <cell r="Q170">
            <v>-18.247</v>
          </cell>
          <cell r="R170">
            <v>-14.827</v>
          </cell>
          <cell r="S170">
            <v>-14.619</v>
          </cell>
          <cell r="T170">
            <v>-14.858000000000001</v>
          </cell>
          <cell r="U170">
            <v>-10.602</v>
          </cell>
          <cell r="V170">
            <v>-11.393000000000001</v>
          </cell>
          <cell r="W170">
            <v>-9.968</v>
          </cell>
          <cell r="X170">
            <v>-11.183</v>
          </cell>
          <cell r="Y170">
            <v>-9.3719999999999999</v>
          </cell>
          <cell r="Z170">
            <v>-15.063000000000001</v>
          </cell>
          <cell r="AA170">
            <v>-15.083</v>
          </cell>
          <cell r="AB170">
            <v>-5.274</v>
          </cell>
          <cell r="AC170">
            <v>-3.399</v>
          </cell>
          <cell r="AD170">
            <v>-8.6679999999999993</v>
          </cell>
          <cell r="AE170">
            <v>-8.5180000000000007</v>
          </cell>
          <cell r="AF170">
            <v>-7.9720000000000004</v>
          </cell>
          <cell r="AG170">
            <v>-10.797000000000001</v>
          </cell>
          <cell r="AH170">
            <v>-10.029</v>
          </cell>
          <cell r="AI170">
            <v>-9.8640000000000008</v>
          </cell>
          <cell r="AJ170">
            <v>-8.44</v>
          </cell>
          <cell r="AK170">
            <v>-8.6839999999999993</v>
          </cell>
          <cell r="AL170">
            <v>-6.85</v>
          </cell>
          <cell r="AM170">
            <v>-6.6340000000000003</v>
          </cell>
          <cell r="AN170">
            <v>-6.673</v>
          </cell>
          <cell r="AO170">
            <v>-6.99</v>
          </cell>
          <cell r="AP170">
            <v>-7.8689999999999998</v>
          </cell>
          <cell r="AQ170">
            <v>-6.9320000000000004</v>
          </cell>
          <cell r="AR170">
            <v>-5.7439999999999998</v>
          </cell>
          <cell r="AS170">
            <v>-4.0830000000000002</v>
          </cell>
          <cell r="AT170">
            <v>-4.085</v>
          </cell>
          <cell r="AU170">
            <v>-3.794</v>
          </cell>
          <cell r="AV170">
            <v>-4.149</v>
          </cell>
          <cell r="AW170">
            <v>2010</v>
          </cell>
        </row>
        <row r="171">
          <cell r="D171" t="str">
            <v>Tonga</v>
          </cell>
          <cell r="E171" t="str">
            <v>Current account balance</v>
          </cell>
          <cell r="F171"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71" t="str">
            <v>Percent of GDP</v>
          </cell>
          <cell r="I171" t="str">
            <v>See notes for:  Gross domestic product, current prices (National currency) Current account balance (U.S. dollars).</v>
          </cell>
          <cell r="J171">
            <v>-4.4450000000000003</v>
          </cell>
          <cell r="K171">
            <v>2.8090000000000002</v>
          </cell>
          <cell r="L171">
            <v>4.5330000000000004</v>
          </cell>
          <cell r="M171">
            <v>5.6310000000000002</v>
          </cell>
          <cell r="N171">
            <v>5.2</v>
          </cell>
          <cell r="O171">
            <v>3.5409999999999999</v>
          </cell>
          <cell r="P171">
            <v>-1.387</v>
          </cell>
          <cell r="Q171">
            <v>5.8049999999999997</v>
          </cell>
          <cell r="R171">
            <v>-5.6909999999999998</v>
          </cell>
          <cell r="S171">
            <v>-1.244</v>
          </cell>
          <cell r="T171">
            <v>-11.06</v>
          </cell>
          <cell r="U171">
            <v>-8.2520000000000007</v>
          </cell>
          <cell r="V171">
            <v>-5.7069999999999999</v>
          </cell>
          <cell r="W171">
            <v>-4.8419999999999996</v>
          </cell>
          <cell r="X171">
            <v>-8.8480000000000008</v>
          </cell>
          <cell r="Y171">
            <v>-8.5630000000000006</v>
          </cell>
          <cell r="Z171">
            <v>-4.6459999999999999</v>
          </cell>
          <cell r="AA171">
            <v>-0.68799999999999994</v>
          </cell>
          <cell r="AB171">
            <v>-8.2759999999999998</v>
          </cell>
          <cell r="AC171">
            <v>-2.6739999999999999</v>
          </cell>
          <cell r="AD171">
            <v>-6.0209999999999999</v>
          </cell>
          <cell r="AE171">
            <v>-1.6850000000000001</v>
          </cell>
          <cell r="AF171">
            <v>0.60499999999999998</v>
          </cell>
          <cell r="AG171">
            <v>0.64700000000000002</v>
          </cell>
          <cell r="AH171">
            <v>0.38600000000000001</v>
          </cell>
          <cell r="AI171">
            <v>-4.9829999999999997</v>
          </cell>
          <cell r="AJ171">
            <v>-5.508</v>
          </cell>
          <cell r="AK171">
            <v>-5.5339999999999998</v>
          </cell>
          <cell r="AL171">
            <v>-8.0749999999999993</v>
          </cell>
          <cell r="AM171">
            <v>-7.7590000000000003</v>
          </cell>
          <cell r="AN171">
            <v>-3.94</v>
          </cell>
          <cell r="AO171">
            <v>-3.9580000000000002</v>
          </cell>
          <cell r="AP171">
            <v>-4.1769999999999996</v>
          </cell>
          <cell r="AQ171">
            <v>-3.0539999999999998</v>
          </cell>
          <cell r="AR171">
            <v>-3.58</v>
          </cell>
          <cell r="AS171">
            <v>-3.2629999999999999</v>
          </cell>
          <cell r="AT171">
            <v>-3.169</v>
          </cell>
          <cell r="AU171">
            <v>-3.2589999999999999</v>
          </cell>
          <cell r="AV171">
            <v>-3.3260000000000001</v>
          </cell>
          <cell r="AW171">
            <v>2009</v>
          </cell>
        </row>
        <row r="172">
          <cell r="D172" t="str">
            <v>Trinidad and Tobago</v>
          </cell>
          <cell r="E172" t="str">
            <v>Current account balance</v>
          </cell>
          <cell r="F172"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72" t="str">
            <v>Percent of GDP</v>
          </cell>
          <cell r="I172" t="str">
            <v>See notes for:  Gross domestic product, current prices (National currency) Current account balance (U.S. dollars).</v>
          </cell>
          <cell r="J172">
            <v>5.7240000000000002</v>
          </cell>
          <cell r="K172">
            <v>5.93</v>
          </cell>
          <cell r="L172">
            <v>-7.3639999999999999</v>
          </cell>
          <cell r="M172">
            <v>-12.192</v>
          </cell>
          <cell r="N172">
            <v>-6.016</v>
          </cell>
          <cell r="O172">
            <v>-0.63600000000000001</v>
          </cell>
          <cell r="P172">
            <v>-8.5920000000000005</v>
          </cell>
          <cell r="Q172">
            <v>-4.6890000000000001</v>
          </cell>
          <cell r="R172">
            <v>-1.9670000000000001</v>
          </cell>
          <cell r="S172">
            <v>-0.89200000000000002</v>
          </cell>
          <cell r="T172">
            <v>9.0559999999999992</v>
          </cell>
          <cell r="U172">
            <v>-0.09</v>
          </cell>
          <cell r="V172">
            <v>2.6120000000000001</v>
          </cell>
          <cell r="W172">
            <v>2.4689999999999999</v>
          </cell>
          <cell r="X172">
            <v>4.4029999999999996</v>
          </cell>
          <cell r="Y172">
            <v>5.5129999999999999</v>
          </cell>
          <cell r="Z172">
            <v>1.8260000000000001</v>
          </cell>
          <cell r="AA172">
            <v>-10.694000000000001</v>
          </cell>
          <cell r="AB172">
            <v>-10.648</v>
          </cell>
          <cell r="AC172">
            <v>0.45100000000000001</v>
          </cell>
          <cell r="AD172">
            <v>6.6719999999999997</v>
          </cell>
          <cell r="AE172">
            <v>5.0380000000000003</v>
          </cell>
          <cell r="AF172">
            <v>0.85099999999999998</v>
          </cell>
          <cell r="AG172">
            <v>8.7200000000000006</v>
          </cell>
          <cell r="AH172">
            <v>12.409000000000001</v>
          </cell>
          <cell r="AI172">
            <v>22.481000000000002</v>
          </cell>
          <cell r="AJ172">
            <v>39.582999999999998</v>
          </cell>
          <cell r="AK172">
            <v>23.872</v>
          </cell>
          <cell r="AL172">
            <v>30.495000000000001</v>
          </cell>
          <cell r="AM172">
            <v>8.5150000000000006</v>
          </cell>
          <cell r="AN172">
            <v>20.260999999999999</v>
          </cell>
          <cell r="AO172">
            <v>11.12</v>
          </cell>
          <cell r="AP172">
            <v>12.146000000000001</v>
          </cell>
          <cell r="AQ172">
            <v>11.048</v>
          </cell>
          <cell r="AR172">
            <v>11.163</v>
          </cell>
          <cell r="AS172">
            <v>11.055999999999999</v>
          </cell>
          <cell r="AT172">
            <v>10.807</v>
          </cell>
          <cell r="AU172">
            <v>10.475</v>
          </cell>
          <cell r="AV172">
            <v>10.327</v>
          </cell>
          <cell r="AW172">
            <v>2012</v>
          </cell>
        </row>
        <row r="173">
          <cell r="D173" t="str">
            <v>Tunisia</v>
          </cell>
          <cell r="E173" t="str">
            <v>Current account balance</v>
          </cell>
          <cell r="F173"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73" t="str">
            <v>Percent of GDP</v>
          </cell>
          <cell r="I173" t="str">
            <v>See notes for:  Gross domestic product, current prices (National currency) Current account balance (U.S. dollars).</v>
          </cell>
          <cell r="J173">
            <v>-3.7719999999999998</v>
          </cell>
          <cell r="K173">
            <v>-8.8309999999999995</v>
          </cell>
          <cell r="L173">
            <v>-10.632</v>
          </cell>
          <cell r="M173">
            <v>-8.1760000000000002</v>
          </cell>
          <cell r="N173">
            <v>-11.601000000000001</v>
          </cell>
          <cell r="O173">
            <v>-6.375</v>
          </cell>
          <cell r="P173">
            <v>-7.1310000000000002</v>
          </cell>
          <cell r="Q173">
            <v>-0.92400000000000004</v>
          </cell>
          <cell r="R173">
            <v>0.872</v>
          </cell>
          <cell r="S173">
            <v>-2.802</v>
          </cell>
          <cell r="T173">
            <v>-5.0220000000000002</v>
          </cell>
          <cell r="U173">
            <v>-4.0309999999999997</v>
          </cell>
          <cell r="V173">
            <v>-7.0860000000000003</v>
          </cell>
          <cell r="W173">
            <v>-7.9989999999999997</v>
          </cell>
          <cell r="X173">
            <v>-3.8090000000000002</v>
          </cell>
          <cell r="Y173">
            <v>-3.9239999999999999</v>
          </cell>
          <cell r="Z173">
            <v>-2.226</v>
          </cell>
          <cell r="AA173">
            <v>-2.86</v>
          </cell>
          <cell r="AB173">
            <v>-3.0960000000000001</v>
          </cell>
          <cell r="AC173">
            <v>-1.9510000000000001</v>
          </cell>
          <cell r="AD173">
            <v>-3.8239999999999998</v>
          </cell>
          <cell r="AE173">
            <v>-4.6280000000000001</v>
          </cell>
          <cell r="AF173">
            <v>-3.2290000000000001</v>
          </cell>
          <cell r="AG173">
            <v>-2.6789999999999998</v>
          </cell>
          <cell r="AH173">
            <v>-2.4420000000000002</v>
          </cell>
          <cell r="AI173">
            <v>-0.92800000000000005</v>
          </cell>
          <cell r="AJ173">
            <v>-1.802</v>
          </cell>
          <cell r="AK173">
            <v>-2.355</v>
          </cell>
          <cell r="AL173">
            <v>-3.8140000000000001</v>
          </cell>
          <cell r="AM173">
            <v>-2.8359999999999999</v>
          </cell>
          <cell r="AN173">
            <v>-4.7530000000000001</v>
          </cell>
          <cell r="AO173">
            <v>-7.3520000000000003</v>
          </cell>
          <cell r="AP173">
            <v>-8.048</v>
          </cell>
          <cell r="AQ173">
            <v>-7.327</v>
          </cell>
          <cell r="AR173">
            <v>-6.5940000000000003</v>
          </cell>
          <cell r="AS173">
            <v>-5.7480000000000002</v>
          </cell>
          <cell r="AT173">
            <v>-4.5999999999999996</v>
          </cell>
          <cell r="AU173">
            <v>-4.016</v>
          </cell>
          <cell r="AV173">
            <v>-3.6930000000000001</v>
          </cell>
          <cell r="AW173">
            <v>2012</v>
          </cell>
        </row>
        <row r="174">
          <cell r="D174" t="str">
            <v>Turkey</v>
          </cell>
          <cell r="E174" t="str">
            <v>Current account balance</v>
          </cell>
          <cell r="F174"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74" t="str">
            <v>Percent of GDP</v>
          </cell>
          <cell r="I174" t="str">
            <v>See notes for:  Gross domestic product, current prices (National currency) Current account balance (U.S. dollars).</v>
          </cell>
          <cell r="J174">
            <v>-3.278</v>
          </cell>
          <cell r="K174">
            <v>-1.9910000000000001</v>
          </cell>
          <cell r="L174">
            <v>-1.097</v>
          </cell>
          <cell r="M174">
            <v>-2.319</v>
          </cell>
          <cell r="N174">
            <v>-1.784</v>
          </cell>
          <cell r="O174">
            <v>-1.121</v>
          </cell>
          <cell r="P174">
            <v>-1.4390000000000001</v>
          </cell>
          <cell r="Q174">
            <v>-0.68799999999999994</v>
          </cell>
          <cell r="R174">
            <v>1.3069999999999999</v>
          </cell>
          <cell r="S174">
            <v>0.66700000000000004</v>
          </cell>
          <cell r="T174">
            <v>-1.2969999999999999</v>
          </cell>
          <cell r="U174">
            <v>-3.6999999999999998E-2</v>
          </cell>
          <cell r="V174">
            <v>-0.45600000000000002</v>
          </cell>
          <cell r="W174">
            <v>-3.2069999999999999</v>
          </cell>
          <cell r="X174">
            <v>0.28499999999999998</v>
          </cell>
          <cell r="Y174">
            <v>-2.3759999999999999</v>
          </cell>
          <cell r="Z174">
            <v>-0.999</v>
          </cell>
          <cell r="AA174">
            <v>-1.034</v>
          </cell>
          <cell r="AB174">
            <v>0.8</v>
          </cell>
          <cell r="AC174">
            <v>-0.37</v>
          </cell>
          <cell r="AD174">
            <v>-3.7229999999999999</v>
          </cell>
          <cell r="AE174">
            <v>1.923</v>
          </cell>
          <cell r="AF174">
            <v>-0.27</v>
          </cell>
          <cell r="AG174">
            <v>-2.4780000000000002</v>
          </cell>
          <cell r="AH174">
            <v>-3.6789999999999998</v>
          </cell>
          <cell r="AI174">
            <v>-4.6219999999999999</v>
          </cell>
          <cell r="AJ174">
            <v>-6.0940000000000003</v>
          </cell>
          <cell r="AK174">
            <v>-5.9210000000000003</v>
          </cell>
          <cell r="AL174">
            <v>-5.6859999999999999</v>
          </cell>
          <cell r="AM174">
            <v>-2.1760000000000002</v>
          </cell>
          <cell r="AN174">
            <v>-6.2149999999999999</v>
          </cell>
          <cell r="AO174">
            <v>-9.6980000000000004</v>
          </cell>
          <cell r="AP174">
            <v>-5.9080000000000004</v>
          </cell>
          <cell r="AQ174">
            <v>-6.798</v>
          </cell>
          <cell r="AR174">
            <v>-7.2779999999999996</v>
          </cell>
          <cell r="AS174">
            <v>-7.4119999999999999</v>
          </cell>
          <cell r="AT174">
            <v>-7.5590000000000002</v>
          </cell>
          <cell r="AU174">
            <v>-7.9539999999999997</v>
          </cell>
          <cell r="AV174">
            <v>-8.4429999999999996</v>
          </cell>
          <cell r="AW174">
            <v>2011</v>
          </cell>
        </row>
        <row r="175">
          <cell r="D175" t="str">
            <v>Turkmenistan</v>
          </cell>
          <cell r="E175" t="str">
            <v>Current account balance</v>
          </cell>
          <cell r="F175"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75" t="str">
            <v>Percent of GDP</v>
          </cell>
          <cell r="I175" t="str">
            <v>See notes for:  Gross domestic product, current prices (National currency) Current account balance (U.S. dollars).</v>
          </cell>
          <cell r="J175" t="str">
            <v>n/a</v>
          </cell>
          <cell r="K175" t="str">
            <v>n/a</v>
          </cell>
          <cell r="L175" t="str">
            <v>n/a</v>
          </cell>
          <cell r="M175" t="str">
            <v>n/a</v>
          </cell>
          <cell r="N175" t="str">
            <v>n/a</v>
          </cell>
          <cell r="O175" t="str">
            <v>n/a</v>
          </cell>
          <cell r="P175" t="str">
            <v>n/a</v>
          </cell>
          <cell r="Q175" t="str">
            <v>n/a</v>
          </cell>
          <cell r="R175" t="str">
            <v>n/a</v>
          </cell>
          <cell r="S175" t="str">
            <v>n/a</v>
          </cell>
          <cell r="T175" t="str">
            <v>n/a</v>
          </cell>
          <cell r="U175" t="str">
            <v>n/a</v>
          </cell>
          <cell r="V175">
            <v>0</v>
          </cell>
          <cell r="W175">
            <v>0</v>
          </cell>
          <cell r="X175">
            <v>0</v>
          </cell>
          <cell r="Y175">
            <v>0</v>
          </cell>
          <cell r="Z175">
            <v>7.4999999999999997E-2</v>
          </cell>
          <cell r="AA175">
            <v>-21.625</v>
          </cell>
          <cell r="AB175">
            <v>-32.654000000000003</v>
          </cell>
          <cell r="AC175">
            <v>-14.811999999999999</v>
          </cell>
          <cell r="AD175">
            <v>8.2089999999999996</v>
          </cell>
          <cell r="AE175">
            <v>1.653</v>
          </cell>
          <cell r="AF175">
            <v>6.6989999999999998</v>
          </cell>
          <cell r="AG175">
            <v>2.6629999999999998</v>
          </cell>
          <cell r="AH175">
            <v>0.57899999999999996</v>
          </cell>
          <cell r="AI175">
            <v>5.093</v>
          </cell>
          <cell r="AJ175">
            <v>15.664</v>
          </cell>
          <cell r="AK175">
            <v>15.548</v>
          </cell>
          <cell r="AL175">
            <v>16.547000000000001</v>
          </cell>
          <cell r="AM175">
            <v>-14.749000000000001</v>
          </cell>
          <cell r="AN175">
            <v>-10.603999999999999</v>
          </cell>
          <cell r="AO175">
            <v>2.028</v>
          </cell>
          <cell r="AP175">
            <v>1.7190000000000001</v>
          </cell>
          <cell r="AQ175">
            <v>2.548</v>
          </cell>
          <cell r="AR175">
            <v>2.8290000000000002</v>
          </cell>
          <cell r="AS175">
            <v>2.7</v>
          </cell>
          <cell r="AT175">
            <v>4.5289999999999999</v>
          </cell>
          <cell r="AU175">
            <v>6.024</v>
          </cell>
          <cell r="AV175">
            <v>4.0709999999999997</v>
          </cell>
          <cell r="AW175">
            <v>2011</v>
          </cell>
        </row>
        <row r="176">
          <cell r="D176" t="str">
            <v>Tuvalu</v>
          </cell>
          <cell r="E176" t="str">
            <v>Current account balance</v>
          </cell>
          <cell r="F176"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76" t="str">
            <v>Percent of GDP</v>
          </cell>
          <cell r="I176" t="str">
            <v>See notes for:  Gross domestic product, current prices (National currency) Current account balance (U.S. dollars).</v>
          </cell>
          <cell r="J176" t="str">
            <v>n/a</v>
          </cell>
          <cell r="K176" t="str">
            <v>n/a</v>
          </cell>
          <cell r="L176" t="str">
            <v>n/a</v>
          </cell>
          <cell r="M176" t="str">
            <v>n/a</v>
          </cell>
          <cell r="N176" t="str">
            <v>n/a</v>
          </cell>
          <cell r="O176" t="str">
            <v>n/a</v>
          </cell>
          <cell r="P176" t="str">
            <v>n/a</v>
          </cell>
          <cell r="Q176" t="str">
            <v>n/a</v>
          </cell>
          <cell r="R176" t="str">
            <v>n/a</v>
          </cell>
          <cell r="S176" t="str">
            <v>n/a</v>
          </cell>
          <cell r="T176" t="str">
            <v>n/a</v>
          </cell>
          <cell r="U176" t="str">
            <v>n/a</v>
          </cell>
          <cell r="V176" t="str">
            <v>n/a</v>
          </cell>
          <cell r="W176" t="str">
            <v>n/a</v>
          </cell>
          <cell r="X176" t="str">
            <v>n/a</v>
          </cell>
          <cell r="Y176" t="str">
            <v>n/a</v>
          </cell>
          <cell r="Z176" t="str">
            <v>n/a</v>
          </cell>
          <cell r="AA176" t="str">
            <v>n/a</v>
          </cell>
          <cell r="AB176" t="str">
            <v>n/a</v>
          </cell>
          <cell r="AC176" t="str">
            <v>n/a</v>
          </cell>
          <cell r="AD176" t="str">
            <v>n/a</v>
          </cell>
          <cell r="AE176">
            <v>-66.578000000000003</v>
          </cell>
          <cell r="AF176">
            <v>40.404000000000003</v>
          </cell>
          <cell r="AG176">
            <v>-8.9860000000000007</v>
          </cell>
          <cell r="AH176">
            <v>5.8920000000000003</v>
          </cell>
          <cell r="AI176">
            <v>24.69</v>
          </cell>
          <cell r="AJ176">
            <v>27.25</v>
          </cell>
          <cell r="AK176">
            <v>14.196999999999999</v>
          </cell>
          <cell r="AL176">
            <v>-13.151999999999999</v>
          </cell>
          <cell r="AM176">
            <v>27.827999999999999</v>
          </cell>
          <cell r="AN176">
            <v>-3.778</v>
          </cell>
          <cell r="AO176">
            <v>-29.225999999999999</v>
          </cell>
          <cell r="AP176">
            <v>-8.5120000000000005</v>
          </cell>
          <cell r="AQ176">
            <v>-3.2559999999999998</v>
          </cell>
          <cell r="AR176">
            <v>1.8560000000000001</v>
          </cell>
          <cell r="AS176">
            <v>4.1630000000000003</v>
          </cell>
          <cell r="AT176">
            <v>4.1920000000000002</v>
          </cell>
          <cell r="AU176">
            <v>4.2679999999999998</v>
          </cell>
          <cell r="AV176">
            <v>4.3710000000000004</v>
          </cell>
          <cell r="AW176">
            <v>2011</v>
          </cell>
        </row>
        <row r="177">
          <cell r="D177" t="str">
            <v>Uganda</v>
          </cell>
          <cell r="E177" t="str">
            <v>Current account balance</v>
          </cell>
          <cell r="F177"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77" t="str">
            <v>Percent of GDP</v>
          </cell>
          <cell r="I177" t="str">
            <v>See notes for:  Gross domestic product, current prices (National currency) Current account balance (U.S. dollars).</v>
          </cell>
          <cell r="J177">
            <v>-2.923</v>
          </cell>
          <cell r="K177">
            <v>-1.399</v>
          </cell>
          <cell r="L177">
            <v>-2.4369999999999998</v>
          </cell>
          <cell r="M177">
            <v>-0.69599999999999995</v>
          </cell>
          <cell r="N177">
            <v>-0.376</v>
          </cell>
          <cell r="O177">
            <v>1.073</v>
          </cell>
          <cell r="P177">
            <v>-1.728</v>
          </cell>
          <cell r="Q177">
            <v>-0.82699999999999996</v>
          </cell>
          <cell r="R177">
            <v>-1.3580000000000001</v>
          </cell>
          <cell r="S177">
            <v>-2.4420000000000002</v>
          </cell>
          <cell r="T177">
            <v>-5.6260000000000003</v>
          </cell>
          <cell r="U177">
            <v>-10.632999999999999</v>
          </cell>
          <cell r="V177">
            <v>-4.8689999999999998</v>
          </cell>
          <cell r="W177">
            <v>-8.2750000000000004</v>
          </cell>
          <cell r="X177">
            <v>-0.376</v>
          </cell>
          <cell r="Y177">
            <v>-1.488</v>
          </cell>
          <cell r="Z177">
            <v>-6.6769999999999996</v>
          </cell>
          <cell r="AA177">
            <v>-3.875</v>
          </cell>
          <cell r="AB177">
            <v>-7.16</v>
          </cell>
          <cell r="AC177">
            <v>-8.9730000000000008</v>
          </cell>
          <cell r="AD177">
            <v>-6.1740000000000004</v>
          </cell>
          <cell r="AE177">
            <v>-3.448</v>
          </cell>
          <cell r="AF177">
            <v>-4.2560000000000002</v>
          </cell>
          <cell r="AG177">
            <v>-4.1859999999999999</v>
          </cell>
          <cell r="AH177">
            <v>5.8000000000000003E-2</v>
          </cell>
          <cell r="AI177">
            <v>-1.3220000000000001</v>
          </cell>
          <cell r="AJ177">
            <v>-3.1030000000000002</v>
          </cell>
          <cell r="AK177">
            <v>-2.8519999999999999</v>
          </cell>
          <cell r="AL177">
            <v>-7.6959999999999997</v>
          </cell>
          <cell r="AM177">
            <v>-9.44</v>
          </cell>
          <cell r="AN177">
            <v>-10.215999999999999</v>
          </cell>
          <cell r="AO177">
            <v>-11.494</v>
          </cell>
          <cell r="AP177">
            <v>-10.881</v>
          </cell>
          <cell r="AQ177">
            <v>-12.861000000000001</v>
          </cell>
          <cell r="AR177">
            <v>-14.803000000000001</v>
          </cell>
          <cell r="AS177">
            <v>-14.734</v>
          </cell>
          <cell r="AT177">
            <v>-14.099</v>
          </cell>
          <cell r="AU177">
            <v>-13.282</v>
          </cell>
          <cell r="AV177">
            <v>-12.101000000000001</v>
          </cell>
          <cell r="AW177">
            <v>2010</v>
          </cell>
        </row>
        <row r="178">
          <cell r="D178" t="str">
            <v>Ukraine</v>
          </cell>
          <cell r="E178" t="str">
            <v>Current account balance</v>
          </cell>
          <cell r="F178"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78" t="str">
            <v>Percent of GDP</v>
          </cell>
          <cell r="I178" t="str">
            <v>See notes for:  Gross domestic product, current prices (National currency) Current account balance (U.S. dollars).</v>
          </cell>
          <cell r="J178" t="str">
            <v>n/a</v>
          </cell>
          <cell r="K178" t="str">
            <v>n/a</v>
          </cell>
          <cell r="L178" t="str">
            <v>n/a</v>
          </cell>
          <cell r="M178" t="str">
            <v>n/a</v>
          </cell>
          <cell r="N178" t="str">
            <v>n/a</v>
          </cell>
          <cell r="O178" t="str">
            <v>n/a</v>
          </cell>
          <cell r="P178" t="str">
            <v>n/a</v>
          </cell>
          <cell r="Q178" t="str">
            <v>n/a</v>
          </cell>
          <cell r="R178" t="str">
            <v>n/a</v>
          </cell>
          <cell r="S178" t="str">
            <v>n/a</v>
          </cell>
          <cell r="T178" t="str">
            <v>n/a</v>
          </cell>
          <cell r="U178" t="str">
            <v>n/a</v>
          </cell>
          <cell r="V178">
            <v>-2.8889999999999998</v>
          </cell>
          <cell r="W178">
            <v>-2.5219999999999998</v>
          </cell>
          <cell r="X178">
            <v>-3.1640000000000001</v>
          </cell>
          <cell r="Y178">
            <v>-3.113</v>
          </cell>
          <cell r="Z178">
            <v>-2.657</v>
          </cell>
          <cell r="AA178">
            <v>-2.6619999999999999</v>
          </cell>
          <cell r="AB178">
            <v>-3.0939999999999999</v>
          </cell>
          <cell r="AC178">
            <v>5.25</v>
          </cell>
          <cell r="AD178">
            <v>4.7370000000000001</v>
          </cell>
          <cell r="AE178">
            <v>3.6890000000000001</v>
          </cell>
          <cell r="AF178">
            <v>7.4850000000000003</v>
          </cell>
          <cell r="AG178">
            <v>5.7670000000000003</v>
          </cell>
          <cell r="AH178">
            <v>10.648</v>
          </cell>
          <cell r="AI178">
            <v>2.9369999999999998</v>
          </cell>
          <cell r="AJ178">
            <v>-1.5009999999999999</v>
          </cell>
          <cell r="AK178">
            <v>-3.694</v>
          </cell>
          <cell r="AL178">
            <v>-7.0860000000000003</v>
          </cell>
          <cell r="AM178">
            <v>-1.4770000000000001</v>
          </cell>
          <cell r="AN178">
            <v>-2.2120000000000002</v>
          </cell>
          <cell r="AO178">
            <v>-6.2690000000000001</v>
          </cell>
          <cell r="AP178">
            <v>-8.1750000000000007</v>
          </cell>
          <cell r="AQ178">
            <v>-7.9119999999999999</v>
          </cell>
          <cell r="AR178">
            <v>-7.8109999999999999</v>
          </cell>
          <cell r="AS178">
            <v>-7.6139999999999999</v>
          </cell>
          <cell r="AT178">
            <v>-7.5919999999999996</v>
          </cell>
          <cell r="AU178">
            <v>-7.5819999999999999</v>
          </cell>
          <cell r="AV178">
            <v>-7.5330000000000004</v>
          </cell>
          <cell r="AW178">
            <v>2012</v>
          </cell>
        </row>
        <row r="179">
          <cell r="D179" t="str">
            <v>United Arab Emirates</v>
          </cell>
          <cell r="E179" t="str">
            <v>Current account balance</v>
          </cell>
          <cell r="F179"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79" t="str">
            <v>Percent of GDP</v>
          </cell>
          <cell r="I179" t="str">
            <v>See notes for:  Gross domestic product, current prices (National currency) Current account balance (U.S. dollars).</v>
          </cell>
          <cell r="J179">
            <v>24.963999999999999</v>
          </cell>
          <cell r="K179">
            <v>23.917000000000002</v>
          </cell>
          <cell r="L179">
            <v>16.727</v>
          </cell>
          <cell r="M179">
            <v>13.715</v>
          </cell>
          <cell r="N179">
            <v>19.635999999999999</v>
          </cell>
          <cell r="O179">
            <v>18.530999999999999</v>
          </cell>
          <cell r="P179">
            <v>8.0440000000000005</v>
          </cell>
          <cell r="Q179">
            <v>11.454000000000001</v>
          </cell>
          <cell r="R179">
            <v>7.657</v>
          </cell>
          <cell r="S179">
            <v>10.327</v>
          </cell>
          <cell r="T179">
            <v>16.178999999999998</v>
          </cell>
          <cell r="U179">
            <v>2.726</v>
          </cell>
          <cell r="V179">
            <v>4.3559999999999999</v>
          </cell>
          <cell r="W179">
            <v>5.7009999999999996</v>
          </cell>
          <cell r="X179">
            <v>0.05</v>
          </cell>
          <cell r="Y179">
            <v>0.16900000000000001</v>
          </cell>
          <cell r="Z179">
            <v>6.1289999999999996</v>
          </cell>
          <cell r="AA179">
            <v>10.952</v>
          </cell>
          <cell r="AB179">
            <v>3.766</v>
          </cell>
          <cell r="AC179">
            <v>6.6459999999999999</v>
          </cell>
          <cell r="AD179">
            <v>16.071000000000002</v>
          </cell>
          <cell r="AE179">
            <v>8.8940000000000001</v>
          </cell>
          <cell r="AF179">
            <v>3.1339999999999999</v>
          </cell>
          <cell r="AG179">
            <v>5.5839999999999996</v>
          </cell>
          <cell r="AH179">
            <v>6.0730000000000004</v>
          </cell>
          <cell r="AI179">
            <v>12.384</v>
          </cell>
          <cell r="AJ179">
            <v>16.254999999999999</v>
          </cell>
          <cell r="AK179">
            <v>6.8689999999999998</v>
          </cell>
          <cell r="AL179">
            <v>7.8730000000000002</v>
          </cell>
          <cell r="AM179">
            <v>3.496</v>
          </cell>
          <cell r="AN179">
            <v>3.22</v>
          </cell>
          <cell r="AO179">
            <v>9.7420000000000009</v>
          </cell>
          <cell r="AP179">
            <v>8.1910000000000007</v>
          </cell>
          <cell r="AQ179">
            <v>8.359</v>
          </cell>
          <cell r="AR179">
            <v>7.8890000000000002</v>
          </cell>
          <cell r="AS179">
            <v>7.63</v>
          </cell>
          <cell r="AT179">
            <v>7.9550000000000001</v>
          </cell>
          <cell r="AU179">
            <v>7.734</v>
          </cell>
          <cell r="AV179">
            <v>7.298</v>
          </cell>
          <cell r="AW179">
            <v>2011</v>
          </cell>
        </row>
        <row r="180">
          <cell r="D180" t="str">
            <v>United Kingdom</v>
          </cell>
          <cell r="E180" t="str">
            <v>Current account balance</v>
          </cell>
          <cell r="F180"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80" t="str">
            <v>Percent of GDP</v>
          </cell>
          <cell r="I180" t="str">
            <v>See notes for:  Gross domestic product, current prices (National currency) Current account balance (U.S. dollars).</v>
          </cell>
          <cell r="J180">
            <v>0.746</v>
          </cell>
          <cell r="K180">
            <v>1.89</v>
          </cell>
          <cell r="L180">
            <v>0.79400000000000004</v>
          </cell>
          <cell r="M180">
            <v>0.40899999999999997</v>
          </cell>
          <cell r="N180">
            <v>-0.39200000000000002</v>
          </cell>
          <cell r="O180">
            <v>-0.158</v>
          </cell>
          <cell r="P180">
            <v>-0.92900000000000005</v>
          </cell>
          <cell r="Q180">
            <v>-1.63</v>
          </cell>
          <cell r="R180">
            <v>-3.9220000000000002</v>
          </cell>
          <cell r="S180">
            <v>-4.5880000000000001</v>
          </cell>
          <cell r="T180">
            <v>-3.4529999999999998</v>
          </cell>
          <cell r="U180">
            <v>-1.4</v>
          </cell>
          <cell r="V180">
            <v>-1.6579999999999999</v>
          </cell>
          <cell r="W180">
            <v>-1.4259999999999999</v>
          </cell>
          <cell r="X180">
            <v>-0.47499999999999998</v>
          </cell>
          <cell r="Y180">
            <v>-0.69499999999999995</v>
          </cell>
          <cell r="Z180">
            <v>-0.56000000000000005</v>
          </cell>
          <cell r="AA180">
            <v>-9.4E-2</v>
          </cell>
          <cell r="AB180">
            <v>-0.377</v>
          </cell>
          <cell r="AC180">
            <v>-2.67</v>
          </cell>
          <cell r="AD180">
            <v>-2.8730000000000002</v>
          </cell>
          <cell r="AE180">
            <v>-2.3380000000000001</v>
          </cell>
          <cell r="AF180">
            <v>-2.097</v>
          </cell>
          <cell r="AG180">
            <v>-1.71</v>
          </cell>
          <cell r="AH180">
            <v>-2.1379999999999999</v>
          </cell>
          <cell r="AI180">
            <v>-2.0529999999999999</v>
          </cell>
          <cell r="AJ180">
            <v>-2.9329999999999998</v>
          </cell>
          <cell r="AK180">
            <v>-2.2770000000000001</v>
          </cell>
          <cell r="AL180">
            <v>-1</v>
          </cell>
          <cell r="AM180">
            <v>-1.2649999999999999</v>
          </cell>
          <cell r="AN180">
            <v>-2.5419999999999998</v>
          </cell>
          <cell r="AO180">
            <v>-1.3480000000000001</v>
          </cell>
          <cell r="AP180">
            <v>-3.5049999999999999</v>
          </cell>
          <cell r="AQ180">
            <v>-4.3739999999999997</v>
          </cell>
          <cell r="AR180">
            <v>-4.3259999999999996</v>
          </cell>
          <cell r="AS180">
            <v>-4.0819999999999999</v>
          </cell>
          <cell r="AT180">
            <v>-3.6739999999999999</v>
          </cell>
          <cell r="AU180">
            <v>-3.202</v>
          </cell>
          <cell r="AV180">
            <v>-2.5680000000000001</v>
          </cell>
          <cell r="AW180">
            <v>2012</v>
          </cell>
        </row>
        <row r="181">
          <cell r="D181" t="str">
            <v>United States</v>
          </cell>
          <cell r="E181" t="str">
            <v>Current account balance</v>
          </cell>
          <cell r="F181"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81" t="str">
            <v>Percent of GDP</v>
          </cell>
          <cell r="I181" t="str">
            <v>See notes for:  Gross domestic product, current prices (National currency) Current account balance (U.S. dollars).</v>
          </cell>
          <cell r="J181">
            <v>8.3000000000000004E-2</v>
          </cell>
          <cell r="K181">
            <v>0.161</v>
          </cell>
          <cell r="L181">
            <v>-0.17</v>
          </cell>
          <cell r="M181">
            <v>-1.095</v>
          </cell>
          <cell r="N181">
            <v>-2.4</v>
          </cell>
          <cell r="O181">
            <v>-2.802</v>
          </cell>
          <cell r="P181">
            <v>-3.3</v>
          </cell>
          <cell r="Q181">
            <v>-3.3919999999999999</v>
          </cell>
          <cell r="R181">
            <v>-2.375</v>
          </cell>
          <cell r="S181">
            <v>-1.8149999999999999</v>
          </cell>
          <cell r="T181">
            <v>-1.361</v>
          </cell>
          <cell r="U181">
            <v>4.8000000000000001E-2</v>
          </cell>
          <cell r="V181">
            <v>-0.81399999999999995</v>
          </cell>
          <cell r="W181">
            <v>-1.272</v>
          </cell>
          <cell r="X181">
            <v>-1.716</v>
          </cell>
          <cell r="Y181">
            <v>-1.532</v>
          </cell>
          <cell r="Z181">
            <v>-1.5920000000000001</v>
          </cell>
          <cell r="AA181">
            <v>-1.6890000000000001</v>
          </cell>
          <cell r="AB181">
            <v>-2.4460000000000002</v>
          </cell>
          <cell r="AC181">
            <v>-3.2250000000000001</v>
          </cell>
          <cell r="AD181">
            <v>-4.1840000000000002</v>
          </cell>
          <cell r="AE181">
            <v>-3.8559999999999999</v>
          </cell>
          <cell r="AF181">
            <v>-4.2960000000000003</v>
          </cell>
          <cell r="AG181">
            <v>-4.6589999999999998</v>
          </cell>
          <cell r="AH181">
            <v>-5.3029999999999999</v>
          </cell>
          <cell r="AI181">
            <v>-5.9080000000000004</v>
          </cell>
          <cell r="AJ181">
            <v>-5.9850000000000003</v>
          </cell>
          <cell r="AK181">
            <v>-5.0629999999999997</v>
          </cell>
          <cell r="AL181">
            <v>-4.7380000000000004</v>
          </cell>
          <cell r="AM181">
            <v>-2.7330000000000001</v>
          </cell>
          <cell r="AN181">
            <v>-3.048</v>
          </cell>
          <cell r="AO181">
            <v>-3.0910000000000002</v>
          </cell>
          <cell r="AP181">
            <v>-3.028</v>
          </cell>
          <cell r="AQ181">
            <v>-2.9159999999999999</v>
          </cell>
          <cell r="AR181">
            <v>-3.03</v>
          </cell>
          <cell r="AS181">
            <v>-3.101</v>
          </cell>
          <cell r="AT181">
            <v>-3.258</v>
          </cell>
          <cell r="AU181">
            <v>-3.3969999999999998</v>
          </cell>
          <cell r="AV181">
            <v>-3.5030000000000001</v>
          </cell>
          <cell r="AW181">
            <v>2011</v>
          </cell>
        </row>
        <row r="182">
          <cell r="D182" t="str">
            <v>Uruguay</v>
          </cell>
          <cell r="E182" t="str">
            <v>Current account balance</v>
          </cell>
          <cell r="F182"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82" t="str">
            <v>Percent of GDP</v>
          </cell>
          <cell r="I182" t="str">
            <v>See notes for:  Gross domestic product, current prices (National currency) Current account balance (U.S. dollars).</v>
          </cell>
          <cell r="J182">
            <v>-6.335</v>
          </cell>
          <cell r="K182">
            <v>-3.7610000000000001</v>
          </cell>
          <cell r="L182">
            <v>-4.3970000000000002</v>
          </cell>
          <cell r="M182">
            <v>-3.3570000000000002</v>
          </cell>
          <cell r="N182">
            <v>-2.6589999999999998</v>
          </cell>
          <cell r="O182">
            <v>-2.0739999999999998</v>
          </cell>
          <cell r="P182">
            <v>1.1499999999999999</v>
          </cell>
          <cell r="Q182">
            <v>-1.544</v>
          </cell>
          <cell r="R182">
            <v>0.32400000000000001</v>
          </cell>
          <cell r="S182">
            <v>1.377</v>
          </cell>
          <cell r="T182">
            <v>1.8109999999999999</v>
          </cell>
          <cell r="U182">
            <v>0.34300000000000003</v>
          </cell>
          <cell r="V182">
            <v>-0.81299999999999994</v>
          </cell>
          <cell r="W182">
            <v>-1.4710000000000001</v>
          </cell>
          <cell r="X182">
            <v>-2.2709999999999999</v>
          </cell>
          <cell r="Y182">
            <v>-0.997</v>
          </cell>
          <cell r="Z182">
            <v>-1.03</v>
          </cell>
          <cell r="AA182">
            <v>-1.1990000000000001</v>
          </cell>
          <cell r="AB182">
            <v>-1.873</v>
          </cell>
          <cell r="AC182">
            <v>-2.0939999999999999</v>
          </cell>
          <cell r="AD182">
            <v>-2.4809999999999999</v>
          </cell>
          <cell r="AE182">
            <v>-2.3809999999999998</v>
          </cell>
          <cell r="AF182">
            <v>2.8069999999999999</v>
          </cell>
          <cell r="AG182">
            <v>-0.72399999999999998</v>
          </cell>
          <cell r="AH182">
            <v>2.3E-2</v>
          </cell>
          <cell r="AI182">
            <v>0.24299999999999999</v>
          </cell>
          <cell r="AJ182">
            <v>-2.0009999999999999</v>
          </cell>
          <cell r="AK182">
            <v>-0.94199999999999995</v>
          </cell>
          <cell r="AL182">
            <v>-5.694</v>
          </cell>
          <cell r="AM182">
            <v>-1.2509999999999999</v>
          </cell>
          <cell r="AN182">
            <v>-1.8759999999999999</v>
          </cell>
          <cell r="AO182">
            <v>-2.8340000000000001</v>
          </cell>
          <cell r="AP182">
            <v>-3.43</v>
          </cell>
          <cell r="AQ182">
            <v>-2.8639999999999999</v>
          </cell>
          <cell r="AR182">
            <v>-2.4910000000000001</v>
          </cell>
          <cell r="AS182">
            <v>-2.7229999999999999</v>
          </cell>
          <cell r="AT182">
            <v>-2.718</v>
          </cell>
          <cell r="AU182">
            <v>-2.722</v>
          </cell>
          <cell r="AV182">
            <v>-2.7160000000000002</v>
          </cell>
          <cell r="AW182">
            <v>2011</v>
          </cell>
        </row>
        <row r="183">
          <cell r="D183" t="str">
            <v>Uzbekistan</v>
          </cell>
          <cell r="E183" t="str">
            <v>Current account balance</v>
          </cell>
          <cell r="F183"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83" t="str">
            <v>Percent of GDP</v>
          </cell>
          <cell r="I183" t="str">
            <v>See notes for:  Gross domestic product, current prices (National currency) Current account balance (U.S. dollars).</v>
          </cell>
          <cell r="J183" t="str">
            <v>n/a</v>
          </cell>
          <cell r="K183" t="str">
            <v>n/a</v>
          </cell>
          <cell r="L183" t="str">
            <v>n/a</v>
          </cell>
          <cell r="M183" t="str">
            <v>n/a</v>
          </cell>
          <cell r="N183" t="str">
            <v>n/a</v>
          </cell>
          <cell r="O183" t="str">
            <v>n/a</v>
          </cell>
          <cell r="P183" t="str">
            <v>n/a</v>
          </cell>
          <cell r="Q183" t="str">
            <v>n/a</v>
          </cell>
          <cell r="R183" t="str">
            <v>n/a</v>
          </cell>
          <cell r="S183" t="str">
            <v>n/a</v>
          </cell>
          <cell r="T183" t="str">
            <v>n/a</v>
          </cell>
          <cell r="U183" t="str">
            <v>n/a</v>
          </cell>
          <cell r="V183">
            <v>-6.6369999999999996</v>
          </cell>
          <cell r="W183">
            <v>-7.9790000000000001</v>
          </cell>
          <cell r="X183">
            <v>1.8089999999999999</v>
          </cell>
          <cell r="Y183">
            <v>-0.19700000000000001</v>
          </cell>
          <cell r="Z183">
            <v>-7.0389999999999997</v>
          </cell>
          <cell r="AA183">
            <v>-3.9710000000000001</v>
          </cell>
          <cell r="AB183">
            <v>-0.68200000000000005</v>
          </cell>
          <cell r="AC183">
            <v>-0.95699999999999996</v>
          </cell>
          <cell r="AD183">
            <v>1.7869999999999999</v>
          </cell>
          <cell r="AE183">
            <v>-0.97799999999999998</v>
          </cell>
          <cell r="AF183">
            <v>1.2030000000000001</v>
          </cell>
          <cell r="AG183">
            <v>5.7960000000000003</v>
          </cell>
          <cell r="AH183">
            <v>7.1619999999999999</v>
          </cell>
          <cell r="AI183">
            <v>7.6890000000000001</v>
          </cell>
          <cell r="AJ183">
            <v>9.18</v>
          </cell>
          <cell r="AK183">
            <v>7.3239999999999998</v>
          </cell>
          <cell r="AL183">
            <v>8.6890000000000001</v>
          </cell>
          <cell r="AM183">
            <v>2.1960000000000002</v>
          </cell>
          <cell r="AN183">
            <v>6.1520000000000001</v>
          </cell>
          <cell r="AO183">
            <v>5.7590000000000003</v>
          </cell>
          <cell r="AP183">
            <v>2.68</v>
          </cell>
          <cell r="AQ183">
            <v>3.4910000000000001</v>
          </cell>
          <cell r="AR183">
            <v>4.2069999999999999</v>
          </cell>
          <cell r="AS183">
            <v>3.09</v>
          </cell>
          <cell r="AT183">
            <v>2.5169999999999999</v>
          </cell>
          <cell r="AU183">
            <v>2.4239999999999999</v>
          </cell>
          <cell r="AV183">
            <v>2.089</v>
          </cell>
          <cell r="AW183">
            <v>2011</v>
          </cell>
        </row>
        <row r="184">
          <cell r="D184" t="str">
            <v>Vanuatu</v>
          </cell>
          <cell r="E184" t="str">
            <v>Current account balance</v>
          </cell>
          <cell r="F184"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84" t="str">
            <v>Percent of GDP</v>
          </cell>
          <cell r="I184" t="str">
            <v>See notes for:  Gross domestic product, current prices (National currency) Current account balance (U.S. dollars).</v>
          </cell>
          <cell r="J184">
            <v>0.95499999999999996</v>
          </cell>
          <cell r="K184">
            <v>12.34</v>
          </cell>
          <cell r="L184">
            <v>10.34</v>
          </cell>
          <cell r="M184">
            <v>7.984</v>
          </cell>
          <cell r="N184">
            <v>15.127000000000001</v>
          </cell>
          <cell r="O184">
            <v>1.0620000000000001</v>
          </cell>
          <cell r="P184">
            <v>4.7560000000000002</v>
          </cell>
          <cell r="Q184">
            <v>9.51</v>
          </cell>
          <cell r="R184">
            <v>1.6970000000000001</v>
          </cell>
          <cell r="S184">
            <v>7.6050000000000004</v>
          </cell>
          <cell r="T184">
            <v>2.742</v>
          </cell>
          <cell r="U184">
            <v>-2.7280000000000002</v>
          </cell>
          <cell r="V184">
            <v>-2.5619999999999998</v>
          </cell>
          <cell r="W184">
            <v>-1.268</v>
          </cell>
          <cell r="X184">
            <v>-3.4780000000000002</v>
          </cell>
          <cell r="Y184">
            <v>-2.153</v>
          </cell>
          <cell r="Z184">
            <v>-2.1709999999999998</v>
          </cell>
          <cell r="AA184">
            <v>-0.89900000000000002</v>
          </cell>
          <cell r="AB184">
            <v>2.38</v>
          </cell>
          <cell r="AC184">
            <v>-3.9990000000000001</v>
          </cell>
          <cell r="AD184">
            <v>1.21</v>
          </cell>
          <cell r="AE184">
            <v>-1.361</v>
          </cell>
          <cell r="AF184">
            <v>-4.7439999999999998</v>
          </cell>
          <cell r="AG184">
            <v>-7.2060000000000004</v>
          </cell>
          <cell r="AH184">
            <v>-6.15</v>
          </cell>
          <cell r="AI184">
            <v>-8.7319999999999993</v>
          </cell>
          <cell r="AJ184">
            <v>-6.21</v>
          </cell>
          <cell r="AK184">
            <v>-6.351</v>
          </cell>
          <cell r="AL184">
            <v>-9.3439999999999994</v>
          </cell>
          <cell r="AM184">
            <v>-3.113</v>
          </cell>
          <cell r="AN184">
            <v>-4.9480000000000004</v>
          </cell>
          <cell r="AO184">
            <v>-6.29</v>
          </cell>
          <cell r="AP184">
            <v>-6.617</v>
          </cell>
          <cell r="AQ184">
            <v>-6.3150000000000004</v>
          </cell>
          <cell r="AR184">
            <v>-6.319</v>
          </cell>
          <cell r="AS184">
            <v>-6.4640000000000004</v>
          </cell>
          <cell r="AT184">
            <v>-6.4539999999999997</v>
          </cell>
          <cell r="AU184">
            <v>-6.3849999999999998</v>
          </cell>
          <cell r="AV184">
            <v>-6.2240000000000002</v>
          </cell>
          <cell r="AW184">
            <v>2011</v>
          </cell>
        </row>
        <row r="185">
          <cell r="D185" t="str">
            <v>Venezuela</v>
          </cell>
          <cell r="E185" t="str">
            <v>Current account balance</v>
          </cell>
          <cell r="F185"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85" t="str">
            <v>Percent of GDP</v>
          </cell>
          <cell r="I185" t="str">
            <v>See notes for:  Gross domestic product, current prices (National currency) Current account balance (U.S. dollars).</v>
          </cell>
          <cell r="J185">
            <v>7.4109999999999996</v>
          </cell>
          <cell r="K185">
            <v>5.66</v>
          </cell>
          <cell r="L185">
            <v>-4.8470000000000004</v>
          </cell>
          <cell r="M185">
            <v>6.0279999999999996</v>
          </cell>
          <cell r="N185">
            <v>8.7240000000000002</v>
          </cell>
          <cell r="O185">
            <v>6.2089999999999996</v>
          </cell>
          <cell r="P185">
            <v>-3.2639999999999998</v>
          </cell>
          <cell r="Q185">
            <v>-2.9670000000000001</v>
          </cell>
          <cell r="R185">
            <v>-9.1739999999999995</v>
          </cell>
          <cell r="S185">
            <v>5.46</v>
          </cell>
          <cell r="T185">
            <v>17.465</v>
          </cell>
          <cell r="U185">
            <v>3.6040000000000001</v>
          </cell>
          <cell r="V185">
            <v>-6.2130000000000001</v>
          </cell>
          <cell r="W185">
            <v>-3.3290000000000002</v>
          </cell>
          <cell r="X185">
            <v>4.4950000000000001</v>
          </cell>
          <cell r="Y185">
            <v>2.7589999999999999</v>
          </cell>
          <cell r="Z185">
            <v>12.744</v>
          </cell>
          <cell r="AA185">
            <v>4.3479999999999999</v>
          </cell>
          <cell r="AB185">
            <v>-4.8520000000000003</v>
          </cell>
          <cell r="AC185">
            <v>2.1560000000000001</v>
          </cell>
          <cell r="AD185">
            <v>10.118</v>
          </cell>
          <cell r="AE185">
            <v>1.613</v>
          </cell>
          <cell r="AF185">
            <v>8.1809999999999992</v>
          </cell>
          <cell r="AG185">
            <v>14.122</v>
          </cell>
          <cell r="AH185">
            <v>13.801</v>
          </cell>
          <cell r="AI185">
            <v>17.488</v>
          </cell>
          <cell r="AJ185">
            <v>14.422000000000001</v>
          </cell>
          <cell r="AK185">
            <v>6.9370000000000003</v>
          </cell>
          <cell r="AL185">
            <v>10.186</v>
          </cell>
          <cell r="AM185">
            <v>0.68500000000000005</v>
          </cell>
          <cell r="AN185">
            <v>2.238</v>
          </cell>
          <cell r="AO185">
            <v>7.7060000000000004</v>
          </cell>
          <cell r="AP185">
            <v>2.8809999999999998</v>
          </cell>
          <cell r="AQ185">
            <v>6.1890000000000001</v>
          </cell>
          <cell r="AR185">
            <v>7.694</v>
          </cell>
          <cell r="AS185">
            <v>6.2039999999999997</v>
          </cell>
          <cell r="AT185">
            <v>4.984</v>
          </cell>
          <cell r="AU185">
            <v>4.0599999999999996</v>
          </cell>
          <cell r="AV185">
            <v>3.3319999999999999</v>
          </cell>
          <cell r="AW185">
            <v>2010</v>
          </cell>
        </row>
        <row r="186">
          <cell r="D186" t="str">
            <v>Vietnam</v>
          </cell>
          <cell r="E186" t="str">
            <v>Current account balance</v>
          </cell>
          <cell r="F186"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86" t="str">
            <v>Percent of GDP</v>
          </cell>
          <cell r="I186" t="str">
            <v>See notes for:  Gross domestic product, current prices (National currency) Current account balance (U.S. dollars).</v>
          </cell>
          <cell r="J186">
            <v>-2.0299999999999998</v>
          </cell>
          <cell r="K186">
            <v>-5.3289999999999997</v>
          </cell>
          <cell r="L186">
            <v>-3.3450000000000002</v>
          </cell>
          <cell r="M186">
            <v>-2.4710000000000001</v>
          </cell>
          <cell r="N186">
            <v>-2.0339999999999998</v>
          </cell>
          <cell r="O186">
            <v>-6.2869999999999999</v>
          </cell>
          <cell r="P186">
            <v>-4.3689999999999998</v>
          </cell>
          <cell r="Q186">
            <v>-3.3010000000000002</v>
          </cell>
          <cell r="R186">
            <v>-3.31</v>
          </cell>
          <cell r="S186">
            <v>-9.2799999999999994</v>
          </cell>
          <cell r="T186">
            <v>-4.0019999999999998</v>
          </cell>
          <cell r="U186">
            <v>-1.746</v>
          </cell>
          <cell r="V186">
            <v>-7.8E-2</v>
          </cell>
          <cell r="W186">
            <v>-10.583</v>
          </cell>
          <cell r="X186">
            <v>-11.5</v>
          </cell>
          <cell r="Y186">
            <v>-12.733000000000001</v>
          </cell>
          <cell r="Z186">
            <v>-8.1809999999999992</v>
          </cell>
          <cell r="AA186">
            <v>-5.6820000000000004</v>
          </cell>
          <cell r="AB186">
            <v>-5.0430000000000001</v>
          </cell>
          <cell r="AC186">
            <v>4.101</v>
          </cell>
          <cell r="AD186">
            <v>2.726</v>
          </cell>
          <cell r="AE186">
            <v>2.8290000000000002</v>
          </cell>
          <cell r="AF186">
            <v>-1.786</v>
          </cell>
          <cell r="AG186">
            <v>-4.8810000000000002</v>
          </cell>
          <cell r="AH186">
            <v>-3.5</v>
          </cell>
          <cell r="AI186">
            <v>-1.0580000000000001</v>
          </cell>
          <cell r="AJ186">
            <v>-0.26900000000000002</v>
          </cell>
          <cell r="AK186">
            <v>-9.8320000000000007</v>
          </cell>
          <cell r="AL186">
            <v>-11.945</v>
          </cell>
          <cell r="AM186">
            <v>-6.5640000000000001</v>
          </cell>
          <cell r="AN186">
            <v>-4.1390000000000002</v>
          </cell>
          <cell r="AO186">
            <v>0.188</v>
          </cell>
          <cell r="AP186">
            <v>7.4429999999999996</v>
          </cell>
          <cell r="AQ186">
            <v>7.9429999999999996</v>
          </cell>
          <cell r="AR186">
            <v>6.327</v>
          </cell>
          <cell r="AS186">
            <v>3.7</v>
          </cell>
          <cell r="AT186">
            <v>2.2759999999999998</v>
          </cell>
          <cell r="AU186">
            <v>-0.255</v>
          </cell>
          <cell r="AV186">
            <v>-1.349</v>
          </cell>
          <cell r="AW186">
            <v>2011</v>
          </cell>
        </row>
        <row r="187">
          <cell r="D187" t="str">
            <v>Yemen</v>
          </cell>
          <cell r="E187" t="str">
            <v>Current account balance</v>
          </cell>
          <cell r="F187"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87" t="str">
            <v>Percent of GDP</v>
          </cell>
          <cell r="I187" t="str">
            <v>See notes for:  Gross domestic product, current prices (National currency) Current account balance (U.S. dollars).</v>
          </cell>
          <cell r="J187" t="str">
            <v>n/a</v>
          </cell>
          <cell r="K187" t="str">
            <v>n/a</v>
          </cell>
          <cell r="L187" t="str">
            <v>n/a</v>
          </cell>
          <cell r="M187" t="str">
            <v>n/a</v>
          </cell>
          <cell r="N187" t="str">
            <v>n/a</v>
          </cell>
          <cell r="O187" t="str">
            <v>n/a</v>
          </cell>
          <cell r="P187" t="str">
            <v>n/a</v>
          </cell>
          <cell r="Q187" t="str">
            <v>n/a</v>
          </cell>
          <cell r="R187" t="str">
            <v>n/a</v>
          </cell>
          <cell r="S187" t="str">
            <v>n/a</v>
          </cell>
          <cell r="T187">
            <v>5.83</v>
          </cell>
          <cell r="U187">
            <v>-3.4079999999999999</v>
          </cell>
          <cell r="V187">
            <v>-2.3050000000000002</v>
          </cell>
          <cell r="W187">
            <v>-2.149</v>
          </cell>
          <cell r="X187">
            <v>0.97499999999999998</v>
          </cell>
          <cell r="Y187">
            <v>0.30199999999999999</v>
          </cell>
          <cell r="Z187">
            <v>0.89700000000000002</v>
          </cell>
          <cell r="AA187">
            <v>0.32100000000000001</v>
          </cell>
          <cell r="AB187">
            <v>-5.0339999999999998</v>
          </cell>
          <cell r="AC187">
            <v>7.1950000000000003</v>
          </cell>
          <cell r="AD187">
            <v>13.808999999999999</v>
          </cell>
          <cell r="AE187">
            <v>6.8090000000000002</v>
          </cell>
          <cell r="AF187">
            <v>4.1459999999999999</v>
          </cell>
          <cell r="AG187">
            <v>1.492</v>
          </cell>
          <cell r="AH187">
            <v>1.62</v>
          </cell>
          <cell r="AI187">
            <v>3.7839999999999998</v>
          </cell>
          <cell r="AJ187">
            <v>1.079</v>
          </cell>
          <cell r="AK187">
            <v>-6.9669999999999996</v>
          </cell>
          <cell r="AL187">
            <v>-4.6500000000000004</v>
          </cell>
          <cell r="AM187">
            <v>-10.206</v>
          </cell>
          <cell r="AN187">
            <v>-3.7160000000000002</v>
          </cell>
          <cell r="AO187">
            <v>-4.0419999999999998</v>
          </cell>
          <cell r="AP187">
            <v>-0.38200000000000001</v>
          </cell>
          <cell r="AQ187">
            <v>-4.3090000000000002</v>
          </cell>
          <cell r="AR187">
            <v>-4.0789999999999997</v>
          </cell>
          <cell r="AS187">
            <v>-4.7549999999999999</v>
          </cell>
          <cell r="AT187">
            <v>-4.7249999999999996</v>
          </cell>
          <cell r="AU187">
            <v>-4.6520000000000001</v>
          </cell>
          <cell r="AV187">
            <v>-4.6269999999999998</v>
          </cell>
          <cell r="AW187">
            <v>2008</v>
          </cell>
        </row>
        <row r="188">
          <cell r="D188" t="str">
            <v>Zambia</v>
          </cell>
          <cell r="E188" t="str">
            <v>Current account balance</v>
          </cell>
          <cell r="F188"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88" t="str">
            <v>Percent of GDP</v>
          </cell>
          <cell r="I188" t="str">
            <v>See notes for:  Gross domestic product, current prices (National currency) Current account balance (U.S. dollars).</v>
          </cell>
          <cell r="J188">
            <v>-15.077999999999999</v>
          </cell>
          <cell r="K188">
            <v>-21.54</v>
          </cell>
          <cell r="L188">
            <v>-19.033999999999999</v>
          </cell>
          <cell r="M188">
            <v>-9.8049999999999997</v>
          </cell>
          <cell r="N188">
            <v>-12.035</v>
          </cell>
          <cell r="O188">
            <v>-13.362</v>
          </cell>
          <cell r="P188">
            <v>-15.877000000000001</v>
          </cell>
          <cell r="Q188">
            <v>-4.6479999999999997</v>
          </cell>
          <cell r="R188">
            <v>0.40100000000000002</v>
          </cell>
          <cell r="S188">
            <v>-3.762</v>
          </cell>
          <cell r="T188">
            <v>-2.4780000000000002</v>
          </cell>
          <cell r="U188">
            <v>0.26200000000000001</v>
          </cell>
          <cell r="V188">
            <v>-3.5619999999999998</v>
          </cell>
          <cell r="W188">
            <v>-2.6960000000000002</v>
          </cell>
          <cell r="X188">
            <v>1.403</v>
          </cell>
          <cell r="Y188">
            <v>-4.1660000000000004</v>
          </cell>
          <cell r="Z188">
            <v>-3.7080000000000002</v>
          </cell>
          <cell r="AA188">
            <v>-6.0869999999999997</v>
          </cell>
          <cell r="AB188">
            <v>-16.611999999999998</v>
          </cell>
          <cell r="AC188">
            <v>-13.625999999999999</v>
          </cell>
          <cell r="AD188">
            <v>-18.343</v>
          </cell>
          <cell r="AE188">
            <v>-19.126999999999999</v>
          </cell>
          <cell r="AF188">
            <v>-13.574</v>
          </cell>
          <cell r="AG188">
            <v>-14.314</v>
          </cell>
          <cell r="AH188">
            <v>-10.388</v>
          </cell>
          <cell r="AI188">
            <v>-8.48</v>
          </cell>
          <cell r="AJ188">
            <v>-0.43099999999999999</v>
          </cell>
          <cell r="AK188">
            <v>-6.5369999999999999</v>
          </cell>
          <cell r="AL188">
            <v>-7.1680000000000001</v>
          </cell>
          <cell r="AM188">
            <v>4.2050000000000001</v>
          </cell>
          <cell r="AN188">
            <v>7.0679999999999996</v>
          </cell>
          <cell r="AO188">
            <v>1.4990000000000001</v>
          </cell>
          <cell r="AP188">
            <v>-3.4649999999999999</v>
          </cell>
          <cell r="AQ188">
            <v>-2.302</v>
          </cell>
          <cell r="AR188">
            <v>-0.41699999999999998</v>
          </cell>
          <cell r="AS188">
            <v>1.0309999999999999</v>
          </cell>
          <cell r="AT188">
            <v>0.97699999999999998</v>
          </cell>
          <cell r="AU188">
            <v>-0.71099999999999997</v>
          </cell>
          <cell r="AV188">
            <v>-1.5089999999999999</v>
          </cell>
          <cell r="AW188">
            <v>2011</v>
          </cell>
        </row>
        <row r="189">
          <cell r="D189" t="str">
            <v>Zimbabwe</v>
          </cell>
          <cell r="E189" t="str">
            <v>Current account balance</v>
          </cell>
          <cell r="F189" t="str">
            <v>Current account is all transactions other than those in financial and capital items. The major classifications are goods and services, income and current transfers. The focus of the BOP is on transactions (between an economy and the rest of the world) in goods, services, and income.</v>
          </cell>
          <cell r="G189" t="str">
            <v>Percent of GDP</v>
          </cell>
          <cell r="I189" t="str">
            <v>See notes for:  Gross domestic product, current prices (National currency) Current account balance (U.S. dollars).</v>
          </cell>
          <cell r="J189" t="str">
            <v>n/a</v>
          </cell>
          <cell r="K189" t="str">
            <v>n/a</v>
          </cell>
          <cell r="L189" t="str">
            <v>n/a</v>
          </cell>
          <cell r="M189" t="str">
            <v>n/a</v>
          </cell>
          <cell r="N189" t="str">
            <v>n/a</v>
          </cell>
          <cell r="O189" t="str">
            <v>n/a</v>
          </cell>
          <cell r="P189" t="str">
            <v>n/a</v>
          </cell>
          <cell r="Q189" t="str">
            <v>n/a</v>
          </cell>
          <cell r="R189" t="str">
            <v>n/a</v>
          </cell>
          <cell r="S189" t="str">
            <v>n/a</v>
          </cell>
          <cell r="T189" t="str">
            <v>n/a</v>
          </cell>
          <cell r="U189" t="str">
            <v>n/a</v>
          </cell>
          <cell r="V189" t="str">
            <v>n/a</v>
          </cell>
          <cell r="W189" t="str">
            <v>n/a</v>
          </cell>
          <cell r="X189" t="str">
            <v>n/a</v>
          </cell>
          <cell r="Y189" t="str">
            <v>n/a</v>
          </cell>
          <cell r="Z189" t="str">
            <v>n/a</v>
          </cell>
          <cell r="AA189" t="str">
            <v>n/a</v>
          </cell>
          <cell r="AB189" t="str">
            <v>n/a</v>
          </cell>
          <cell r="AC189" t="str">
            <v>n/a</v>
          </cell>
          <cell r="AD189">
            <v>-0.26600000000000001</v>
          </cell>
          <cell r="AE189">
            <v>-1.079</v>
          </cell>
          <cell r="AF189">
            <v>-3.4550000000000001</v>
          </cell>
          <cell r="AG189">
            <v>-6.024</v>
          </cell>
          <cell r="AH189">
            <v>-7.8319999999999999</v>
          </cell>
          <cell r="AI189">
            <v>-10.166</v>
          </cell>
          <cell r="AJ189">
            <v>-8.2799999999999994</v>
          </cell>
          <cell r="AK189">
            <v>-6.9870000000000001</v>
          </cell>
          <cell r="AL189">
            <v>-21.085000000000001</v>
          </cell>
          <cell r="AM189">
            <v>-22.344999999999999</v>
          </cell>
          <cell r="AN189">
            <v>-26.149000000000001</v>
          </cell>
          <cell r="AO189">
            <v>-36.65</v>
          </cell>
          <cell r="AP189">
            <v>-24.138999999999999</v>
          </cell>
          <cell r="AQ189">
            <v>-22.954999999999998</v>
          </cell>
          <cell r="AR189">
            <v>-19.395</v>
          </cell>
          <cell r="AS189">
            <v>-16.021999999999998</v>
          </cell>
          <cell r="AT189">
            <v>-11.823</v>
          </cell>
          <cell r="AU189">
            <v>-8.3859999999999992</v>
          </cell>
          <cell r="AV189">
            <v>-8.8770000000000007</v>
          </cell>
          <cell r="AW189">
            <v>2010</v>
          </cell>
        </row>
      </sheetData>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accion"/>
      <sheetName val="EC (16_10_13)"/>
      <sheetName val="Eq by Eq"/>
      <sheetName val="System"/>
      <sheetName val="GMM (19_08_13)"/>
      <sheetName val="GMM (14_08_13)"/>
      <sheetName val="GMM (13_08_13)"/>
      <sheetName val="GMM (3)"/>
      <sheetName val="GMM (2)"/>
      <sheetName val="GMM"/>
      <sheetName val="Rates and Spending"/>
    </sheetNames>
    <sheetDataSet>
      <sheetData sheetId="0"/>
      <sheetData sheetId="1"/>
      <sheetData sheetId="2">
        <row r="2">
          <cell r="B2" t="str">
            <v>B2SLS</v>
          </cell>
          <cell r="C2">
            <v>0.1683453</v>
          </cell>
          <cell r="D2">
            <v>0.85799999999999998</v>
          </cell>
          <cell r="I2">
            <v>4.7013199999999998E-2</v>
          </cell>
          <cell r="J2">
            <v>0.85799999999999998</v>
          </cell>
        </row>
        <row r="3">
          <cell r="B3" t="str">
            <v>W2SLS</v>
          </cell>
          <cell r="C3">
            <v>0.57335259999999999</v>
          </cell>
          <cell r="D3">
            <v>3.2000000000000001E-2</v>
          </cell>
          <cell r="I3">
            <v>0.1400305</v>
          </cell>
          <cell r="J3">
            <v>9.5000000000000001E-2</v>
          </cell>
        </row>
        <row r="4">
          <cell r="B4" t="str">
            <v>EC2SLS</v>
          </cell>
          <cell r="C4">
            <v>0.63072050000000002</v>
          </cell>
          <cell r="D4">
            <v>0.02</v>
          </cell>
          <cell r="I4">
            <v>0.1227857</v>
          </cell>
          <cell r="J4">
            <v>5.1999999999999998E-2</v>
          </cell>
        </row>
        <row r="5">
          <cell r="B5" t="str">
            <v>EC3SLS</v>
          </cell>
          <cell r="D5">
            <v>0</v>
          </cell>
          <cell r="J5">
            <v>0</v>
          </cell>
        </row>
        <row r="6">
          <cell r="B6" t="str">
            <v>EC2SLS (*)</v>
          </cell>
          <cell r="C6">
            <v>0.65165240000000002</v>
          </cell>
          <cell r="D6">
            <v>1.9E-2</v>
          </cell>
          <cell r="I6">
            <v>0.1204292</v>
          </cell>
          <cell r="J6">
            <v>9.5000000000000001E-2</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B68"/>
  <sheetViews>
    <sheetView tabSelected="1" zoomScale="25" zoomScaleNormal="25" workbookViewId="0">
      <selection activeCell="B69" sqref="B69"/>
    </sheetView>
  </sheetViews>
  <sheetFormatPr defaultRowHeight="15" x14ac:dyDescent="0.25"/>
  <cols>
    <col min="1" max="1" width="13" customWidth="1"/>
    <col min="2" max="2" width="38.140625" customWidth="1"/>
    <col min="3" max="3" width="13.7109375" bestFit="1" customWidth="1"/>
    <col min="4" max="22" width="5.85546875" customWidth="1"/>
    <col min="23" max="97" width="5.5703125" bestFit="1" customWidth="1"/>
  </cols>
  <sheetData>
    <row r="1" spans="1:106" x14ac:dyDescent="0.25">
      <c r="A1" s="1" t="s">
        <v>0</v>
      </c>
      <c r="B1" s="1" t="s">
        <v>7</v>
      </c>
      <c r="C1" s="2" t="s">
        <v>8</v>
      </c>
    </row>
    <row r="2" spans="1:106" x14ac:dyDescent="0.25">
      <c r="A2" t="s">
        <v>1</v>
      </c>
      <c r="B2" t="s">
        <v>9</v>
      </c>
      <c r="C2" s="3">
        <f>+AVERAGE([1]Data!I2:R2)</f>
        <v>0.40999999999999986</v>
      </c>
    </row>
    <row r="3" spans="1:106" x14ac:dyDescent="0.25">
      <c r="A3" t="s">
        <v>1</v>
      </c>
      <c r="B3" t="s">
        <v>10</v>
      </c>
      <c r="C3" s="3">
        <f>+AVERAGE([1]Data!I4:R4)</f>
        <v>1.0918743177301962</v>
      </c>
    </row>
    <row r="4" spans="1:106" x14ac:dyDescent="0.25">
      <c r="A4" t="s">
        <v>1</v>
      </c>
      <c r="B4" t="s">
        <v>11</v>
      </c>
      <c r="C4" s="3">
        <f>+[1]Data!R5</f>
        <v>51.856000000000002</v>
      </c>
    </row>
    <row r="5" spans="1:106" x14ac:dyDescent="0.25">
      <c r="A5" t="s">
        <v>1</v>
      </c>
      <c r="B5" t="s">
        <v>12</v>
      </c>
      <c r="C5" s="3">
        <f>+AVERAGE([1]Data!I24:R24)</f>
        <v>5.6654797502282239</v>
      </c>
    </row>
    <row r="6" spans="1:106" x14ac:dyDescent="0.25">
      <c r="A6" t="s">
        <v>2</v>
      </c>
      <c r="B6" t="s">
        <v>9</v>
      </c>
      <c r="C6" s="3">
        <f>+AVERAGE([1]Data!I7:R7)</f>
        <v>1.1790999999999996</v>
      </c>
    </row>
    <row r="7" spans="1:106" x14ac:dyDescent="0.25">
      <c r="A7" t="s">
        <v>2</v>
      </c>
      <c r="B7" t="s">
        <v>10</v>
      </c>
      <c r="C7" s="3">
        <f>+AVERAGE([1]Data!I9:R9)</f>
        <v>2.6118316769959664</v>
      </c>
    </row>
    <row r="8" spans="1:106" x14ac:dyDescent="0.25">
      <c r="A8" t="s">
        <v>2</v>
      </c>
      <c r="B8" t="s">
        <v>11</v>
      </c>
      <c r="C8" s="3">
        <f>+[1]Data!R10</f>
        <v>72.634</v>
      </c>
    </row>
    <row r="9" spans="1:106" x14ac:dyDescent="0.25">
      <c r="A9" t="s">
        <v>2</v>
      </c>
      <c r="B9" t="s">
        <v>12</v>
      </c>
      <c r="C9" s="3">
        <f>+AVERAGE([1]Data!I28:R28)</f>
        <v>6.6982450376836784</v>
      </c>
    </row>
    <row r="10" spans="1:106" x14ac:dyDescent="0.25">
      <c r="A10" t="s">
        <v>4</v>
      </c>
      <c r="B10" t="s">
        <v>9</v>
      </c>
      <c r="C10" s="3">
        <f>+AVERAGE([1]Data!I12:R12)</f>
        <v>0.64670000000000016</v>
      </c>
    </row>
    <row r="11" spans="1:106" x14ac:dyDescent="0.25">
      <c r="A11" t="s">
        <v>4</v>
      </c>
      <c r="B11" t="s">
        <v>10</v>
      </c>
      <c r="C11" s="3">
        <f>+AVERAGE([1]Data!I14:R14)</f>
        <v>10.439642561950802</v>
      </c>
    </row>
    <row r="12" spans="1:106" x14ac:dyDescent="0.25">
      <c r="A12" t="s">
        <v>4</v>
      </c>
      <c r="B12" t="s">
        <v>11</v>
      </c>
      <c r="C12" s="3">
        <f>+[1]Data!R15</f>
        <v>146.59100000000001</v>
      </c>
    </row>
    <row r="13" spans="1:106" x14ac:dyDescent="0.25">
      <c r="A13" t="s">
        <v>4</v>
      </c>
      <c r="B13" t="s">
        <v>12</v>
      </c>
      <c r="C13" s="3">
        <f>+AVERAGE([1]Data!I32:R32)</f>
        <v>11.356538946963036</v>
      </c>
    </row>
    <row r="14" spans="1:106" x14ac:dyDescent="0.25">
      <c r="C14" s="4" t="s">
        <v>13</v>
      </c>
      <c r="D14">
        <f>+(1+D25)^$C$24*$C$17-((1+D25)^($C$24-1)+(1-(1+D25)^($C$24-1))/(1-(1+D25)))*D33</f>
        <v>91.076219693472481</v>
      </c>
      <c r="E14">
        <f>+(1+E25)^$C$24*D14-((1+E25)^($C$24-1)+(1-(1+E25)^($C$24-1))/(1-(1+E25)))*E33</f>
        <v>91.808473189635393</v>
      </c>
      <c r="F14">
        <f t="shared" ref="F14:X14" si="0">+(1+F25)^$C$24*E14-((1+F25)^($C$24-1)+(1-(1+F25)^($C$24-1))/(1-(1+F25)))*F33</f>
        <v>92.557468019678808</v>
      </c>
      <c r="G14">
        <f t="shared" si="0"/>
        <v>93.323586936654195</v>
      </c>
      <c r="H14">
        <f t="shared" si="0"/>
        <v>94.107221444403081</v>
      </c>
      <c r="I14">
        <f t="shared" si="0"/>
        <v>94.908771997624271</v>
      </c>
      <c r="J14">
        <f t="shared" si="0"/>
        <v>95.728648206515118</v>
      </c>
      <c r="K14">
        <f t="shared" si="0"/>
        <v>96.56726904609144</v>
      </c>
      <c r="L14">
        <f t="shared" si="0"/>
        <v>97.425063070293135</v>
      </c>
      <c r="M14">
        <f t="shared" si="0"/>
        <v>98.302468630984734</v>
      </c>
      <c r="N14">
        <f t="shared" si="0"/>
        <v>99.199934101963038</v>
      </c>
      <c r="O14">
        <f t="shared" si="0"/>
        <v>100.11791810808607</v>
      </c>
      <c r="P14">
        <f t="shared" si="0"/>
        <v>101.05688975964064</v>
      </c>
      <c r="Q14">
        <f t="shared" si="0"/>
        <v>102.01732889206814</v>
      </c>
      <c r="R14">
        <f t="shared" si="0"/>
        <v>102.99972631117112</v>
      </c>
      <c r="S14">
        <f t="shared" si="0"/>
        <v>104.00458404392603</v>
      </c>
      <c r="T14">
        <f t="shared" si="0"/>
        <v>105.03241559503022</v>
      </c>
      <c r="U14">
        <f t="shared" si="0"/>
        <v>106.08374620931419</v>
      </c>
      <c r="V14">
        <f t="shared" si="0"/>
        <v>107.15911314015349</v>
      </c>
      <c r="W14">
        <f t="shared" si="0"/>
        <v>108.25906592401716</v>
      </c>
      <c r="X14">
        <f t="shared" si="0"/>
        <v>110.73416666129306</v>
      </c>
    </row>
    <row r="15" spans="1:106" s="8" customFormat="1" x14ac:dyDescent="0.25">
      <c r="A15" s="83" t="s">
        <v>14</v>
      </c>
      <c r="B15" s="5" t="s">
        <v>15</v>
      </c>
      <c r="C15" s="6">
        <f>+AVERAGE(C2,C6,C10)</f>
        <v>0.74526666666666663</v>
      </c>
      <c r="D15" s="7">
        <f>+C15</f>
        <v>0.74526666666666663</v>
      </c>
      <c r="E15" s="7">
        <f>+D15+$C$19</f>
        <v>0.74526666666666663</v>
      </c>
      <c r="F15" s="7">
        <f t="shared" ref="F15:BQ15" si="1">+E15+$C$19</f>
        <v>0.74526666666666663</v>
      </c>
      <c r="G15" s="7">
        <f t="shared" si="1"/>
        <v>0.74526666666666663</v>
      </c>
      <c r="H15" s="7">
        <f t="shared" si="1"/>
        <v>0.74526666666666663</v>
      </c>
      <c r="I15" s="7">
        <f t="shared" si="1"/>
        <v>0.74526666666666663</v>
      </c>
      <c r="J15" s="7">
        <f t="shared" si="1"/>
        <v>0.74526666666666663</v>
      </c>
      <c r="K15" s="7">
        <f t="shared" si="1"/>
        <v>0.74526666666666663</v>
      </c>
      <c r="L15" s="7">
        <f t="shared" si="1"/>
        <v>0.74526666666666663</v>
      </c>
      <c r="M15" s="7">
        <f t="shared" si="1"/>
        <v>0.74526666666666663</v>
      </c>
      <c r="N15" s="7">
        <f t="shared" si="1"/>
        <v>0.74526666666666663</v>
      </c>
      <c r="O15" s="7">
        <f t="shared" si="1"/>
        <v>0.74526666666666663</v>
      </c>
      <c r="P15" s="7">
        <f t="shared" si="1"/>
        <v>0.74526666666666663</v>
      </c>
      <c r="Q15" s="7">
        <f t="shared" si="1"/>
        <v>0.74526666666666663</v>
      </c>
      <c r="R15" s="7">
        <f t="shared" si="1"/>
        <v>0.74526666666666663</v>
      </c>
      <c r="S15" s="7">
        <f t="shared" si="1"/>
        <v>0.74526666666666663</v>
      </c>
      <c r="T15" s="7">
        <f t="shared" si="1"/>
        <v>0.74526666666666663</v>
      </c>
      <c r="U15" s="7">
        <f t="shared" si="1"/>
        <v>0.74526666666666663</v>
      </c>
      <c r="V15" s="7">
        <f t="shared" si="1"/>
        <v>0.74526666666666663</v>
      </c>
      <c r="W15" s="7">
        <f t="shared" si="1"/>
        <v>0.74526666666666663</v>
      </c>
      <c r="X15" s="7">
        <f t="shared" si="1"/>
        <v>0.74526666666666663</v>
      </c>
      <c r="Y15" s="7">
        <f t="shared" si="1"/>
        <v>0.74526666666666663</v>
      </c>
      <c r="Z15" s="7">
        <f t="shared" si="1"/>
        <v>0.74526666666666663</v>
      </c>
      <c r="AA15" s="7">
        <f t="shared" si="1"/>
        <v>0.74526666666666663</v>
      </c>
      <c r="AB15" s="7">
        <f t="shared" si="1"/>
        <v>0.74526666666666663</v>
      </c>
      <c r="AC15" s="7">
        <f t="shared" si="1"/>
        <v>0.74526666666666663</v>
      </c>
      <c r="AD15" s="7">
        <f t="shared" si="1"/>
        <v>0.74526666666666663</v>
      </c>
      <c r="AE15" s="7">
        <f t="shared" si="1"/>
        <v>0.74526666666666663</v>
      </c>
      <c r="AF15" s="7">
        <f t="shared" si="1"/>
        <v>0.74526666666666663</v>
      </c>
      <c r="AG15" s="7">
        <f t="shared" si="1"/>
        <v>0.74526666666666663</v>
      </c>
      <c r="AH15" s="7">
        <f t="shared" si="1"/>
        <v>0.74526666666666663</v>
      </c>
      <c r="AI15" s="7">
        <f t="shared" si="1"/>
        <v>0.74526666666666663</v>
      </c>
      <c r="AJ15" s="7">
        <f t="shared" si="1"/>
        <v>0.74526666666666663</v>
      </c>
      <c r="AK15" s="7">
        <f t="shared" si="1"/>
        <v>0.74526666666666663</v>
      </c>
      <c r="AL15" s="7">
        <f t="shared" si="1"/>
        <v>0.74526666666666663</v>
      </c>
      <c r="AM15" s="7">
        <f t="shared" si="1"/>
        <v>0.74526666666666663</v>
      </c>
      <c r="AN15" s="7">
        <f t="shared" si="1"/>
        <v>0.74526666666666663</v>
      </c>
      <c r="AO15" s="7">
        <f t="shared" si="1"/>
        <v>0.74526666666666663</v>
      </c>
      <c r="AP15" s="7">
        <f t="shared" si="1"/>
        <v>0.74526666666666663</v>
      </c>
      <c r="AQ15" s="7">
        <f t="shared" si="1"/>
        <v>0.74526666666666663</v>
      </c>
      <c r="AR15" s="7">
        <f t="shared" si="1"/>
        <v>0.74526666666666663</v>
      </c>
      <c r="AS15" s="7">
        <f t="shared" si="1"/>
        <v>0.74526666666666663</v>
      </c>
      <c r="AT15" s="7">
        <f t="shared" si="1"/>
        <v>0.74526666666666663</v>
      </c>
      <c r="AU15" s="7">
        <f t="shared" si="1"/>
        <v>0.74526666666666663</v>
      </c>
      <c r="AV15" s="7">
        <f t="shared" si="1"/>
        <v>0.74526666666666663</v>
      </c>
      <c r="AW15" s="7">
        <f t="shared" si="1"/>
        <v>0.74526666666666663</v>
      </c>
      <c r="AX15" s="7">
        <f t="shared" si="1"/>
        <v>0.74526666666666663</v>
      </c>
      <c r="AY15" s="7">
        <f t="shared" si="1"/>
        <v>0.74526666666666663</v>
      </c>
      <c r="AZ15" s="7">
        <f t="shared" si="1"/>
        <v>0.74526666666666663</v>
      </c>
      <c r="BA15" s="7">
        <f t="shared" si="1"/>
        <v>0.74526666666666663</v>
      </c>
      <c r="BB15" s="7">
        <f t="shared" si="1"/>
        <v>0.74526666666666663</v>
      </c>
      <c r="BC15" s="7">
        <f t="shared" si="1"/>
        <v>0.74526666666666663</v>
      </c>
      <c r="BD15" s="7">
        <f t="shared" si="1"/>
        <v>0.74526666666666663</v>
      </c>
      <c r="BE15" s="7">
        <f t="shared" si="1"/>
        <v>0.74526666666666663</v>
      </c>
      <c r="BF15" s="7">
        <f t="shared" si="1"/>
        <v>0.74526666666666663</v>
      </c>
      <c r="BG15" s="7">
        <f t="shared" si="1"/>
        <v>0.74526666666666663</v>
      </c>
      <c r="BH15" s="7">
        <f t="shared" si="1"/>
        <v>0.74526666666666663</v>
      </c>
      <c r="BI15" s="7">
        <f t="shared" si="1"/>
        <v>0.74526666666666663</v>
      </c>
      <c r="BJ15" s="7">
        <f t="shared" si="1"/>
        <v>0.74526666666666663</v>
      </c>
      <c r="BK15" s="7">
        <f t="shared" si="1"/>
        <v>0.74526666666666663</v>
      </c>
      <c r="BL15" s="7">
        <f t="shared" si="1"/>
        <v>0.74526666666666663</v>
      </c>
      <c r="BM15" s="7">
        <f t="shared" si="1"/>
        <v>0.74526666666666663</v>
      </c>
      <c r="BN15" s="7">
        <f t="shared" si="1"/>
        <v>0.74526666666666663</v>
      </c>
      <c r="BO15" s="7">
        <f t="shared" si="1"/>
        <v>0.74526666666666663</v>
      </c>
      <c r="BP15" s="7">
        <f t="shared" si="1"/>
        <v>0.74526666666666663</v>
      </c>
      <c r="BQ15" s="7">
        <f t="shared" si="1"/>
        <v>0.74526666666666663</v>
      </c>
      <c r="BR15" s="7">
        <f t="shared" ref="BR15:CS15" si="2">+BQ15+$C$19</f>
        <v>0.74526666666666663</v>
      </c>
      <c r="BS15" s="7">
        <f t="shared" si="2"/>
        <v>0.74526666666666663</v>
      </c>
      <c r="BT15" s="7">
        <f t="shared" si="2"/>
        <v>0.74526666666666663</v>
      </c>
      <c r="BU15" s="7">
        <f t="shared" si="2"/>
        <v>0.74526666666666663</v>
      </c>
      <c r="BV15" s="7">
        <f t="shared" si="2"/>
        <v>0.74526666666666663</v>
      </c>
      <c r="BW15" s="7">
        <f t="shared" si="2"/>
        <v>0.74526666666666663</v>
      </c>
      <c r="BX15" s="7">
        <f t="shared" si="2"/>
        <v>0.74526666666666663</v>
      </c>
      <c r="BY15" s="7">
        <f t="shared" si="2"/>
        <v>0.74526666666666663</v>
      </c>
      <c r="BZ15" s="7">
        <f t="shared" si="2"/>
        <v>0.74526666666666663</v>
      </c>
      <c r="CA15" s="7">
        <f t="shared" si="2"/>
        <v>0.74526666666666663</v>
      </c>
      <c r="CB15" s="7">
        <f t="shared" si="2"/>
        <v>0.74526666666666663</v>
      </c>
      <c r="CC15" s="7">
        <f t="shared" si="2"/>
        <v>0.74526666666666663</v>
      </c>
      <c r="CD15" s="7">
        <f t="shared" si="2"/>
        <v>0.74526666666666663</v>
      </c>
      <c r="CE15" s="7">
        <f t="shared" si="2"/>
        <v>0.74526666666666663</v>
      </c>
      <c r="CF15" s="7">
        <f t="shared" si="2"/>
        <v>0.74526666666666663</v>
      </c>
      <c r="CG15" s="7">
        <f t="shared" si="2"/>
        <v>0.74526666666666663</v>
      </c>
      <c r="CH15" s="7">
        <f t="shared" si="2"/>
        <v>0.74526666666666663</v>
      </c>
      <c r="CI15" s="7">
        <f t="shared" si="2"/>
        <v>0.74526666666666663</v>
      </c>
      <c r="CJ15" s="7">
        <f t="shared" si="2"/>
        <v>0.74526666666666663</v>
      </c>
      <c r="CK15" s="7">
        <f t="shared" si="2"/>
        <v>0.74526666666666663</v>
      </c>
      <c r="CL15" s="7">
        <f t="shared" si="2"/>
        <v>0.74526666666666663</v>
      </c>
      <c r="CM15" s="7">
        <f t="shared" si="2"/>
        <v>0.74526666666666663</v>
      </c>
      <c r="CN15" s="7">
        <f t="shared" si="2"/>
        <v>0.74526666666666663</v>
      </c>
      <c r="CO15" s="7">
        <f t="shared" si="2"/>
        <v>0.74526666666666663</v>
      </c>
      <c r="CP15" s="7">
        <f t="shared" si="2"/>
        <v>0.74526666666666663</v>
      </c>
      <c r="CQ15" s="7">
        <f t="shared" si="2"/>
        <v>0.74526666666666663</v>
      </c>
      <c r="CR15" s="7">
        <f t="shared" si="2"/>
        <v>0.74526666666666663</v>
      </c>
      <c r="CS15" s="7">
        <f t="shared" si="2"/>
        <v>0.74526666666666663</v>
      </c>
      <c r="CT15" s="7"/>
      <c r="CU15" s="7"/>
      <c r="CV15" s="7"/>
      <c r="CW15" s="7"/>
      <c r="CX15" s="7"/>
      <c r="CY15" s="7"/>
      <c r="CZ15" s="7"/>
      <c r="DA15" s="7"/>
      <c r="DB15" s="7"/>
    </row>
    <row r="16" spans="1:106" s="12" customFormat="1" x14ac:dyDescent="0.25">
      <c r="A16" s="84"/>
      <c r="B16" s="9" t="s">
        <v>16</v>
      </c>
      <c r="C16" s="10">
        <f>+AVERAGE(C3,C7,C11)</f>
        <v>4.7144495188923212</v>
      </c>
      <c r="D16" s="11">
        <f>+C16</f>
        <v>4.7144495188923212</v>
      </c>
      <c r="E16" s="11">
        <f>+D16+$C$20</f>
        <v>4.7144495188923212</v>
      </c>
      <c r="F16" s="11">
        <f t="shared" ref="F16:BQ16" si="3">+E16+$C$20</f>
        <v>4.7144495188923212</v>
      </c>
      <c r="G16" s="11">
        <f t="shared" si="3"/>
        <v>4.7144495188923212</v>
      </c>
      <c r="H16" s="11">
        <f t="shared" si="3"/>
        <v>4.7144495188923212</v>
      </c>
      <c r="I16" s="11">
        <f t="shared" si="3"/>
        <v>4.7144495188923212</v>
      </c>
      <c r="J16" s="11">
        <f t="shared" si="3"/>
        <v>4.7144495188923212</v>
      </c>
      <c r="K16" s="11">
        <f t="shared" si="3"/>
        <v>4.7144495188923212</v>
      </c>
      <c r="L16" s="11">
        <f t="shared" si="3"/>
        <v>4.7144495188923212</v>
      </c>
      <c r="M16" s="11">
        <f t="shared" si="3"/>
        <v>4.7144495188923212</v>
      </c>
      <c r="N16" s="11">
        <f t="shared" si="3"/>
        <v>4.7144495188923212</v>
      </c>
      <c r="O16" s="11">
        <f t="shared" si="3"/>
        <v>4.7144495188923212</v>
      </c>
      <c r="P16" s="11">
        <f t="shared" si="3"/>
        <v>4.7144495188923212</v>
      </c>
      <c r="Q16" s="11">
        <f t="shared" si="3"/>
        <v>4.7144495188923212</v>
      </c>
      <c r="R16" s="11">
        <f t="shared" si="3"/>
        <v>4.7144495188923212</v>
      </c>
      <c r="S16" s="11">
        <f t="shared" si="3"/>
        <v>4.7144495188923212</v>
      </c>
      <c r="T16" s="11">
        <f t="shared" si="3"/>
        <v>4.7144495188923212</v>
      </c>
      <c r="U16" s="11">
        <f t="shared" si="3"/>
        <v>4.7144495188923212</v>
      </c>
      <c r="V16" s="11">
        <f t="shared" si="3"/>
        <v>4.7144495188923212</v>
      </c>
      <c r="W16" s="11">
        <f t="shared" si="3"/>
        <v>4.7144495188923212</v>
      </c>
      <c r="X16" s="11">
        <f t="shared" si="3"/>
        <v>4.7144495188923212</v>
      </c>
      <c r="Y16" s="11">
        <f t="shared" si="3"/>
        <v>4.7144495188923212</v>
      </c>
      <c r="Z16" s="11">
        <f t="shared" si="3"/>
        <v>4.7144495188923212</v>
      </c>
      <c r="AA16" s="11">
        <f t="shared" si="3"/>
        <v>4.7144495188923212</v>
      </c>
      <c r="AB16" s="11">
        <f t="shared" si="3"/>
        <v>4.7144495188923212</v>
      </c>
      <c r="AC16" s="11">
        <f t="shared" si="3"/>
        <v>4.7144495188923212</v>
      </c>
      <c r="AD16" s="11">
        <f t="shared" si="3"/>
        <v>4.7144495188923212</v>
      </c>
      <c r="AE16" s="11">
        <f t="shared" si="3"/>
        <v>4.7144495188923212</v>
      </c>
      <c r="AF16" s="11">
        <f t="shared" si="3"/>
        <v>4.7144495188923212</v>
      </c>
      <c r="AG16" s="11">
        <f t="shared" si="3"/>
        <v>4.7144495188923212</v>
      </c>
      <c r="AH16" s="11">
        <f t="shared" si="3"/>
        <v>4.7144495188923212</v>
      </c>
      <c r="AI16" s="11">
        <f t="shared" si="3"/>
        <v>4.7144495188923212</v>
      </c>
      <c r="AJ16" s="11">
        <f t="shared" si="3"/>
        <v>4.7144495188923212</v>
      </c>
      <c r="AK16" s="11">
        <f t="shared" si="3"/>
        <v>4.7144495188923212</v>
      </c>
      <c r="AL16" s="11">
        <f t="shared" si="3"/>
        <v>4.7144495188923212</v>
      </c>
      <c r="AM16" s="11">
        <f t="shared" si="3"/>
        <v>4.7144495188923212</v>
      </c>
      <c r="AN16" s="11">
        <f t="shared" si="3"/>
        <v>4.7144495188923212</v>
      </c>
      <c r="AO16" s="11">
        <f t="shared" si="3"/>
        <v>4.7144495188923212</v>
      </c>
      <c r="AP16" s="11">
        <f t="shared" si="3"/>
        <v>4.7144495188923212</v>
      </c>
      <c r="AQ16" s="11">
        <f t="shared" si="3"/>
        <v>4.7144495188923212</v>
      </c>
      <c r="AR16" s="11">
        <f t="shared" si="3"/>
        <v>4.7144495188923212</v>
      </c>
      <c r="AS16" s="11">
        <f t="shared" si="3"/>
        <v>4.7144495188923212</v>
      </c>
      <c r="AT16" s="11">
        <f t="shared" si="3"/>
        <v>4.7144495188923212</v>
      </c>
      <c r="AU16" s="11">
        <f t="shared" si="3"/>
        <v>4.7144495188923212</v>
      </c>
      <c r="AV16" s="11">
        <f t="shared" si="3"/>
        <v>4.7144495188923212</v>
      </c>
      <c r="AW16" s="11">
        <f t="shared" si="3"/>
        <v>4.7144495188923212</v>
      </c>
      <c r="AX16" s="11">
        <f t="shared" si="3"/>
        <v>4.7144495188923212</v>
      </c>
      <c r="AY16" s="11">
        <f t="shared" si="3"/>
        <v>4.7144495188923212</v>
      </c>
      <c r="AZ16" s="11">
        <f t="shared" si="3"/>
        <v>4.7144495188923212</v>
      </c>
      <c r="BA16" s="11">
        <f t="shared" si="3"/>
        <v>4.7144495188923212</v>
      </c>
      <c r="BB16" s="11">
        <f t="shared" si="3"/>
        <v>4.7144495188923212</v>
      </c>
      <c r="BC16" s="11">
        <f t="shared" si="3"/>
        <v>4.7144495188923212</v>
      </c>
      <c r="BD16" s="11">
        <f t="shared" si="3"/>
        <v>4.7144495188923212</v>
      </c>
      <c r="BE16" s="11">
        <f t="shared" si="3"/>
        <v>4.7144495188923212</v>
      </c>
      <c r="BF16" s="11">
        <f t="shared" si="3"/>
        <v>4.7144495188923212</v>
      </c>
      <c r="BG16" s="11">
        <f t="shared" si="3"/>
        <v>4.7144495188923212</v>
      </c>
      <c r="BH16" s="11">
        <f t="shared" si="3"/>
        <v>4.7144495188923212</v>
      </c>
      <c r="BI16" s="11">
        <f t="shared" si="3"/>
        <v>4.7144495188923212</v>
      </c>
      <c r="BJ16" s="11">
        <f t="shared" si="3"/>
        <v>4.7144495188923212</v>
      </c>
      <c r="BK16" s="11">
        <f t="shared" si="3"/>
        <v>4.7144495188923212</v>
      </c>
      <c r="BL16" s="11">
        <f t="shared" si="3"/>
        <v>4.7144495188923212</v>
      </c>
      <c r="BM16" s="11">
        <f t="shared" si="3"/>
        <v>4.7144495188923212</v>
      </c>
      <c r="BN16" s="11">
        <f t="shared" si="3"/>
        <v>4.7144495188923212</v>
      </c>
      <c r="BO16" s="11">
        <f t="shared" si="3"/>
        <v>4.7144495188923212</v>
      </c>
      <c r="BP16" s="11">
        <f t="shared" si="3"/>
        <v>4.7144495188923212</v>
      </c>
      <c r="BQ16" s="11">
        <f t="shared" si="3"/>
        <v>4.7144495188923212</v>
      </c>
      <c r="BR16" s="11">
        <f t="shared" ref="BR16:CS16" si="4">+BQ16+$C$20</f>
        <v>4.7144495188923212</v>
      </c>
      <c r="BS16" s="11">
        <f t="shared" si="4"/>
        <v>4.7144495188923212</v>
      </c>
      <c r="BT16" s="11">
        <f t="shared" si="4"/>
        <v>4.7144495188923212</v>
      </c>
      <c r="BU16" s="11">
        <f t="shared" si="4"/>
        <v>4.7144495188923212</v>
      </c>
      <c r="BV16" s="11">
        <f t="shared" si="4"/>
        <v>4.7144495188923212</v>
      </c>
      <c r="BW16" s="11">
        <f t="shared" si="4"/>
        <v>4.7144495188923212</v>
      </c>
      <c r="BX16" s="11">
        <f t="shared" si="4"/>
        <v>4.7144495188923212</v>
      </c>
      <c r="BY16" s="11">
        <f t="shared" si="4"/>
        <v>4.7144495188923212</v>
      </c>
      <c r="BZ16" s="11">
        <f t="shared" si="4"/>
        <v>4.7144495188923212</v>
      </c>
      <c r="CA16" s="11">
        <f t="shared" si="4"/>
        <v>4.7144495188923212</v>
      </c>
      <c r="CB16" s="11">
        <f t="shared" si="4"/>
        <v>4.7144495188923212</v>
      </c>
      <c r="CC16" s="11">
        <f t="shared" si="4"/>
        <v>4.7144495188923212</v>
      </c>
      <c r="CD16" s="11">
        <f t="shared" si="4"/>
        <v>4.7144495188923212</v>
      </c>
      <c r="CE16" s="11">
        <f t="shared" si="4"/>
        <v>4.7144495188923212</v>
      </c>
      <c r="CF16" s="11">
        <f t="shared" si="4"/>
        <v>4.7144495188923212</v>
      </c>
      <c r="CG16" s="11">
        <f t="shared" si="4"/>
        <v>4.7144495188923212</v>
      </c>
      <c r="CH16" s="11">
        <f t="shared" si="4"/>
        <v>4.7144495188923212</v>
      </c>
      <c r="CI16" s="11">
        <f t="shared" si="4"/>
        <v>4.7144495188923212</v>
      </c>
      <c r="CJ16" s="11">
        <f t="shared" si="4"/>
        <v>4.7144495188923212</v>
      </c>
      <c r="CK16" s="11">
        <f t="shared" si="4"/>
        <v>4.7144495188923212</v>
      </c>
      <c r="CL16" s="11">
        <f t="shared" si="4"/>
        <v>4.7144495188923212</v>
      </c>
      <c r="CM16" s="11">
        <f t="shared" si="4"/>
        <v>4.7144495188923212</v>
      </c>
      <c r="CN16" s="11">
        <f t="shared" si="4"/>
        <v>4.7144495188923212</v>
      </c>
      <c r="CO16" s="11">
        <f t="shared" si="4"/>
        <v>4.7144495188923212</v>
      </c>
      <c r="CP16" s="11">
        <f t="shared" si="4"/>
        <v>4.7144495188923212</v>
      </c>
      <c r="CQ16" s="11">
        <f t="shared" si="4"/>
        <v>4.7144495188923212</v>
      </c>
      <c r="CR16" s="11">
        <f t="shared" si="4"/>
        <v>4.7144495188923212</v>
      </c>
      <c r="CS16" s="11">
        <f t="shared" si="4"/>
        <v>4.7144495188923212</v>
      </c>
      <c r="CT16" s="11"/>
    </row>
    <row r="17" spans="1:98" s="12" customFormat="1" x14ac:dyDescent="0.25">
      <c r="A17" s="84"/>
      <c r="B17" s="9" t="s">
        <v>17</v>
      </c>
      <c r="C17" s="10">
        <f>+AVERAGE(C4,C8,C12)</f>
        <v>90.360333333333344</v>
      </c>
      <c r="D17" s="11">
        <f t="shared" ref="D17:BO17" si="5">+(1+D25)^$C$24*$C$17-((1+D25)^($C$24-1)+(1-(1+D25)^($C$24-1))/(1-(1+D25)))*D28</f>
        <v>60</v>
      </c>
      <c r="E17" s="11">
        <f t="shared" si="5"/>
        <v>60</v>
      </c>
      <c r="F17" s="11">
        <f t="shared" si="5"/>
        <v>60</v>
      </c>
      <c r="G17" s="11">
        <f t="shared" si="5"/>
        <v>60</v>
      </c>
      <c r="H17" s="11">
        <f t="shared" si="5"/>
        <v>60</v>
      </c>
      <c r="I17" s="11">
        <f t="shared" si="5"/>
        <v>60</v>
      </c>
      <c r="J17" s="11">
        <f t="shared" si="5"/>
        <v>60</v>
      </c>
      <c r="K17" s="11">
        <f t="shared" si="5"/>
        <v>60</v>
      </c>
      <c r="L17" s="11">
        <f t="shared" si="5"/>
        <v>60</v>
      </c>
      <c r="M17" s="11">
        <f t="shared" si="5"/>
        <v>60</v>
      </c>
      <c r="N17" s="11">
        <f t="shared" si="5"/>
        <v>60</v>
      </c>
      <c r="O17" s="11">
        <f t="shared" si="5"/>
        <v>60</v>
      </c>
      <c r="P17" s="11">
        <f t="shared" si="5"/>
        <v>60</v>
      </c>
      <c r="Q17" s="11">
        <f t="shared" si="5"/>
        <v>60</v>
      </c>
      <c r="R17" s="11">
        <f t="shared" si="5"/>
        <v>60</v>
      </c>
      <c r="S17" s="11">
        <f t="shared" si="5"/>
        <v>60</v>
      </c>
      <c r="T17" s="11">
        <f t="shared" si="5"/>
        <v>60</v>
      </c>
      <c r="U17" s="11">
        <f t="shared" si="5"/>
        <v>60</v>
      </c>
      <c r="V17" s="11">
        <f t="shared" si="5"/>
        <v>60</v>
      </c>
      <c r="W17" s="11">
        <f t="shared" si="5"/>
        <v>60</v>
      </c>
      <c r="X17" s="11">
        <f t="shared" si="5"/>
        <v>60</v>
      </c>
      <c r="Y17" s="11">
        <f t="shared" si="5"/>
        <v>60</v>
      </c>
      <c r="Z17" s="11">
        <f t="shared" si="5"/>
        <v>60</v>
      </c>
      <c r="AA17" s="11">
        <f t="shared" si="5"/>
        <v>60</v>
      </c>
      <c r="AB17" s="11">
        <f t="shared" si="5"/>
        <v>60</v>
      </c>
      <c r="AC17" s="11">
        <f t="shared" si="5"/>
        <v>60</v>
      </c>
      <c r="AD17" s="11">
        <f t="shared" si="5"/>
        <v>60</v>
      </c>
      <c r="AE17" s="11">
        <f t="shared" si="5"/>
        <v>60</v>
      </c>
      <c r="AF17" s="11">
        <f t="shared" si="5"/>
        <v>60</v>
      </c>
      <c r="AG17" s="11">
        <f t="shared" si="5"/>
        <v>60</v>
      </c>
      <c r="AH17" s="11">
        <f t="shared" si="5"/>
        <v>60</v>
      </c>
      <c r="AI17" s="11">
        <f t="shared" si="5"/>
        <v>60</v>
      </c>
      <c r="AJ17" s="11">
        <f t="shared" si="5"/>
        <v>60</v>
      </c>
      <c r="AK17" s="11">
        <f t="shared" si="5"/>
        <v>60</v>
      </c>
      <c r="AL17" s="11">
        <f t="shared" si="5"/>
        <v>60</v>
      </c>
      <c r="AM17" s="11">
        <f t="shared" si="5"/>
        <v>60</v>
      </c>
      <c r="AN17" s="11">
        <f t="shared" si="5"/>
        <v>60</v>
      </c>
      <c r="AO17" s="11">
        <f t="shared" si="5"/>
        <v>60</v>
      </c>
      <c r="AP17" s="11">
        <f t="shared" si="5"/>
        <v>60</v>
      </c>
      <c r="AQ17" s="11">
        <f t="shared" si="5"/>
        <v>60</v>
      </c>
      <c r="AR17" s="11">
        <f t="shared" si="5"/>
        <v>60</v>
      </c>
      <c r="AS17" s="11">
        <f t="shared" si="5"/>
        <v>60</v>
      </c>
      <c r="AT17" s="11">
        <f t="shared" si="5"/>
        <v>60</v>
      </c>
      <c r="AU17" s="11">
        <f t="shared" si="5"/>
        <v>60</v>
      </c>
      <c r="AV17" s="11">
        <f t="shared" si="5"/>
        <v>60</v>
      </c>
      <c r="AW17" s="11">
        <f t="shared" si="5"/>
        <v>60</v>
      </c>
      <c r="AX17" s="11">
        <f t="shared" si="5"/>
        <v>60</v>
      </c>
      <c r="AY17" s="11">
        <f t="shared" si="5"/>
        <v>60</v>
      </c>
      <c r="AZ17" s="11">
        <f t="shared" si="5"/>
        <v>60</v>
      </c>
      <c r="BA17" s="11">
        <f t="shared" si="5"/>
        <v>60</v>
      </c>
      <c r="BB17" s="11">
        <f t="shared" si="5"/>
        <v>60</v>
      </c>
      <c r="BC17" s="11">
        <f t="shared" si="5"/>
        <v>60</v>
      </c>
      <c r="BD17" s="11">
        <f t="shared" si="5"/>
        <v>60</v>
      </c>
      <c r="BE17" s="11">
        <f t="shared" si="5"/>
        <v>60</v>
      </c>
      <c r="BF17" s="11">
        <f t="shared" si="5"/>
        <v>60</v>
      </c>
      <c r="BG17" s="11">
        <f t="shared" si="5"/>
        <v>60</v>
      </c>
      <c r="BH17" s="11">
        <f t="shared" si="5"/>
        <v>60</v>
      </c>
      <c r="BI17" s="11">
        <f t="shared" si="5"/>
        <v>60</v>
      </c>
      <c r="BJ17" s="11">
        <f t="shared" si="5"/>
        <v>60</v>
      </c>
      <c r="BK17" s="11">
        <f t="shared" si="5"/>
        <v>60</v>
      </c>
      <c r="BL17" s="11">
        <f t="shared" si="5"/>
        <v>60</v>
      </c>
      <c r="BM17" s="11">
        <f t="shared" si="5"/>
        <v>60</v>
      </c>
      <c r="BN17" s="11">
        <f t="shared" si="5"/>
        <v>60</v>
      </c>
      <c r="BO17" s="11">
        <f t="shared" si="5"/>
        <v>60</v>
      </c>
      <c r="BP17" s="11">
        <f t="shared" ref="BP17:CS17" si="6">+(1+BP25)^$C$24*$C$17-((1+BP25)^($C$24-1)+(1-(1+BP25)^($C$24-1))/(1-(1+BP25)))*BP28</f>
        <v>60</v>
      </c>
      <c r="BQ17" s="11">
        <f t="shared" si="6"/>
        <v>60</v>
      </c>
      <c r="BR17" s="11">
        <f t="shared" si="6"/>
        <v>60</v>
      </c>
      <c r="BS17" s="11">
        <f t="shared" si="6"/>
        <v>60</v>
      </c>
      <c r="BT17" s="11">
        <f t="shared" si="6"/>
        <v>60</v>
      </c>
      <c r="BU17" s="11">
        <f t="shared" si="6"/>
        <v>60</v>
      </c>
      <c r="BV17" s="11">
        <f t="shared" si="6"/>
        <v>60</v>
      </c>
      <c r="BW17" s="11">
        <f t="shared" si="6"/>
        <v>60</v>
      </c>
      <c r="BX17" s="11">
        <f t="shared" si="6"/>
        <v>60</v>
      </c>
      <c r="BY17" s="11">
        <f t="shared" si="6"/>
        <v>60</v>
      </c>
      <c r="BZ17" s="11">
        <f t="shared" si="6"/>
        <v>60</v>
      </c>
      <c r="CA17" s="11">
        <f t="shared" si="6"/>
        <v>60</v>
      </c>
      <c r="CB17" s="11">
        <f t="shared" si="6"/>
        <v>60</v>
      </c>
      <c r="CC17" s="11">
        <f t="shared" si="6"/>
        <v>60</v>
      </c>
      <c r="CD17" s="11">
        <f t="shared" si="6"/>
        <v>60</v>
      </c>
      <c r="CE17" s="11">
        <f t="shared" si="6"/>
        <v>60</v>
      </c>
      <c r="CF17" s="11">
        <f t="shared" si="6"/>
        <v>60</v>
      </c>
      <c r="CG17" s="11">
        <f t="shared" si="6"/>
        <v>60</v>
      </c>
      <c r="CH17" s="11">
        <f t="shared" si="6"/>
        <v>60</v>
      </c>
      <c r="CI17" s="11">
        <f t="shared" si="6"/>
        <v>60</v>
      </c>
      <c r="CJ17" s="11">
        <f t="shared" si="6"/>
        <v>60</v>
      </c>
      <c r="CK17" s="11">
        <f t="shared" si="6"/>
        <v>60</v>
      </c>
      <c r="CL17" s="11">
        <f t="shared" si="6"/>
        <v>60</v>
      </c>
      <c r="CM17" s="11">
        <f t="shared" si="6"/>
        <v>60</v>
      </c>
      <c r="CN17" s="11">
        <f t="shared" si="6"/>
        <v>60</v>
      </c>
      <c r="CO17" s="11">
        <f t="shared" si="6"/>
        <v>60</v>
      </c>
      <c r="CP17" s="11">
        <f t="shared" si="6"/>
        <v>60</v>
      </c>
      <c r="CQ17" s="11">
        <f t="shared" si="6"/>
        <v>60</v>
      </c>
      <c r="CR17" s="11">
        <f t="shared" si="6"/>
        <v>60</v>
      </c>
      <c r="CS17" s="11">
        <f t="shared" si="6"/>
        <v>60</v>
      </c>
      <c r="CT17" s="11"/>
    </row>
    <row r="18" spans="1:98" s="16" customFormat="1" x14ac:dyDescent="0.25">
      <c r="A18" s="85"/>
      <c r="B18" s="13" t="s">
        <v>18</v>
      </c>
      <c r="C18" s="14">
        <f>+AVERAGE(C5,C9,C13)</f>
        <v>7.9067545782916469</v>
      </c>
      <c r="D18" s="15">
        <f>+C18</f>
        <v>7.9067545782916469</v>
      </c>
      <c r="E18" s="15">
        <f>+D18+$C$21</f>
        <v>7.9067545782916469</v>
      </c>
      <c r="F18" s="15">
        <f t="shared" ref="F18:BQ18" si="7">+E18+$C$21</f>
        <v>7.9067545782916469</v>
      </c>
      <c r="G18" s="15">
        <f t="shared" si="7"/>
        <v>7.9067545782916469</v>
      </c>
      <c r="H18" s="15">
        <f t="shared" si="7"/>
        <v>7.9067545782916469</v>
      </c>
      <c r="I18" s="15">
        <f t="shared" si="7"/>
        <v>7.9067545782916469</v>
      </c>
      <c r="J18" s="15">
        <f t="shared" si="7"/>
        <v>7.9067545782916469</v>
      </c>
      <c r="K18" s="15">
        <f t="shared" si="7"/>
        <v>7.9067545782916469</v>
      </c>
      <c r="L18" s="15">
        <f t="shared" si="7"/>
        <v>7.9067545782916469</v>
      </c>
      <c r="M18" s="15">
        <f t="shared" si="7"/>
        <v>7.9067545782916469</v>
      </c>
      <c r="N18" s="15">
        <f t="shared" si="7"/>
        <v>7.9067545782916469</v>
      </c>
      <c r="O18" s="15">
        <f t="shared" si="7"/>
        <v>7.9067545782916469</v>
      </c>
      <c r="P18" s="15">
        <f t="shared" si="7"/>
        <v>7.9067545782916469</v>
      </c>
      <c r="Q18" s="15">
        <f t="shared" si="7"/>
        <v>7.9067545782916469</v>
      </c>
      <c r="R18" s="15">
        <f t="shared" si="7"/>
        <v>7.9067545782916469</v>
      </c>
      <c r="S18" s="15">
        <f t="shared" si="7"/>
        <v>7.9067545782916469</v>
      </c>
      <c r="T18" s="15">
        <f t="shared" si="7"/>
        <v>7.9067545782916469</v>
      </c>
      <c r="U18" s="15">
        <f t="shared" si="7"/>
        <v>7.9067545782916469</v>
      </c>
      <c r="V18" s="15">
        <f t="shared" si="7"/>
        <v>7.9067545782916469</v>
      </c>
      <c r="W18" s="15">
        <f t="shared" si="7"/>
        <v>7.9067545782916469</v>
      </c>
      <c r="X18" s="15">
        <f t="shared" si="7"/>
        <v>7.9067545782916469</v>
      </c>
      <c r="Y18" s="15">
        <f t="shared" si="7"/>
        <v>7.9067545782916469</v>
      </c>
      <c r="Z18" s="15">
        <f t="shared" si="7"/>
        <v>7.9067545782916469</v>
      </c>
      <c r="AA18" s="15">
        <f t="shared" si="7"/>
        <v>7.9067545782916469</v>
      </c>
      <c r="AB18" s="15">
        <f t="shared" si="7"/>
        <v>7.9067545782916469</v>
      </c>
      <c r="AC18" s="15">
        <f t="shared" si="7"/>
        <v>7.9067545782916469</v>
      </c>
      <c r="AD18" s="15">
        <f t="shared" si="7"/>
        <v>7.9067545782916469</v>
      </c>
      <c r="AE18" s="15">
        <f t="shared" si="7"/>
        <v>7.9067545782916469</v>
      </c>
      <c r="AF18" s="15">
        <f t="shared" si="7"/>
        <v>7.9067545782916469</v>
      </c>
      <c r="AG18" s="15">
        <f t="shared" si="7"/>
        <v>7.9067545782916469</v>
      </c>
      <c r="AH18" s="15">
        <f t="shared" si="7"/>
        <v>7.9067545782916469</v>
      </c>
      <c r="AI18" s="15">
        <f t="shared" si="7"/>
        <v>7.9067545782916469</v>
      </c>
      <c r="AJ18" s="15">
        <f t="shared" si="7"/>
        <v>7.9067545782916469</v>
      </c>
      <c r="AK18" s="15">
        <f t="shared" si="7"/>
        <v>7.9067545782916469</v>
      </c>
      <c r="AL18" s="15">
        <f t="shared" si="7"/>
        <v>7.9067545782916469</v>
      </c>
      <c r="AM18" s="15">
        <f t="shared" si="7"/>
        <v>7.9067545782916469</v>
      </c>
      <c r="AN18" s="15">
        <f t="shared" si="7"/>
        <v>7.9067545782916469</v>
      </c>
      <c r="AO18" s="15">
        <f t="shared" si="7"/>
        <v>7.9067545782916469</v>
      </c>
      <c r="AP18" s="15">
        <f t="shared" si="7"/>
        <v>7.9067545782916469</v>
      </c>
      <c r="AQ18" s="15">
        <f t="shared" si="7"/>
        <v>7.9067545782916469</v>
      </c>
      <c r="AR18" s="15">
        <f t="shared" si="7"/>
        <v>7.9067545782916469</v>
      </c>
      <c r="AS18" s="15">
        <f t="shared" si="7"/>
        <v>7.9067545782916469</v>
      </c>
      <c r="AT18" s="15">
        <f t="shared" si="7"/>
        <v>7.9067545782916469</v>
      </c>
      <c r="AU18" s="15">
        <f t="shared" si="7"/>
        <v>7.9067545782916469</v>
      </c>
      <c r="AV18" s="15">
        <f t="shared" si="7"/>
        <v>7.9067545782916469</v>
      </c>
      <c r="AW18" s="15">
        <f t="shared" si="7"/>
        <v>7.9067545782916469</v>
      </c>
      <c r="AX18" s="15">
        <f t="shared" si="7"/>
        <v>7.9067545782916469</v>
      </c>
      <c r="AY18" s="15">
        <f t="shared" si="7"/>
        <v>7.9067545782916469</v>
      </c>
      <c r="AZ18" s="15">
        <f t="shared" si="7"/>
        <v>7.9067545782916469</v>
      </c>
      <c r="BA18" s="15">
        <f t="shared" si="7"/>
        <v>7.9067545782916469</v>
      </c>
      <c r="BB18" s="15">
        <f t="shared" si="7"/>
        <v>7.9067545782916469</v>
      </c>
      <c r="BC18" s="15">
        <f t="shared" si="7"/>
        <v>7.9067545782916469</v>
      </c>
      <c r="BD18" s="15">
        <f t="shared" si="7"/>
        <v>7.9067545782916469</v>
      </c>
      <c r="BE18" s="15">
        <f t="shared" si="7"/>
        <v>7.9067545782916469</v>
      </c>
      <c r="BF18" s="15">
        <f t="shared" si="7"/>
        <v>7.9067545782916469</v>
      </c>
      <c r="BG18" s="15">
        <f t="shared" si="7"/>
        <v>7.9067545782916469</v>
      </c>
      <c r="BH18" s="15">
        <f t="shared" si="7"/>
        <v>7.9067545782916469</v>
      </c>
      <c r="BI18" s="15">
        <f t="shared" si="7"/>
        <v>7.9067545782916469</v>
      </c>
      <c r="BJ18" s="15">
        <f t="shared" si="7"/>
        <v>7.9067545782916469</v>
      </c>
      <c r="BK18" s="15">
        <f t="shared" si="7"/>
        <v>7.9067545782916469</v>
      </c>
      <c r="BL18" s="15">
        <f t="shared" si="7"/>
        <v>7.9067545782916469</v>
      </c>
      <c r="BM18" s="15">
        <f t="shared" si="7"/>
        <v>7.9067545782916469</v>
      </c>
      <c r="BN18" s="15">
        <f t="shared" si="7"/>
        <v>7.9067545782916469</v>
      </c>
      <c r="BO18" s="15">
        <f t="shared" si="7"/>
        <v>7.9067545782916469</v>
      </c>
      <c r="BP18" s="15">
        <f t="shared" si="7"/>
        <v>7.9067545782916469</v>
      </c>
      <c r="BQ18" s="15">
        <f t="shared" si="7"/>
        <v>7.9067545782916469</v>
      </c>
      <c r="BR18" s="15">
        <f t="shared" ref="BR18:CS18" si="8">+BQ18+$C$21</f>
        <v>7.9067545782916469</v>
      </c>
      <c r="BS18" s="15">
        <f t="shared" si="8"/>
        <v>7.9067545782916469</v>
      </c>
      <c r="BT18" s="15">
        <f t="shared" si="8"/>
        <v>7.9067545782916469</v>
      </c>
      <c r="BU18" s="15">
        <f t="shared" si="8"/>
        <v>7.9067545782916469</v>
      </c>
      <c r="BV18" s="15">
        <f t="shared" si="8"/>
        <v>7.9067545782916469</v>
      </c>
      <c r="BW18" s="15">
        <f t="shared" si="8"/>
        <v>7.9067545782916469</v>
      </c>
      <c r="BX18" s="15">
        <f t="shared" si="8"/>
        <v>7.9067545782916469</v>
      </c>
      <c r="BY18" s="15">
        <f t="shared" si="8"/>
        <v>7.9067545782916469</v>
      </c>
      <c r="BZ18" s="15">
        <f t="shared" si="8"/>
        <v>7.9067545782916469</v>
      </c>
      <c r="CA18" s="15">
        <f t="shared" si="8"/>
        <v>7.9067545782916469</v>
      </c>
      <c r="CB18" s="15">
        <f t="shared" si="8"/>
        <v>7.9067545782916469</v>
      </c>
      <c r="CC18" s="15">
        <f t="shared" si="8"/>
        <v>7.9067545782916469</v>
      </c>
      <c r="CD18" s="15">
        <f t="shared" si="8"/>
        <v>7.9067545782916469</v>
      </c>
      <c r="CE18" s="15">
        <f t="shared" si="8"/>
        <v>7.9067545782916469</v>
      </c>
      <c r="CF18" s="15">
        <f t="shared" si="8"/>
        <v>7.9067545782916469</v>
      </c>
      <c r="CG18" s="15">
        <f t="shared" si="8"/>
        <v>7.9067545782916469</v>
      </c>
      <c r="CH18" s="15">
        <f t="shared" si="8"/>
        <v>7.9067545782916469</v>
      </c>
      <c r="CI18" s="15">
        <f t="shared" si="8"/>
        <v>7.9067545782916469</v>
      </c>
      <c r="CJ18" s="15">
        <f t="shared" si="8"/>
        <v>7.9067545782916469</v>
      </c>
      <c r="CK18" s="15">
        <f t="shared" si="8"/>
        <v>7.9067545782916469</v>
      </c>
      <c r="CL18" s="15">
        <f t="shared" si="8"/>
        <v>7.9067545782916469</v>
      </c>
      <c r="CM18" s="15">
        <f t="shared" si="8"/>
        <v>7.9067545782916469</v>
      </c>
      <c r="CN18" s="15">
        <f t="shared" si="8"/>
        <v>7.9067545782916469</v>
      </c>
      <c r="CO18" s="15">
        <f t="shared" si="8"/>
        <v>7.9067545782916469</v>
      </c>
      <c r="CP18" s="15">
        <f t="shared" si="8"/>
        <v>7.9067545782916469</v>
      </c>
      <c r="CQ18" s="15">
        <f t="shared" si="8"/>
        <v>7.9067545782916469</v>
      </c>
      <c r="CR18" s="15">
        <f t="shared" si="8"/>
        <v>7.9067545782916469</v>
      </c>
      <c r="CS18" s="15">
        <f t="shared" si="8"/>
        <v>7.9067545782916469</v>
      </c>
      <c r="CT18" s="15"/>
    </row>
    <row r="19" spans="1:98" x14ac:dyDescent="0.25">
      <c r="A19" s="81" t="s">
        <v>19</v>
      </c>
      <c r="B19" s="17" t="s">
        <v>20</v>
      </c>
      <c r="C19" s="10">
        <v>0</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row>
    <row r="20" spans="1:98" x14ac:dyDescent="0.25">
      <c r="A20" s="86"/>
      <c r="B20" s="17" t="s">
        <v>21</v>
      </c>
      <c r="C20" s="10">
        <v>0</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row>
    <row r="21" spans="1:98" x14ac:dyDescent="0.25">
      <c r="A21" s="86"/>
      <c r="B21" s="17" t="s">
        <v>22</v>
      </c>
      <c r="C21" s="10">
        <v>0</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row>
    <row r="22" spans="1:98" x14ac:dyDescent="0.25">
      <c r="A22" s="86"/>
      <c r="B22" s="17" t="s">
        <v>23</v>
      </c>
      <c r="C22" s="10">
        <v>0</v>
      </c>
      <c r="CT22" s="3"/>
    </row>
    <row r="23" spans="1:98" x14ac:dyDescent="0.25">
      <c r="A23" s="86"/>
      <c r="B23" s="17" t="s">
        <v>24</v>
      </c>
      <c r="C23" s="10">
        <v>0</v>
      </c>
      <c r="CT23" s="3"/>
    </row>
    <row r="24" spans="1:98" x14ac:dyDescent="0.25">
      <c r="A24" s="82"/>
      <c r="B24" s="17" t="s">
        <v>25</v>
      </c>
      <c r="C24" s="10">
        <v>1</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row>
    <row r="25" spans="1:98" s="8" customFormat="1" x14ac:dyDescent="0.25">
      <c r="A25" s="81" t="s">
        <v>26</v>
      </c>
      <c r="B25" s="18" t="s">
        <v>27</v>
      </c>
      <c r="C25" s="19">
        <f t="shared" ref="C25:BN25" si="9">+((1+C18/100)-(1+C15/100)*(1+C16/100))/((1+C15/100)*(1+C16/100))</f>
        <v>2.2862757184816968E-2</v>
      </c>
      <c r="D25" s="20">
        <f t="shared" si="9"/>
        <v>2.2862757184816968E-2</v>
      </c>
      <c r="E25" s="20">
        <f t="shared" si="9"/>
        <v>2.2862757184816968E-2</v>
      </c>
      <c r="F25" s="20">
        <f t="shared" si="9"/>
        <v>2.2862757184816968E-2</v>
      </c>
      <c r="G25" s="20">
        <f t="shared" si="9"/>
        <v>2.2862757184816968E-2</v>
      </c>
      <c r="H25" s="20">
        <f t="shared" si="9"/>
        <v>2.2862757184816968E-2</v>
      </c>
      <c r="I25" s="20">
        <f t="shared" si="9"/>
        <v>2.2862757184816968E-2</v>
      </c>
      <c r="J25" s="20">
        <f t="shared" si="9"/>
        <v>2.2862757184816968E-2</v>
      </c>
      <c r="K25" s="20">
        <f t="shared" si="9"/>
        <v>2.2862757184816968E-2</v>
      </c>
      <c r="L25" s="20">
        <f t="shared" si="9"/>
        <v>2.2862757184816968E-2</v>
      </c>
      <c r="M25" s="20">
        <f t="shared" si="9"/>
        <v>2.2862757184816968E-2</v>
      </c>
      <c r="N25" s="20">
        <f t="shared" si="9"/>
        <v>2.2862757184816968E-2</v>
      </c>
      <c r="O25" s="20">
        <f t="shared" si="9"/>
        <v>2.2862757184816968E-2</v>
      </c>
      <c r="P25" s="20">
        <f t="shared" si="9"/>
        <v>2.2862757184816968E-2</v>
      </c>
      <c r="Q25" s="20">
        <f t="shared" si="9"/>
        <v>2.2862757184816968E-2</v>
      </c>
      <c r="R25" s="20">
        <f t="shared" si="9"/>
        <v>2.2862757184816968E-2</v>
      </c>
      <c r="S25" s="20">
        <f t="shared" si="9"/>
        <v>2.2862757184816968E-2</v>
      </c>
      <c r="T25" s="20">
        <f t="shared" si="9"/>
        <v>2.2862757184816968E-2</v>
      </c>
      <c r="U25" s="20">
        <f t="shared" si="9"/>
        <v>2.2862757184816968E-2</v>
      </c>
      <c r="V25" s="20">
        <f t="shared" si="9"/>
        <v>2.2862757184816968E-2</v>
      </c>
      <c r="W25" s="20">
        <f t="shared" si="9"/>
        <v>2.2862757184816968E-2</v>
      </c>
      <c r="X25" s="20">
        <f t="shared" si="9"/>
        <v>2.2862757184816968E-2</v>
      </c>
      <c r="Y25" s="20">
        <f t="shared" si="9"/>
        <v>2.2862757184816968E-2</v>
      </c>
      <c r="Z25" s="20">
        <f t="shared" si="9"/>
        <v>2.2862757184816968E-2</v>
      </c>
      <c r="AA25" s="20">
        <f t="shared" si="9"/>
        <v>2.2862757184816968E-2</v>
      </c>
      <c r="AB25" s="20">
        <f t="shared" si="9"/>
        <v>2.2862757184816968E-2</v>
      </c>
      <c r="AC25" s="20">
        <f t="shared" si="9"/>
        <v>2.2862757184816968E-2</v>
      </c>
      <c r="AD25" s="20">
        <f t="shared" si="9"/>
        <v>2.2862757184816968E-2</v>
      </c>
      <c r="AE25" s="20">
        <f t="shared" si="9"/>
        <v>2.2862757184816968E-2</v>
      </c>
      <c r="AF25" s="20">
        <f t="shared" si="9"/>
        <v>2.2862757184816968E-2</v>
      </c>
      <c r="AG25" s="20">
        <f t="shared" si="9"/>
        <v>2.2862757184816968E-2</v>
      </c>
      <c r="AH25" s="20">
        <f t="shared" si="9"/>
        <v>2.2862757184816968E-2</v>
      </c>
      <c r="AI25" s="20">
        <f t="shared" si="9"/>
        <v>2.2862757184816968E-2</v>
      </c>
      <c r="AJ25" s="20">
        <f t="shared" si="9"/>
        <v>2.2862757184816968E-2</v>
      </c>
      <c r="AK25" s="20">
        <f t="shared" si="9"/>
        <v>2.2862757184816968E-2</v>
      </c>
      <c r="AL25" s="20">
        <f t="shared" si="9"/>
        <v>2.2862757184816968E-2</v>
      </c>
      <c r="AM25" s="20">
        <f t="shared" si="9"/>
        <v>2.2862757184816968E-2</v>
      </c>
      <c r="AN25" s="20">
        <f t="shared" si="9"/>
        <v>2.2862757184816968E-2</v>
      </c>
      <c r="AO25" s="20">
        <f t="shared" si="9"/>
        <v>2.2862757184816968E-2</v>
      </c>
      <c r="AP25" s="20">
        <f t="shared" si="9"/>
        <v>2.2862757184816968E-2</v>
      </c>
      <c r="AQ25" s="20">
        <f t="shared" si="9"/>
        <v>2.2862757184816968E-2</v>
      </c>
      <c r="AR25" s="20">
        <f t="shared" si="9"/>
        <v>2.2862757184816968E-2</v>
      </c>
      <c r="AS25" s="20">
        <f t="shared" si="9"/>
        <v>2.2862757184816968E-2</v>
      </c>
      <c r="AT25" s="20">
        <f t="shared" si="9"/>
        <v>2.2862757184816968E-2</v>
      </c>
      <c r="AU25" s="20">
        <f t="shared" si="9"/>
        <v>2.2862757184816968E-2</v>
      </c>
      <c r="AV25" s="20">
        <f t="shared" si="9"/>
        <v>2.2862757184816968E-2</v>
      </c>
      <c r="AW25" s="20">
        <f t="shared" si="9"/>
        <v>2.2862757184816968E-2</v>
      </c>
      <c r="AX25" s="20">
        <f t="shared" si="9"/>
        <v>2.2862757184816968E-2</v>
      </c>
      <c r="AY25" s="20">
        <f t="shared" si="9"/>
        <v>2.2862757184816968E-2</v>
      </c>
      <c r="AZ25" s="20">
        <f t="shared" si="9"/>
        <v>2.2862757184816968E-2</v>
      </c>
      <c r="BA25" s="20">
        <f t="shared" si="9"/>
        <v>2.2862757184816968E-2</v>
      </c>
      <c r="BB25" s="20">
        <f t="shared" si="9"/>
        <v>2.2862757184816968E-2</v>
      </c>
      <c r="BC25" s="20">
        <f t="shared" si="9"/>
        <v>2.2862757184816968E-2</v>
      </c>
      <c r="BD25" s="20">
        <f t="shared" si="9"/>
        <v>2.2862757184816968E-2</v>
      </c>
      <c r="BE25" s="20">
        <f t="shared" si="9"/>
        <v>2.2862757184816968E-2</v>
      </c>
      <c r="BF25" s="20">
        <f t="shared" si="9"/>
        <v>2.2862757184816968E-2</v>
      </c>
      <c r="BG25" s="20">
        <f t="shared" si="9"/>
        <v>2.2862757184816968E-2</v>
      </c>
      <c r="BH25" s="20">
        <f t="shared" si="9"/>
        <v>2.2862757184816968E-2</v>
      </c>
      <c r="BI25" s="20">
        <f t="shared" si="9"/>
        <v>2.2862757184816968E-2</v>
      </c>
      <c r="BJ25" s="20">
        <f t="shared" si="9"/>
        <v>2.2862757184816968E-2</v>
      </c>
      <c r="BK25" s="20">
        <f t="shared" si="9"/>
        <v>2.2862757184816968E-2</v>
      </c>
      <c r="BL25" s="20">
        <f t="shared" si="9"/>
        <v>2.2862757184816968E-2</v>
      </c>
      <c r="BM25" s="20">
        <f t="shared" si="9"/>
        <v>2.2862757184816968E-2</v>
      </c>
      <c r="BN25" s="20">
        <f t="shared" si="9"/>
        <v>2.2862757184816968E-2</v>
      </c>
      <c r="BO25" s="20">
        <f t="shared" ref="BO25:CS25" si="10">+((1+BO18/100)-(1+BO15/100)*(1+BO16/100))/((1+BO15/100)*(1+BO16/100))</f>
        <v>2.2862757184816968E-2</v>
      </c>
      <c r="BP25" s="20">
        <f t="shared" si="10"/>
        <v>2.2862757184816968E-2</v>
      </c>
      <c r="BQ25" s="20">
        <f t="shared" si="10"/>
        <v>2.2862757184816968E-2</v>
      </c>
      <c r="BR25" s="20">
        <f t="shared" si="10"/>
        <v>2.2862757184816968E-2</v>
      </c>
      <c r="BS25" s="20">
        <f t="shared" si="10"/>
        <v>2.2862757184816968E-2</v>
      </c>
      <c r="BT25" s="20">
        <f t="shared" si="10"/>
        <v>2.2862757184816968E-2</v>
      </c>
      <c r="BU25" s="20">
        <f t="shared" si="10"/>
        <v>2.2862757184816968E-2</v>
      </c>
      <c r="BV25" s="20">
        <f t="shared" si="10"/>
        <v>2.2862757184816968E-2</v>
      </c>
      <c r="BW25" s="20">
        <f t="shared" si="10"/>
        <v>2.2862757184816968E-2</v>
      </c>
      <c r="BX25" s="20">
        <f t="shared" si="10"/>
        <v>2.2862757184816968E-2</v>
      </c>
      <c r="BY25" s="20">
        <f t="shared" si="10"/>
        <v>2.2862757184816968E-2</v>
      </c>
      <c r="BZ25" s="20">
        <f t="shared" si="10"/>
        <v>2.2862757184816968E-2</v>
      </c>
      <c r="CA25" s="20">
        <f t="shared" si="10"/>
        <v>2.2862757184816968E-2</v>
      </c>
      <c r="CB25" s="20">
        <f t="shared" si="10"/>
        <v>2.2862757184816968E-2</v>
      </c>
      <c r="CC25" s="20">
        <f t="shared" si="10"/>
        <v>2.2862757184816968E-2</v>
      </c>
      <c r="CD25" s="20">
        <f t="shared" si="10"/>
        <v>2.2862757184816968E-2</v>
      </c>
      <c r="CE25" s="20">
        <f t="shared" si="10"/>
        <v>2.2862757184816968E-2</v>
      </c>
      <c r="CF25" s="20">
        <f t="shared" si="10"/>
        <v>2.2862757184816968E-2</v>
      </c>
      <c r="CG25" s="20">
        <f t="shared" si="10"/>
        <v>2.2862757184816968E-2</v>
      </c>
      <c r="CH25" s="20">
        <f t="shared" si="10"/>
        <v>2.2862757184816968E-2</v>
      </c>
      <c r="CI25" s="20">
        <f t="shared" si="10"/>
        <v>2.2862757184816968E-2</v>
      </c>
      <c r="CJ25" s="20">
        <f t="shared" si="10"/>
        <v>2.2862757184816968E-2</v>
      </c>
      <c r="CK25" s="20">
        <f t="shared" si="10"/>
        <v>2.2862757184816968E-2</v>
      </c>
      <c r="CL25" s="20">
        <f t="shared" si="10"/>
        <v>2.2862757184816968E-2</v>
      </c>
      <c r="CM25" s="20">
        <f t="shared" si="10"/>
        <v>2.2862757184816968E-2</v>
      </c>
      <c r="CN25" s="20">
        <f t="shared" si="10"/>
        <v>2.2862757184816968E-2</v>
      </c>
      <c r="CO25" s="20">
        <f t="shared" si="10"/>
        <v>2.2862757184816968E-2</v>
      </c>
      <c r="CP25" s="20">
        <f t="shared" si="10"/>
        <v>2.2862757184816968E-2</v>
      </c>
      <c r="CQ25" s="20">
        <f t="shared" si="10"/>
        <v>2.2862757184816968E-2</v>
      </c>
      <c r="CR25" s="20">
        <f t="shared" si="10"/>
        <v>2.2862757184816968E-2</v>
      </c>
      <c r="CS25" s="20">
        <f t="shared" si="10"/>
        <v>2.2862757184816968E-2</v>
      </c>
      <c r="CT25" s="7"/>
    </row>
    <row r="26" spans="1:98" s="16" customFormat="1" x14ac:dyDescent="0.25">
      <c r="A26" s="82"/>
      <c r="B26" s="21" t="s">
        <v>28</v>
      </c>
      <c r="C26" s="14"/>
      <c r="D26" s="15">
        <v>0</v>
      </c>
      <c r="E26" s="15">
        <f>+D26+$C$22</f>
        <v>0</v>
      </c>
      <c r="F26" s="15">
        <f t="shared" ref="F26:BQ26" si="11">+E26+$C$22</f>
        <v>0</v>
      </c>
      <c r="G26" s="15">
        <f t="shared" si="11"/>
        <v>0</v>
      </c>
      <c r="H26" s="15">
        <f t="shared" si="11"/>
        <v>0</v>
      </c>
      <c r="I26" s="15">
        <f t="shared" si="11"/>
        <v>0</v>
      </c>
      <c r="J26" s="15">
        <f t="shared" si="11"/>
        <v>0</v>
      </c>
      <c r="K26" s="15">
        <f t="shared" si="11"/>
        <v>0</v>
      </c>
      <c r="L26" s="15">
        <f t="shared" si="11"/>
        <v>0</v>
      </c>
      <c r="M26" s="15">
        <f t="shared" si="11"/>
        <v>0</v>
      </c>
      <c r="N26" s="15">
        <f t="shared" si="11"/>
        <v>0</v>
      </c>
      <c r="O26" s="15">
        <f t="shared" si="11"/>
        <v>0</v>
      </c>
      <c r="P26" s="15">
        <f t="shared" si="11"/>
        <v>0</v>
      </c>
      <c r="Q26" s="15">
        <f t="shared" si="11"/>
        <v>0</v>
      </c>
      <c r="R26" s="15">
        <f t="shared" si="11"/>
        <v>0</v>
      </c>
      <c r="S26" s="15">
        <f t="shared" si="11"/>
        <v>0</v>
      </c>
      <c r="T26" s="15">
        <f t="shared" si="11"/>
        <v>0</v>
      </c>
      <c r="U26" s="15">
        <f t="shared" si="11"/>
        <v>0</v>
      </c>
      <c r="V26" s="15">
        <f t="shared" si="11"/>
        <v>0</v>
      </c>
      <c r="W26" s="15">
        <f t="shared" si="11"/>
        <v>0</v>
      </c>
      <c r="X26" s="15">
        <f t="shared" si="11"/>
        <v>0</v>
      </c>
      <c r="Y26" s="15">
        <f t="shared" si="11"/>
        <v>0</v>
      </c>
      <c r="Z26" s="15">
        <f t="shared" si="11"/>
        <v>0</v>
      </c>
      <c r="AA26" s="15">
        <f t="shared" si="11"/>
        <v>0</v>
      </c>
      <c r="AB26" s="15">
        <f t="shared" si="11"/>
        <v>0</v>
      </c>
      <c r="AC26" s="15">
        <f t="shared" si="11"/>
        <v>0</v>
      </c>
      <c r="AD26" s="15">
        <f t="shared" si="11"/>
        <v>0</v>
      </c>
      <c r="AE26" s="15">
        <f t="shared" si="11"/>
        <v>0</v>
      </c>
      <c r="AF26" s="15">
        <f t="shared" si="11"/>
        <v>0</v>
      </c>
      <c r="AG26" s="15">
        <f t="shared" si="11"/>
        <v>0</v>
      </c>
      <c r="AH26" s="15">
        <f t="shared" si="11"/>
        <v>0</v>
      </c>
      <c r="AI26" s="15">
        <f t="shared" si="11"/>
        <v>0</v>
      </c>
      <c r="AJ26" s="15">
        <f t="shared" si="11"/>
        <v>0</v>
      </c>
      <c r="AK26" s="15">
        <f t="shared" si="11"/>
        <v>0</v>
      </c>
      <c r="AL26" s="15">
        <f t="shared" si="11"/>
        <v>0</v>
      </c>
      <c r="AM26" s="15">
        <f t="shared" si="11"/>
        <v>0</v>
      </c>
      <c r="AN26" s="15">
        <f t="shared" si="11"/>
        <v>0</v>
      </c>
      <c r="AO26" s="15">
        <f t="shared" si="11"/>
        <v>0</v>
      </c>
      <c r="AP26" s="15">
        <f t="shared" si="11"/>
        <v>0</v>
      </c>
      <c r="AQ26" s="15">
        <f t="shared" si="11"/>
        <v>0</v>
      </c>
      <c r="AR26" s="15">
        <f t="shared" si="11"/>
        <v>0</v>
      </c>
      <c r="AS26" s="15">
        <f t="shared" si="11"/>
        <v>0</v>
      </c>
      <c r="AT26" s="15">
        <f t="shared" si="11"/>
        <v>0</v>
      </c>
      <c r="AU26" s="15">
        <f t="shared" si="11"/>
        <v>0</v>
      </c>
      <c r="AV26" s="15">
        <f t="shared" si="11"/>
        <v>0</v>
      </c>
      <c r="AW26" s="15">
        <f t="shared" si="11"/>
        <v>0</v>
      </c>
      <c r="AX26" s="15">
        <f t="shared" si="11"/>
        <v>0</v>
      </c>
      <c r="AY26" s="15">
        <f t="shared" si="11"/>
        <v>0</v>
      </c>
      <c r="AZ26" s="15">
        <f t="shared" si="11"/>
        <v>0</v>
      </c>
      <c r="BA26" s="15">
        <f t="shared" si="11"/>
        <v>0</v>
      </c>
      <c r="BB26" s="15">
        <f t="shared" si="11"/>
        <v>0</v>
      </c>
      <c r="BC26" s="15">
        <f t="shared" si="11"/>
        <v>0</v>
      </c>
      <c r="BD26" s="15">
        <f t="shared" si="11"/>
        <v>0</v>
      </c>
      <c r="BE26" s="15">
        <f t="shared" si="11"/>
        <v>0</v>
      </c>
      <c r="BF26" s="15">
        <f t="shared" si="11"/>
        <v>0</v>
      </c>
      <c r="BG26" s="15">
        <f t="shared" si="11"/>
        <v>0</v>
      </c>
      <c r="BH26" s="15">
        <f t="shared" si="11"/>
        <v>0</v>
      </c>
      <c r="BI26" s="15">
        <f t="shared" si="11"/>
        <v>0</v>
      </c>
      <c r="BJ26" s="15">
        <f t="shared" si="11"/>
        <v>0</v>
      </c>
      <c r="BK26" s="15">
        <f t="shared" si="11"/>
        <v>0</v>
      </c>
      <c r="BL26" s="15">
        <f t="shared" si="11"/>
        <v>0</v>
      </c>
      <c r="BM26" s="15">
        <f t="shared" si="11"/>
        <v>0</v>
      </c>
      <c r="BN26" s="15">
        <f t="shared" si="11"/>
        <v>0</v>
      </c>
      <c r="BO26" s="15">
        <f t="shared" si="11"/>
        <v>0</v>
      </c>
      <c r="BP26" s="15">
        <f t="shared" si="11"/>
        <v>0</v>
      </c>
      <c r="BQ26" s="15">
        <f t="shared" si="11"/>
        <v>0</v>
      </c>
      <c r="BR26" s="15">
        <f t="shared" ref="BR26:CS26" si="12">+BQ26+$C$22</f>
        <v>0</v>
      </c>
      <c r="BS26" s="15">
        <f t="shared" si="12"/>
        <v>0</v>
      </c>
      <c r="BT26" s="15">
        <f t="shared" si="12"/>
        <v>0</v>
      </c>
      <c r="BU26" s="15">
        <f t="shared" si="12"/>
        <v>0</v>
      </c>
      <c r="BV26" s="15">
        <f t="shared" si="12"/>
        <v>0</v>
      </c>
      <c r="BW26" s="15">
        <f t="shared" si="12"/>
        <v>0</v>
      </c>
      <c r="BX26" s="15">
        <f t="shared" si="12"/>
        <v>0</v>
      </c>
      <c r="BY26" s="15">
        <f t="shared" si="12"/>
        <v>0</v>
      </c>
      <c r="BZ26" s="15">
        <f t="shared" si="12"/>
        <v>0</v>
      </c>
      <c r="CA26" s="15">
        <f t="shared" si="12"/>
        <v>0</v>
      </c>
      <c r="CB26" s="15">
        <f t="shared" si="12"/>
        <v>0</v>
      </c>
      <c r="CC26" s="15">
        <f t="shared" si="12"/>
        <v>0</v>
      </c>
      <c r="CD26" s="15">
        <f t="shared" si="12"/>
        <v>0</v>
      </c>
      <c r="CE26" s="15">
        <f t="shared" si="12"/>
        <v>0</v>
      </c>
      <c r="CF26" s="15">
        <f t="shared" si="12"/>
        <v>0</v>
      </c>
      <c r="CG26" s="15">
        <f t="shared" si="12"/>
        <v>0</v>
      </c>
      <c r="CH26" s="15">
        <f t="shared" si="12"/>
        <v>0</v>
      </c>
      <c r="CI26" s="15">
        <f t="shared" si="12"/>
        <v>0</v>
      </c>
      <c r="CJ26" s="15">
        <f t="shared" si="12"/>
        <v>0</v>
      </c>
      <c r="CK26" s="15">
        <f t="shared" si="12"/>
        <v>0</v>
      </c>
      <c r="CL26" s="15">
        <f t="shared" si="12"/>
        <v>0</v>
      </c>
      <c r="CM26" s="15">
        <f t="shared" si="12"/>
        <v>0</v>
      </c>
      <c r="CN26" s="15">
        <f t="shared" si="12"/>
        <v>0</v>
      </c>
      <c r="CO26" s="15">
        <f t="shared" si="12"/>
        <v>0</v>
      </c>
      <c r="CP26" s="15">
        <f t="shared" si="12"/>
        <v>0</v>
      </c>
      <c r="CQ26" s="15">
        <f t="shared" si="12"/>
        <v>0</v>
      </c>
      <c r="CR26" s="15">
        <f t="shared" si="12"/>
        <v>0</v>
      </c>
      <c r="CS26" s="15">
        <f t="shared" si="12"/>
        <v>0</v>
      </c>
      <c r="CT26" s="15"/>
    </row>
    <row r="27" spans="1:98" s="8" customFormat="1" x14ac:dyDescent="0.25">
      <c r="A27" s="81" t="s">
        <v>29</v>
      </c>
      <c r="B27" s="22" t="s">
        <v>30</v>
      </c>
      <c r="C27" s="6">
        <v>60</v>
      </c>
      <c r="P27" s="7"/>
      <c r="T27" s="7"/>
      <c r="CT27" s="7"/>
    </row>
    <row r="28" spans="1:98" s="16" customFormat="1" x14ac:dyDescent="0.25">
      <c r="A28" s="82"/>
      <c r="B28" s="23" t="s">
        <v>31</v>
      </c>
      <c r="C28" s="13"/>
      <c r="D28" s="15">
        <f t="shared" ref="D28:BO28" si="13">-($C$27-(1+D25)^$C$24*$C$17)*((1+D25)^($C$24-1)+(1-(1+D25)^($C$24-1))/(1-(1+D25)))^-1</f>
        <v>32.426219693472476</v>
      </c>
      <c r="E28" s="15">
        <f t="shared" si="13"/>
        <v>32.426219693472476</v>
      </c>
      <c r="F28" s="15">
        <f t="shared" si="13"/>
        <v>32.426219693472476</v>
      </c>
      <c r="G28" s="15">
        <f t="shared" si="13"/>
        <v>32.426219693472476</v>
      </c>
      <c r="H28" s="15">
        <f t="shared" si="13"/>
        <v>32.426219693472476</v>
      </c>
      <c r="I28" s="15">
        <f t="shared" si="13"/>
        <v>32.426219693472476</v>
      </c>
      <c r="J28" s="15">
        <f t="shared" si="13"/>
        <v>32.426219693472476</v>
      </c>
      <c r="K28" s="15">
        <f t="shared" si="13"/>
        <v>32.426219693472476</v>
      </c>
      <c r="L28" s="15">
        <f t="shared" si="13"/>
        <v>32.426219693472476</v>
      </c>
      <c r="M28" s="15">
        <f t="shared" si="13"/>
        <v>32.426219693472476</v>
      </c>
      <c r="N28" s="15">
        <f t="shared" si="13"/>
        <v>32.426219693472476</v>
      </c>
      <c r="O28" s="15">
        <f t="shared" si="13"/>
        <v>32.426219693472476</v>
      </c>
      <c r="P28" s="15">
        <f t="shared" si="13"/>
        <v>32.426219693472476</v>
      </c>
      <c r="Q28" s="15">
        <f t="shared" si="13"/>
        <v>32.426219693472476</v>
      </c>
      <c r="R28" s="15">
        <f t="shared" si="13"/>
        <v>32.426219693472476</v>
      </c>
      <c r="S28" s="15">
        <f t="shared" si="13"/>
        <v>32.426219693472476</v>
      </c>
      <c r="T28" s="15">
        <f t="shared" si="13"/>
        <v>32.426219693472476</v>
      </c>
      <c r="U28" s="15">
        <f t="shared" si="13"/>
        <v>32.426219693472476</v>
      </c>
      <c r="V28" s="15">
        <f t="shared" si="13"/>
        <v>32.426219693472476</v>
      </c>
      <c r="W28" s="15">
        <f t="shared" si="13"/>
        <v>32.426219693472476</v>
      </c>
      <c r="X28" s="15">
        <f t="shared" si="13"/>
        <v>32.426219693472476</v>
      </c>
      <c r="Y28" s="15">
        <f t="shared" si="13"/>
        <v>32.426219693472476</v>
      </c>
      <c r="Z28" s="15">
        <f t="shared" si="13"/>
        <v>32.426219693472476</v>
      </c>
      <c r="AA28" s="15">
        <f t="shared" si="13"/>
        <v>32.426219693472476</v>
      </c>
      <c r="AB28" s="15">
        <f t="shared" si="13"/>
        <v>32.426219693472476</v>
      </c>
      <c r="AC28" s="15">
        <f t="shared" si="13"/>
        <v>32.426219693472476</v>
      </c>
      <c r="AD28" s="15">
        <f t="shared" si="13"/>
        <v>32.426219693472476</v>
      </c>
      <c r="AE28" s="15">
        <f t="shared" si="13"/>
        <v>32.426219693472476</v>
      </c>
      <c r="AF28" s="15">
        <f t="shared" si="13"/>
        <v>32.426219693472476</v>
      </c>
      <c r="AG28" s="15">
        <f t="shared" si="13"/>
        <v>32.426219693472476</v>
      </c>
      <c r="AH28" s="15">
        <f t="shared" si="13"/>
        <v>32.426219693472476</v>
      </c>
      <c r="AI28" s="15">
        <f t="shared" si="13"/>
        <v>32.426219693472476</v>
      </c>
      <c r="AJ28" s="15">
        <f t="shared" si="13"/>
        <v>32.426219693472476</v>
      </c>
      <c r="AK28" s="15">
        <f t="shared" si="13"/>
        <v>32.426219693472476</v>
      </c>
      <c r="AL28" s="15">
        <f t="shared" si="13"/>
        <v>32.426219693472476</v>
      </c>
      <c r="AM28" s="15">
        <f t="shared" si="13"/>
        <v>32.426219693472476</v>
      </c>
      <c r="AN28" s="15">
        <f t="shared" si="13"/>
        <v>32.426219693472476</v>
      </c>
      <c r="AO28" s="15">
        <f t="shared" si="13"/>
        <v>32.426219693472476</v>
      </c>
      <c r="AP28" s="15">
        <f t="shared" si="13"/>
        <v>32.426219693472476</v>
      </c>
      <c r="AQ28" s="15">
        <f t="shared" si="13"/>
        <v>32.426219693472476</v>
      </c>
      <c r="AR28" s="15">
        <f t="shared" si="13"/>
        <v>32.426219693472476</v>
      </c>
      <c r="AS28" s="15">
        <f t="shared" si="13"/>
        <v>32.426219693472476</v>
      </c>
      <c r="AT28" s="15">
        <f t="shared" si="13"/>
        <v>32.426219693472476</v>
      </c>
      <c r="AU28" s="15">
        <f t="shared" si="13"/>
        <v>32.426219693472476</v>
      </c>
      <c r="AV28" s="15">
        <f t="shared" si="13"/>
        <v>32.426219693472476</v>
      </c>
      <c r="AW28" s="15">
        <f t="shared" si="13"/>
        <v>32.426219693472476</v>
      </c>
      <c r="AX28" s="15">
        <f t="shared" si="13"/>
        <v>32.426219693472476</v>
      </c>
      <c r="AY28" s="15">
        <f t="shared" si="13"/>
        <v>32.426219693472476</v>
      </c>
      <c r="AZ28" s="15">
        <f t="shared" si="13"/>
        <v>32.426219693472476</v>
      </c>
      <c r="BA28" s="15">
        <f t="shared" si="13"/>
        <v>32.426219693472476</v>
      </c>
      <c r="BB28" s="15">
        <f t="shared" si="13"/>
        <v>32.426219693472476</v>
      </c>
      <c r="BC28" s="15">
        <f t="shared" si="13"/>
        <v>32.426219693472476</v>
      </c>
      <c r="BD28" s="15">
        <f t="shared" si="13"/>
        <v>32.426219693472476</v>
      </c>
      <c r="BE28" s="15">
        <f t="shared" si="13"/>
        <v>32.426219693472476</v>
      </c>
      <c r="BF28" s="15">
        <f t="shared" si="13"/>
        <v>32.426219693472476</v>
      </c>
      <c r="BG28" s="15">
        <f t="shared" si="13"/>
        <v>32.426219693472476</v>
      </c>
      <c r="BH28" s="15">
        <f t="shared" si="13"/>
        <v>32.426219693472476</v>
      </c>
      <c r="BI28" s="15">
        <f t="shared" si="13"/>
        <v>32.426219693472476</v>
      </c>
      <c r="BJ28" s="15">
        <f t="shared" si="13"/>
        <v>32.426219693472476</v>
      </c>
      <c r="BK28" s="15">
        <f t="shared" si="13"/>
        <v>32.426219693472476</v>
      </c>
      <c r="BL28" s="15">
        <f t="shared" si="13"/>
        <v>32.426219693472476</v>
      </c>
      <c r="BM28" s="15">
        <f t="shared" si="13"/>
        <v>32.426219693472476</v>
      </c>
      <c r="BN28" s="15">
        <f t="shared" si="13"/>
        <v>32.426219693472476</v>
      </c>
      <c r="BO28" s="15">
        <f t="shared" si="13"/>
        <v>32.426219693472476</v>
      </c>
      <c r="BP28" s="15">
        <f t="shared" ref="BP28:CS28" si="14">-($C$27-(1+BP25)^$C$24*$C$17)*((1+BP25)^($C$24-1)+(1-(1+BP25)^($C$24-1))/(1-(1+BP25)))^-1</f>
        <v>32.426219693472476</v>
      </c>
      <c r="BQ28" s="15">
        <f t="shared" si="14"/>
        <v>32.426219693472476</v>
      </c>
      <c r="BR28" s="15">
        <f t="shared" si="14"/>
        <v>32.426219693472476</v>
      </c>
      <c r="BS28" s="15">
        <f t="shared" si="14"/>
        <v>32.426219693472476</v>
      </c>
      <c r="BT28" s="15">
        <f t="shared" si="14"/>
        <v>32.426219693472476</v>
      </c>
      <c r="BU28" s="15">
        <f t="shared" si="14"/>
        <v>32.426219693472476</v>
      </c>
      <c r="BV28" s="15">
        <f t="shared" si="14"/>
        <v>32.426219693472476</v>
      </c>
      <c r="BW28" s="15">
        <f t="shared" si="14"/>
        <v>32.426219693472476</v>
      </c>
      <c r="BX28" s="15">
        <f t="shared" si="14"/>
        <v>32.426219693472476</v>
      </c>
      <c r="BY28" s="15">
        <f t="shared" si="14"/>
        <v>32.426219693472476</v>
      </c>
      <c r="BZ28" s="15">
        <f t="shared" si="14"/>
        <v>32.426219693472476</v>
      </c>
      <c r="CA28" s="15">
        <f t="shared" si="14"/>
        <v>32.426219693472476</v>
      </c>
      <c r="CB28" s="15">
        <f t="shared" si="14"/>
        <v>32.426219693472476</v>
      </c>
      <c r="CC28" s="15">
        <f t="shared" si="14"/>
        <v>32.426219693472476</v>
      </c>
      <c r="CD28" s="15">
        <f t="shared" si="14"/>
        <v>32.426219693472476</v>
      </c>
      <c r="CE28" s="15">
        <f t="shared" si="14"/>
        <v>32.426219693472476</v>
      </c>
      <c r="CF28" s="15">
        <f t="shared" si="14"/>
        <v>32.426219693472476</v>
      </c>
      <c r="CG28" s="15">
        <f t="shared" si="14"/>
        <v>32.426219693472476</v>
      </c>
      <c r="CH28" s="15">
        <f t="shared" si="14"/>
        <v>32.426219693472476</v>
      </c>
      <c r="CI28" s="15">
        <f t="shared" si="14"/>
        <v>32.426219693472476</v>
      </c>
      <c r="CJ28" s="15">
        <f t="shared" si="14"/>
        <v>32.426219693472476</v>
      </c>
      <c r="CK28" s="15">
        <f t="shared" si="14"/>
        <v>32.426219693472476</v>
      </c>
      <c r="CL28" s="15">
        <f t="shared" si="14"/>
        <v>32.426219693472476</v>
      </c>
      <c r="CM28" s="15">
        <f t="shared" si="14"/>
        <v>32.426219693472476</v>
      </c>
      <c r="CN28" s="15">
        <f t="shared" si="14"/>
        <v>32.426219693472476</v>
      </c>
      <c r="CO28" s="15">
        <f t="shared" si="14"/>
        <v>32.426219693472476</v>
      </c>
      <c r="CP28" s="15">
        <f t="shared" si="14"/>
        <v>32.426219693472476</v>
      </c>
      <c r="CQ28" s="15">
        <f t="shared" si="14"/>
        <v>32.426219693472476</v>
      </c>
      <c r="CR28" s="15">
        <f t="shared" si="14"/>
        <v>32.426219693472476</v>
      </c>
      <c r="CS28" s="15">
        <f t="shared" si="14"/>
        <v>32.426219693472476</v>
      </c>
    </row>
    <row r="29" spans="1:98" s="8" customFormat="1" x14ac:dyDescent="0.25">
      <c r="A29" s="81" t="s">
        <v>32</v>
      </c>
      <c r="B29" s="22" t="s">
        <v>33</v>
      </c>
      <c r="C29" s="6"/>
      <c r="D29" s="7">
        <f>+$C$17</f>
        <v>90.360333333333344</v>
      </c>
      <c r="E29" s="7">
        <f>+$D$29-E26</f>
        <v>90.360333333333344</v>
      </c>
      <c r="F29" s="7">
        <f t="shared" ref="F29:BQ29" si="15">+$D$29-F26</f>
        <v>90.360333333333344</v>
      </c>
      <c r="G29" s="7">
        <f t="shared" si="15"/>
        <v>90.360333333333344</v>
      </c>
      <c r="H29" s="7">
        <f t="shared" si="15"/>
        <v>90.360333333333344</v>
      </c>
      <c r="I29" s="7">
        <f t="shared" si="15"/>
        <v>90.360333333333344</v>
      </c>
      <c r="J29" s="7">
        <f t="shared" si="15"/>
        <v>90.360333333333344</v>
      </c>
      <c r="K29" s="7">
        <f t="shared" si="15"/>
        <v>90.360333333333344</v>
      </c>
      <c r="L29" s="7">
        <f t="shared" si="15"/>
        <v>90.360333333333344</v>
      </c>
      <c r="M29" s="7">
        <f t="shared" si="15"/>
        <v>90.360333333333344</v>
      </c>
      <c r="N29" s="7">
        <f t="shared" si="15"/>
        <v>90.360333333333344</v>
      </c>
      <c r="O29" s="7">
        <f t="shared" si="15"/>
        <v>90.360333333333344</v>
      </c>
      <c r="P29" s="7">
        <f t="shared" si="15"/>
        <v>90.360333333333344</v>
      </c>
      <c r="Q29" s="7">
        <f t="shared" si="15"/>
        <v>90.360333333333344</v>
      </c>
      <c r="R29" s="7">
        <f t="shared" si="15"/>
        <v>90.360333333333344</v>
      </c>
      <c r="S29" s="7">
        <f t="shared" si="15"/>
        <v>90.360333333333344</v>
      </c>
      <c r="T29" s="7">
        <f t="shared" si="15"/>
        <v>90.360333333333344</v>
      </c>
      <c r="U29" s="7">
        <f t="shared" si="15"/>
        <v>90.360333333333344</v>
      </c>
      <c r="V29" s="7">
        <f t="shared" si="15"/>
        <v>90.360333333333344</v>
      </c>
      <c r="W29" s="7">
        <f t="shared" si="15"/>
        <v>90.360333333333344</v>
      </c>
      <c r="X29" s="7">
        <f t="shared" si="15"/>
        <v>90.360333333333344</v>
      </c>
      <c r="Y29" s="7">
        <f t="shared" si="15"/>
        <v>90.360333333333344</v>
      </c>
      <c r="Z29" s="7">
        <f t="shared" si="15"/>
        <v>90.360333333333344</v>
      </c>
      <c r="AA29" s="7">
        <f t="shared" si="15"/>
        <v>90.360333333333344</v>
      </c>
      <c r="AB29" s="7">
        <f t="shared" si="15"/>
        <v>90.360333333333344</v>
      </c>
      <c r="AC29" s="7">
        <f t="shared" si="15"/>
        <v>90.360333333333344</v>
      </c>
      <c r="AD29" s="7">
        <f t="shared" si="15"/>
        <v>90.360333333333344</v>
      </c>
      <c r="AE29" s="7">
        <f t="shared" si="15"/>
        <v>90.360333333333344</v>
      </c>
      <c r="AF29" s="7">
        <f t="shared" si="15"/>
        <v>90.360333333333344</v>
      </c>
      <c r="AG29" s="7">
        <f t="shared" si="15"/>
        <v>90.360333333333344</v>
      </c>
      <c r="AH29" s="7">
        <f t="shared" si="15"/>
        <v>90.360333333333344</v>
      </c>
      <c r="AI29" s="7">
        <f t="shared" si="15"/>
        <v>90.360333333333344</v>
      </c>
      <c r="AJ29" s="7">
        <f t="shared" si="15"/>
        <v>90.360333333333344</v>
      </c>
      <c r="AK29" s="7">
        <f t="shared" si="15"/>
        <v>90.360333333333344</v>
      </c>
      <c r="AL29" s="7">
        <f t="shared" si="15"/>
        <v>90.360333333333344</v>
      </c>
      <c r="AM29" s="7">
        <f t="shared" si="15"/>
        <v>90.360333333333344</v>
      </c>
      <c r="AN29" s="7">
        <f t="shared" si="15"/>
        <v>90.360333333333344</v>
      </c>
      <c r="AO29" s="7">
        <f t="shared" si="15"/>
        <v>90.360333333333344</v>
      </c>
      <c r="AP29" s="7">
        <f t="shared" si="15"/>
        <v>90.360333333333344</v>
      </c>
      <c r="AQ29" s="7">
        <f t="shared" si="15"/>
        <v>90.360333333333344</v>
      </c>
      <c r="AR29" s="7">
        <f t="shared" si="15"/>
        <v>90.360333333333344</v>
      </c>
      <c r="AS29" s="7">
        <f t="shared" si="15"/>
        <v>90.360333333333344</v>
      </c>
      <c r="AT29" s="7">
        <f t="shared" si="15"/>
        <v>90.360333333333344</v>
      </c>
      <c r="AU29" s="7">
        <f t="shared" si="15"/>
        <v>90.360333333333344</v>
      </c>
      <c r="AV29" s="7">
        <f t="shared" si="15"/>
        <v>90.360333333333344</v>
      </c>
      <c r="AW29" s="7">
        <f t="shared" si="15"/>
        <v>90.360333333333344</v>
      </c>
      <c r="AX29" s="7">
        <f t="shared" si="15"/>
        <v>90.360333333333344</v>
      </c>
      <c r="AY29" s="7">
        <f t="shared" si="15"/>
        <v>90.360333333333344</v>
      </c>
      <c r="AZ29" s="7">
        <f t="shared" si="15"/>
        <v>90.360333333333344</v>
      </c>
      <c r="BA29" s="7">
        <f t="shared" si="15"/>
        <v>90.360333333333344</v>
      </c>
      <c r="BB29" s="7">
        <f t="shared" si="15"/>
        <v>90.360333333333344</v>
      </c>
      <c r="BC29" s="7">
        <f t="shared" si="15"/>
        <v>90.360333333333344</v>
      </c>
      <c r="BD29" s="7">
        <f t="shared" si="15"/>
        <v>90.360333333333344</v>
      </c>
      <c r="BE29" s="7">
        <f t="shared" si="15"/>
        <v>90.360333333333344</v>
      </c>
      <c r="BF29" s="7">
        <f t="shared" si="15"/>
        <v>90.360333333333344</v>
      </c>
      <c r="BG29" s="7">
        <f t="shared" si="15"/>
        <v>90.360333333333344</v>
      </c>
      <c r="BH29" s="7">
        <f t="shared" si="15"/>
        <v>90.360333333333344</v>
      </c>
      <c r="BI29" s="7">
        <f t="shared" si="15"/>
        <v>90.360333333333344</v>
      </c>
      <c r="BJ29" s="7">
        <f t="shared" si="15"/>
        <v>90.360333333333344</v>
      </c>
      <c r="BK29" s="7">
        <f t="shared" si="15"/>
        <v>90.360333333333344</v>
      </c>
      <c r="BL29" s="7">
        <f t="shared" si="15"/>
        <v>90.360333333333344</v>
      </c>
      <c r="BM29" s="7">
        <f t="shared" si="15"/>
        <v>90.360333333333344</v>
      </c>
      <c r="BN29" s="7">
        <f t="shared" si="15"/>
        <v>90.360333333333344</v>
      </c>
      <c r="BO29" s="7">
        <f t="shared" si="15"/>
        <v>90.360333333333344</v>
      </c>
      <c r="BP29" s="7">
        <f t="shared" si="15"/>
        <v>90.360333333333344</v>
      </c>
      <c r="BQ29" s="7">
        <f t="shared" si="15"/>
        <v>90.360333333333344</v>
      </c>
      <c r="BR29" s="7">
        <f t="shared" ref="BR29:CS29" si="16">+$D$29-BR26</f>
        <v>90.360333333333344</v>
      </c>
      <c r="BS29" s="7">
        <f t="shared" si="16"/>
        <v>90.360333333333344</v>
      </c>
      <c r="BT29" s="7">
        <f t="shared" si="16"/>
        <v>90.360333333333344</v>
      </c>
      <c r="BU29" s="7">
        <f t="shared" si="16"/>
        <v>90.360333333333344</v>
      </c>
      <c r="BV29" s="7">
        <f t="shared" si="16"/>
        <v>90.360333333333344</v>
      </c>
      <c r="BW29" s="7">
        <f t="shared" si="16"/>
        <v>90.360333333333344</v>
      </c>
      <c r="BX29" s="7">
        <f t="shared" si="16"/>
        <v>90.360333333333344</v>
      </c>
      <c r="BY29" s="7">
        <f t="shared" si="16"/>
        <v>90.360333333333344</v>
      </c>
      <c r="BZ29" s="7">
        <f t="shared" si="16"/>
        <v>90.360333333333344</v>
      </c>
      <c r="CA29" s="7">
        <f t="shared" si="16"/>
        <v>90.360333333333344</v>
      </c>
      <c r="CB29" s="7">
        <f t="shared" si="16"/>
        <v>90.360333333333344</v>
      </c>
      <c r="CC29" s="7">
        <f t="shared" si="16"/>
        <v>90.360333333333344</v>
      </c>
      <c r="CD29" s="7">
        <f t="shared" si="16"/>
        <v>90.360333333333344</v>
      </c>
      <c r="CE29" s="7">
        <f t="shared" si="16"/>
        <v>90.360333333333344</v>
      </c>
      <c r="CF29" s="7">
        <f t="shared" si="16"/>
        <v>90.360333333333344</v>
      </c>
      <c r="CG29" s="7">
        <f t="shared" si="16"/>
        <v>90.360333333333344</v>
      </c>
      <c r="CH29" s="7">
        <f t="shared" si="16"/>
        <v>90.360333333333344</v>
      </c>
      <c r="CI29" s="7">
        <f t="shared" si="16"/>
        <v>90.360333333333344</v>
      </c>
      <c r="CJ29" s="7">
        <f t="shared" si="16"/>
        <v>90.360333333333344</v>
      </c>
      <c r="CK29" s="7">
        <f t="shared" si="16"/>
        <v>90.360333333333344</v>
      </c>
      <c r="CL29" s="7">
        <f t="shared" si="16"/>
        <v>90.360333333333344</v>
      </c>
      <c r="CM29" s="7">
        <f t="shared" si="16"/>
        <v>90.360333333333344</v>
      </c>
      <c r="CN29" s="7">
        <f t="shared" si="16"/>
        <v>90.360333333333344</v>
      </c>
      <c r="CO29" s="7">
        <f t="shared" si="16"/>
        <v>90.360333333333344</v>
      </c>
      <c r="CP29" s="7">
        <f t="shared" si="16"/>
        <v>90.360333333333344</v>
      </c>
      <c r="CQ29" s="7">
        <f t="shared" si="16"/>
        <v>90.360333333333344</v>
      </c>
      <c r="CR29" s="7">
        <f t="shared" si="16"/>
        <v>90.360333333333344</v>
      </c>
      <c r="CS29" s="7">
        <f t="shared" si="16"/>
        <v>90.360333333333344</v>
      </c>
      <c r="CT29" s="7"/>
    </row>
    <row r="30" spans="1:98" s="16" customFormat="1" x14ac:dyDescent="0.25">
      <c r="A30" s="82"/>
      <c r="B30" s="23" t="s">
        <v>34</v>
      </c>
      <c r="C30" s="13"/>
      <c r="D30" s="15">
        <f t="shared" ref="D30:BO30" si="17">-(D29-(1+D25)^$C$24*$C$17)*((1+D25)^($C$24-1)+(1-(1+D25)^($C$24-1))/(1-(1+D25)))^-1</f>
        <v>2.0658863601391317</v>
      </c>
      <c r="E30" s="15">
        <f t="shared" si="17"/>
        <v>2.0658863601391317</v>
      </c>
      <c r="F30" s="15">
        <f t="shared" si="17"/>
        <v>2.0658863601391317</v>
      </c>
      <c r="G30" s="15">
        <f t="shared" si="17"/>
        <v>2.0658863601391317</v>
      </c>
      <c r="H30" s="15">
        <f t="shared" si="17"/>
        <v>2.0658863601391317</v>
      </c>
      <c r="I30" s="15">
        <f t="shared" si="17"/>
        <v>2.0658863601391317</v>
      </c>
      <c r="J30" s="15">
        <f t="shared" si="17"/>
        <v>2.0658863601391317</v>
      </c>
      <c r="K30" s="15">
        <f t="shared" si="17"/>
        <v>2.0658863601391317</v>
      </c>
      <c r="L30" s="15">
        <f t="shared" si="17"/>
        <v>2.0658863601391317</v>
      </c>
      <c r="M30" s="15">
        <f t="shared" si="17"/>
        <v>2.0658863601391317</v>
      </c>
      <c r="N30" s="15">
        <f t="shared" si="17"/>
        <v>2.0658863601391317</v>
      </c>
      <c r="O30" s="15">
        <f t="shared" si="17"/>
        <v>2.0658863601391317</v>
      </c>
      <c r="P30" s="15">
        <f t="shared" si="17"/>
        <v>2.0658863601391317</v>
      </c>
      <c r="Q30" s="15">
        <f t="shared" si="17"/>
        <v>2.0658863601391317</v>
      </c>
      <c r="R30" s="15">
        <f t="shared" si="17"/>
        <v>2.0658863601391317</v>
      </c>
      <c r="S30" s="15">
        <f t="shared" si="17"/>
        <v>2.0658863601391317</v>
      </c>
      <c r="T30" s="15">
        <f t="shared" si="17"/>
        <v>2.0658863601391317</v>
      </c>
      <c r="U30" s="15">
        <f t="shared" si="17"/>
        <v>2.0658863601391317</v>
      </c>
      <c r="V30" s="15">
        <f t="shared" si="17"/>
        <v>2.0658863601391317</v>
      </c>
      <c r="W30" s="15">
        <f t="shared" si="17"/>
        <v>2.0658863601391317</v>
      </c>
      <c r="X30" s="15">
        <f t="shared" si="17"/>
        <v>2.0658863601391317</v>
      </c>
      <c r="Y30" s="15">
        <f t="shared" si="17"/>
        <v>2.0658863601391317</v>
      </c>
      <c r="Z30" s="15">
        <f t="shared" si="17"/>
        <v>2.0658863601391317</v>
      </c>
      <c r="AA30" s="15">
        <f t="shared" si="17"/>
        <v>2.0658863601391317</v>
      </c>
      <c r="AB30" s="15">
        <f t="shared" si="17"/>
        <v>2.0658863601391317</v>
      </c>
      <c r="AC30" s="15">
        <f t="shared" si="17"/>
        <v>2.0658863601391317</v>
      </c>
      <c r="AD30" s="15">
        <f t="shared" si="17"/>
        <v>2.0658863601391317</v>
      </c>
      <c r="AE30" s="15">
        <f t="shared" si="17"/>
        <v>2.0658863601391317</v>
      </c>
      <c r="AF30" s="15">
        <f t="shared" si="17"/>
        <v>2.0658863601391317</v>
      </c>
      <c r="AG30" s="15">
        <f t="shared" si="17"/>
        <v>2.0658863601391317</v>
      </c>
      <c r="AH30" s="15">
        <f t="shared" si="17"/>
        <v>2.0658863601391317</v>
      </c>
      <c r="AI30" s="15">
        <f t="shared" si="17"/>
        <v>2.0658863601391317</v>
      </c>
      <c r="AJ30" s="15">
        <f t="shared" si="17"/>
        <v>2.0658863601391317</v>
      </c>
      <c r="AK30" s="15">
        <f t="shared" si="17"/>
        <v>2.0658863601391317</v>
      </c>
      <c r="AL30" s="15">
        <f t="shared" si="17"/>
        <v>2.0658863601391317</v>
      </c>
      <c r="AM30" s="15">
        <f t="shared" si="17"/>
        <v>2.0658863601391317</v>
      </c>
      <c r="AN30" s="15">
        <f t="shared" si="17"/>
        <v>2.0658863601391317</v>
      </c>
      <c r="AO30" s="15">
        <f t="shared" si="17"/>
        <v>2.0658863601391317</v>
      </c>
      <c r="AP30" s="15">
        <f t="shared" si="17"/>
        <v>2.0658863601391317</v>
      </c>
      <c r="AQ30" s="15">
        <f t="shared" si="17"/>
        <v>2.0658863601391317</v>
      </c>
      <c r="AR30" s="15">
        <f t="shared" si="17"/>
        <v>2.0658863601391317</v>
      </c>
      <c r="AS30" s="15">
        <f t="shared" si="17"/>
        <v>2.0658863601391317</v>
      </c>
      <c r="AT30" s="15">
        <f t="shared" si="17"/>
        <v>2.0658863601391317</v>
      </c>
      <c r="AU30" s="15">
        <f t="shared" si="17"/>
        <v>2.0658863601391317</v>
      </c>
      <c r="AV30" s="15">
        <f t="shared" si="17"/>
        <v>2.0658863601391317</v>
      </c>
      <c r="AW30" s="15">
        <f t="shared" si="17"/>
        <v>2.0658863601391317</v>
      </c>
      <c r="AX30" s="15">
        <f t="shared" si="17"/>
        <v>2.0658863601391317</v>
      </c>
      <c r="AY30" s="15">
        <f t="shared" si="17"/>
        <v>2.0658863601391317</v>
      </c>
      <c r="AZ30" s="15">
        <f t="shared" si="17"/>
        <v>2.0658863601391317</v>
      </c>
      <c r="BA30" s="15">
        <f t="shared" si="17"/>
        <v>2.0658863601391317</v>
      </c>
      <c r="BB30" s="15">
        <f t="shared" si="17"/>
        <v>2.0658863601391317</v>
      </c>
      <c r="BC30" s="15">
        <f t="shared" si="17"/>
        <v>2.0658863601391317</v>
      </c>
      <c r="BD30" s="15">
        <f t="shared" si="17"/>
        <v>2.0658863601391317</v>
      </c>
      <c r="BE30" s="15">
        <f t="shared" si="17"/>
        <v>2.0658863601391317</v>
      </c>
      <c r="BF30" s="15">
        <f t="shared" si="17"/>
        <v>2.0658863601391317</v>
      </c>
      <c r="BG30" s="15">
        <f t="shared" si="17"/>
        <v>2.0658863601391317</v>
      </c>
      <c r="BH30" s="15">
        <f t="shared" si="17"/>
        <v>2.0658863601391317</v>
      </c>
      <c r="BI30" s="15">
        <f t="shared" si="17"/>
        <v>2.0658863601391317</v>
      </c>
      <c r="BJ30" s="15">
        <f t="shared" si="17"/>
        <v>2.0658863601391317</v>
      </c>
      <c r="BK30" s="15">
        <f t="shared" si="17"/>
        <v>2.0658863601391317</v>
      </c>
      <c r="BL30" s="15">
        <f t="shared" si="17"/>
        <v>2.0658863601391317</v>
      </c>
      <c r="BM30" s="15">
        <f t="shared" si="17"/>
        <v>2.0658863601391317</v>
      </c>
      <c r="BN30" s="15">
        <f t="shared" si="17"/>
        <v>2.0658863601391317</v>
      </c>
      <c r="BO30" s="15">
        <f t="shared" si="17"/>
        <v>2.0658863601391317</v>
      </c>
      <c r="BP30" s="15">
        <f t="shared" ref="BP30:CS30" si="18">-(BP29-(1+BP25)^$C$24*$C$17)*((1+BP25)^($C$24-1)+(1-(1+BP25)^($C$24-1))/(1-(1+BP25)))^-1</f>
        <v>2.0658863601391317</v>
      </c>
      <c r="BQ30" s="15">
        <f t="shared" si="18"/>
        <v>2.0658863601391317</v>
      </c>
      <c r="BR30" s="15">
        <f t="shared" si="18"/>
        <v>2.0658863601391317</v>
      </c>
      <c r="BS30" s="15">
        <f t="shared" si="18"/>
        <v>2.0658863601391317</v>
      </c>
      <c r="BT30" s="15">
        <f t="shared" si="18"/>
        <v>2.0658863601391317</v>
      </c>
      <c r="BU30" s="15">
        <f t="shared" si="18"/>
        <v>2.0658863601391317</v>
      </c>
      <c r="BV30" s="15">
        <f t="shared" si="18"/>
        <v>2.0658863601391317</v>
      </c>
      <c r="BW30" s="15">
        <f t="shared" si="18"/>
        <v>2.0658863601391317</v>
      </c>
      <c r="BX30" s="15">
        <f t="shared" si="18"/>
        <v>2.0658863601391317</v>
      </c>
      <c r="BY30" s="15">
        <f t="shared" si="18"/>
        <v>2.0658863601391317</v>
      </c>
      <c r="BZ30" s="15">
        <f t="shared" si="18"/>
        <v>2.0658863601391317</v>
      </c>
      <c r="CA30" s="15">
        <f t="shared" si="18"/>
        <v>2.0658863601391317</v>
      </c>
      <c r="CB30" s="15">
        <f t="shared" si="18"/>
        <v>2.0658863601391317</v>
      </c>
      <c r="CC30" s="15">
        <f t="shared" si="18"/>
        <v>2.0658863601391317</v>
      </c>
      <c r="CD30" s="15">
        <f t="shared" si="18"/>
        <v>2.0658863601391317</v>
      </c>
      <c r="CE30" s="15">
        <f t="shared" si="18"/>
        <v>2.0658863601391317</v>
      </c>
      <c r="CF30" s="15">
        <f t="shared" si="18"/>
        <v>2.0658863601391317</v>
      </c>
      <c r="CG30" s="15">
        <f t="shared" si="18"/>
        <v>2.0658863601391317</v>
      </c>
      <c r="CH30" s="15">
        <f t="shared" si="18"/>
        <v>2.0658863601391317</v>
      </c>
      <c r="CI30" s="15">
        <f t="shared" si="18"/>
        <v>2.0658863601391317</v>
      </c>
      <c r="CJ30" s="15">
        <f t="shared" si="18"/>
        <v>2.0658863601391317</v>
      </c>
      <c r="CK30" s="15">
        <f t="shared" si="18"/>
        <v>2.0658863601391317</v>
      </c>
      <c r="CL30" s="15">
        <f t="shared" si="18"/>
        <v>2.0658863601391317</v>
      </c>
      <c r="CM30" s="15">
        <f t="shared" si="18"/>
        <v>2.0658863601391317</v>
      </c>
      <c r="CN30" s="15">
        <f t="shared" si="18"/>
        <v>2.0658863601391317</v>
      </c>
      <c r="CO30" s="15">
        <f t="shared" si="18"/>
        <v>2.0658863601391317</v>
      </c>
      <c r="CP30" s="15">
        <f t="shared" si="18"/>
        <v>2.0658863601391317</v>
      </c>
      <c r="CQ30" s="15">
        <f t="shared" si="18"/>
        <v>2.0658863601391317</v>
      </c>
      <c r="CR30" s="15">
        <f t="shared" si="18"/>
        <v>2.0658863601391317</v>
      </c>
      <c r="CS30" s="15">
        <f t="shared" si="18"/>
        <v>2.0658863601391317</v>
      </c>
    </row>
    <row r="31" spans="1:98" s="8" customFormat="1" x14ac:dyDescent="0.25">
      <c r="A31" s="81" t="s">
        <v>35</v>
      </c>
      <c r="B31" s="22" t="s">
        <v>36</v>
      </c>
      <c r="C31" s="5"/>
      <c r="D31" s="7">
        <f>+C17</f>
        <v>90.360333333333344</v>
      </c>
      <c r="E31" s="7">
        <f>+D31-$C$23</f>
        <v>90.360333333333344</v>
      </c>
      <c r="F31" s="7">
        <f t="shared" ref="F31:BQ31" si="19">+E31-$C$23</f>
        <v>90.360333333333344</v>
      </c>
      <c r="G31" s="7">
        <f t="shared" si="19"/>
        <v>90.360333333333344</v>
      </c>
      <c r="H31" s="7">
        <f t="shared" si="19"/>
        <v>90.360333333333344</v>
      </c>
      <c r="I31" s="7">
        <f t="shared" si="19"/>
        <v>90.360333333333344</v>
      </c>
      <c r="J31" s="7">
        <f t="shared" si="19"/>
        <v>90.360333333333344</v>
      </c>
      <c r="K31" s="7">
        <f t="shared" si="19"/>
        <v>90.360333333333344</v>
      </c>
      <c r="L31" s="7">
        <f t="shared" si="19"/>
        <v>90.360333333333344</v>
      </c>
      <c r="M31" s="7">
        <f t="shared" si="19"/>
        <v>90.360333333333344</v>
      </c>
      <c r="N31" s="7">
        <f t="shared" si="19"/>
        <v>90.360333333333344</v>
      </c>
      <c r="O31" s="7">
        <f t="shared" si="19"/>
        <v>90.360333333333344</v>
      </c>
      <c r="P31" s="7">
        <f t="shared" si="19"/>
        <v>90.360333333333344</v>
      </c>
      <c r="Q31" s="7">
        <f t="shared" si="19"/>
        <v>90.360333333333344</v>
      </c>
      <c r="R31" s="7">
        <f t="shared" si="19"/>
        <v>90.360333333333344</v>
      </c>
      <c r="S31" s="7">
        <f t="shared" si="19"/>
        <v>90.360333333333344</v>
      </c>
      <c r="T31" s="7">
        <f t="shared" si="19"/>
        <v>90.360333333333344</v>
      </c>
      <c r="U31" s="7">
        <f t="shared" si="19"/>
        <v>90.360333333333344</v>
      </c>
      <c r="V31" s="7">
        <f t="shared" si="19"/>
        <v>90.360333333333344</v>
      </c>
      <c r="W31" s="7">
        <f t="shared" si="19"/>
        <v>90.360333333333344</v>
      </c>
      <c r="X31" s="7">
        <f t="shared" si="19"/>
        <v>90.360333333333344</v>
      </c>
      <c r="Y31" s="7">
        <f t="shared" si="19"/>
        <v>90.360333333333344</v>
      </c>
      <c r="Z31" s="7">
        <f t="shared" si="19"/>
        <v>90.360333333333344</v>
      </c>
      <c r="AA31" s="7">
        <f t="shared" si="19"/>
        <v>90.360333333333344</v>
      </c>
      <c r="AB31" s="7">
        <f t="shared" si="19"/>
        <v>90.360333333333344</v>
      </c>
      <c r="AC31" s="7">
        <f t="shared" si="19"/>
        <v>90.360333333333344</v>
      </c>
      <c r="AD31" s="7">
        <f t="shared" si="19"/>
        <v>90.360333333333344</v>
      </c>
      <c r="AE31" s="7">
        <f t="shared" si="19"/>
        <v>90.360333333333344</v>
      </c>
      <c r="AF31" s="7">
        <f t="shared" si="19"/>
        <v>90.360333333333344</v>
      </c>
      <c r="AG31" s="7">
        <f t="shared" si="19"/>
        <v>90.360333333333344</v>
      </c>
      <c r="AH31" s="7">
        <f t="shared" si="19"/>
        <v>90.360333333333344</v>
      </c>
      <c r="AI31" s="7">
        <f t="shared" si="19"/>
        <v>90.360333333333344</v>
      </c>
      <c r="AJ31" s="7">
        <f t="shared" si="19"/>
        <v>90.360333333333344</v>
      </c>
      <c r="AK31" s="7">
        <f t="shared" si="19"/>
        <v>90.360333333333344</v>
      </c>
      <c r="AL31" s="7">
        <f t="shared" si="19"/>
        <v>90.360333333333344</v>
      </c>
      <c r="AM31" s="7">
        <f t="shared" si="19"/>
        <v>90.360333333333344</v>
      </c>
      <c r="AN31" s="7">
        <f t="shared" si="19"/>
        <v>90.360333333333344</v>
      </c>
      <c r="AO31" s="7">
        <f t="shared" si="19"/>
        <v>90.360333333333344</v>
      </c>
      <c r="AP31" s="7">
        <f t="shared" si="19"/>
        <v>90.360333333333344</v>
      </c>
      <c r="AQ31" s="7">
        <f t="shared" si="19"/>
        <v>90.360333333333344</v>
      </c>
      <c r="AR31" s="7">
        <f t="shared" si="19"/>
        <v>90.360333333333344</v>
      </c>
      <c r="AS31" s="7">
        <f t="shared" si="19"/>
        <v>90.360333333333344</v>
      </c>
      <c r="AT31" s="7">
        <f t="shared" si="19"/>
        <v>90.360333333333344</v>
      </c>
      <c r="AU31" s="7">
        <f t="shared" si="19"/>
        <v>90.360333333333344</v>
      </c>
      <c r="AV31" s="7">
        <f t="shared" si="19"/>
        <v>90.360333333333344</v>
      </c>
      <c r="AW31" s="7">
        <f t="shared" si="19"/>
        <v>90.360333333333344</v>
      </c>
      <c r="AX31" s="7">
        <f t="shared" si="19"/>
        <v>90.360333333333344</v>
      </c>
      <c r="AY31" s="7">
        <f t="shared" si="19"/>
        <v>90.360333333333344</v>
      </c>
      <c r="AZ31" s="7">
        <f t="shared" si="19"/>
        <v>90.360333333333344</v>
      </c>
      <c r="BA31" s="7">
        <f t="shared" si="19"/>
        <v>90.360333333333344</v>
      </c>
      <c r="BB31" s="7">
        <f t="shared" si="19"/>
        <v>90.360333333333344</v>
      </c>
      <c r="BC31" s="7">
        <f t="shared" si="19"/>
        <v>90.360333333333344</v>
      </c>
      <c r="BD31" s="7">
        <f t="shared" si="19"/>
        <v>90.360333333333344</v>
      </c>
      <c r="BE31" s="7">
        <f t="shared" si="19"/>
        <v>90.360333333333344</v>
      </c>
      <c r="BF31" s="7">
        <f t="shared" si="19"/>
        <v>90.360333333333344</v>
      </c>
      <c r="BG31" s="7">
        <f t="shared" si="19"/>
        <v>90.360333333333344</v>
      </c>
      <c r="BH31" s="7">
        <f t="shared" si="19"/>
        <v>90.360333333333344</v>
      </c>
      <c r="BI31" s="7">
        <f t="shared" si="19"/>
        <v>90.360333333333344</v>
      </c>
      <c r="BJ31" s="7">
        <f t="shared" si="19"/>
        <v>90.360333333333344</v>
      </c>
      <c r="BK31" s="7">
        <f t="shared" si="19"/>
        <v>90.360333333333344</v>
      </c>
      <c r="BL31" s="7">
        <f t="shared" si="19"/>
        <v>90.360333333333344</v>
      </c>
      <c r="BM31" s="7">
        <f t="shared" si="19"/>
        <v>90.360333333333344</v>
      </c>
      <c r="BN31" s="7">
        <f t="shared" si="19"/>
        <v>90.360333333333344</v>
      </c>
      <c r="BO31" s="7">
        <f t="shared" si="19"/>
        <v>90.360333333333344</v>
      </c>
      <c r="BP31" s="7">
        <f t="shared" si="19"/>
        <v>90.360333333333344</v>
      </c>
      <c r="BQ31" s="7">
        <f t="shared" si="19"/>
        <v>90.360333333333344</v>
      </c>
      <c r="BR31" s="7">
        <f t="shared" ref="BR31:CS31" si="20">+BQ31-$C$23</f>
        <v>90.360333333333344</v>
      </c>
      <c r="BS31" s="7">
        <f t="shared" si="20"/>
        <v>90.360333333333344</v>
      </c>
      <c r="BT31" s="7">
        <f t="shared" si="20"/>
        <v>90.360333333333344</v>
      </c>
      <c r="BU31" s="7">
        <f t="shared" si="20"/>
        <v>90.360333333333344</v>
      </c>
      <c r="BV31" s="7">
        <f t="shared" si="20"/>
        <v>90.360333333333344</v>
      </c>
      <c r="BW31" s="7">
        <f t="shared" si="20"/>
        <v>90.360333333333344</v>
      </c>
      <c r="BX31" s="7">
        <f t="shared" si="20"/>
        <v>90.360333333333344</v>
      </c>
      <c r="BY31" s="7">
        <f t="shared" si="20"/>
        <v>90.360333333333344</v>
      </c>
      <c r="BZ31" s="7">
        <f t="shared" si="20"/>
        <v>90.360333333333344</v>
      </c>
      <c r="CA31" s="7">
        <f t="shared" si="20"/>
        <v>90.360333333333344</v>
      </c>
      <c r="CB31" s="7">
        <f t="shared" si="20"/>
        <v>90.360333333333344</v>
      </c>
      <c r="CC31" s="7">
        <f t="shared" si="20"/>
        <v>90.360333333333344</v>
      </c>
      <c r="CD31" s="7">
        <f t="shared" si="20"/>
        <v>90.360333333333344</v>
      </c>
      <c r="CE31" s="7">
        <f t="shared" si="20"/>
        <v>90.360333333333344</v>
      </c>
      <c r="CF31" s="7">
        <f t="shared" si="20"/>
        <v>90.360333333333344</v>
      </c>
      <c r="CG31" s="7">
        <f t="shared" si="20"/>
        <v>90.360333333333344</v>
      </c>
      <c r="CH31" s="7">
        <f t="shared" si="20"/>
        <v>90.360333333333344</v>
      </c>
      <c r="CI31" s="7">
        <f t="shared" si="20"/>
        <v>90.360333333333344</v>
      </c>
      <c r="CJ31" s="7">
        <f t="shared" si="20"/>
        <v>90.360333333333344</v>
      </c>
      <c r="CK31" s="7">
        <f t="shared" si="20"/>
        <v>90.360333333333344</v>
      </c>
      <c r="CL31" s="7">
        <f t="shared" si="20"/>
        <v>90.360333333333344</v>
      </c>
      <c r="CM31" s="7">
        <f t="shared" si="20"/>
        <v>90.360333333333344</v>
      </c>
      <c r="CN31" s="7">
        <f t="shared" si="20"/>
        <v>90.360333333333344</v>
      </c>
      <c r="CO31" s="7">
        <f t="shared" si="20"/>
        <v>90.360333333333344</v>
      </c>
      <c r="CP31" s="7">
        <f t="shared" si="20"/>
        <v>90.360333333333344</v>
      </c>
      <c r="CQ31" s="7">
        <f t="shared" si="20"/>
        <v>90.360333333333344</v>
      </c>
      <c r="CR31" s="7">
        <f t="shared" si="20"/>
        <v>90.360333333333344</v>
      </c>
      <c r="CS31" s="7">
        <f t="shared" si="20"/>
        <v>90.360333333333344</v>
      </c>
    </row>
    <row r="32" spans="1:98" s="16" customFormat="1" x14ac:dyDescent="0.25">
      <c r="A32" s="82"/>
      <c r="B32" s="23" t="s">
        <v>37</v>
      </c>
      <c r="C32" s="13"/>
      <c r="D32" s="15">
        <f t="shared" ref="D32:BO32" si="21">-($C$27-(1+D25)^$C$24*D31)*((1+D25)^($C$24-1)+(1-(1+D25)^($C$24-1))/(1-(1+D25)))^-1</f>
        <v>32.426219693472476</v>
      </c>
      <c r="E32" s="15">
        <f t="shared" si="21"/>
        <v>32.426219693472476</v>
      </c>
      <c r="F32" s="15">
        <f t="shared" si="21"/>
        <v>32.426219693472476</v>
      </c>
      <c r="G32" s="15">
        <f t="shared" si="21"/>
        <v>32.426219693472476</v>
      </c>
      <c r="H32" s="15">
        <f t="shared" si="21"/>
        <v>32.426219693472476</v>
      </c>
      <c r="I32" s="15">
        <f t="shared" si="21"/>
        <v>32.426219693472476</v>
      </c>
      <c r="J32" s="15">
        <f t="shared" si="21"/>
        <v>32.426219693472476</v>
      </c>
      <c r="K32" s="15">
        <f t="shared" si="21"/>
        <v>32.426219693472476</v>
      </c>
      <c r="L32" s="15">
        <f t="shared" si="21"/>
        <v>32.426219693472476</v>
      </c>
      <c r="M32" s="15">
        <f t="shared" si="21"/>
        <v>32.426219693472476</v>
      </c>
      <c r="N32" s="15">
        <f t="shared" si="21"/>
        <v>32.426219693472476</v>
      </c>
      <c r="O32" s="15">
        <f t="shared" si="21"/>
        <v>32.426219693472476</v>
      </c>
      <c r="P32" s="15">
        <f t="shared" si="21"/>
        <v>32.426219693472476</v>
      </c>
      <c r="Q32" s="15">
        <f t="shared" si="21"/>
        <v>32.426219693472476</v>
      </c>
      <c r="R32" s="15">
        <f t="shared" si="21"/>
        <v>32.426219693472476</v>
      </c>
      <c r="S32" s="15">
        <f t="shared" si="21"/>
        <v>32.426219693472476</v>
      </c>
      <c r="T32" s="15">
        <f t="shared" si="21"/>
        <v>32.426219693472476</v>
      </c>
      <c r="U32" s="15">
        <f t="shared" si="21"/>
        <v>32.426219693472476</v>
      </c>
      <c r="V32" s="15">
        <f t="shared" si="21"/>
        <v>32.426219693472476</v>
      </c>
      <c r="W32" s="15">
        <f t="shared" si="21"/>
        <v>32.426219693472476</v>
      </c>
      <c r="X32" s="15">
        <f t="shared" si="21"/>
        <v>32.426219693472476</v>
      </c>
      <c r="Y32" s="15">
        <f t="shared" si="21"/>
        <v>32.426219693472476</v>
      </c>
      <c r="Z32" s="15">
        <f t="shared" si="21"/>
        <v>32.426219693472476</v>
      </c>
      <c r="AA32" s="15">
        <f t="shared" si="21"/>
        <v>32.426219693472476</v>
      </c>
      <c r="AB32" s="15">
        <f t="shared" si="21"/>
        <v>32.426219693472476</v>
      </c>
      <c r="AC32" s="15">
        <f t="shared" si="21"/>
        <v>32.426219693472476</v>
      </c>
      <c r="AD32" s="15">
        <f t="shared" si="21"/>
        <v>32.426219693472476</v>
      </c>
      <c r="AE32" s="15">
        <f t="shared" si="21"/>
        <v>32.426219693472476</v>
      </c>
      <c r="AF32" s="15">
        <f t="shared" si="21"/>
        <v>32.426219693472476</v>
      </c>
      <c r="AG32" s="15">
        <f t="shared" si="21"/>
        <v>32.426219693472476</v>
      </c>
      <c r="AH32" s="15">
        <f t="shared" si="21"/>
        <v>32.426219693472476</v>
      </c>
      <c r="AI32" s="15">
        <f t="shared" si="21"/>
        <v>32.426219693472476</v>
      </c>
      <c r="AJ32" s="15">
        <f t="shared" si="21"/>
        <v>32.426219693472476</v>
      </c>
      <c r="AK32" s="15">
        <f t="shared" si="21"/>
        <v>32.426219693472476</v>
      </c>
      <c r="AL32" s="15">
        <f t="shared" si="21"/>
        <v>32.426219693472476</v>
      </c>
      <c r="AM32" s="15">
        <f t="shared" si="21"/>
        <v>32.426219693472476</v>
      </c>
      <c r="AN32" s="15">
        <f t="shared" si="21"/>
        <v>32.426219693472476</v>
      </c>
      <c r="AO32" s="15">
        <f t="shared" si="21"/>
        <v>32.426219693472476</v>
      </c>
      <c r="AP32" s="15">
        <f t="shared" si="21"/>
        <v>32.426219693472476</v>
      </c>
      <c r="AQ32" s="15">
        <f t="shared" si="21"/>
        <v>32.426219693472476</v>
      </c>
      <c r="AR32" s="15">
        <f t="shared" si="21"/>
        <v>32.426219693472476</v>
      </c>
      <c r="AS32" s="15">
        <f t="shared" si="21"/>
        <v>32.426219693472476</v>
      </c>
      <c r="AT32" s="15">
        <f t="shared" si="21"/>
        <v>32.426219693472476</v>
      </c>
      <c r="AU32" s="15">
        <f t="shared" si="21"/>
        <v>32.426219693472476</v>
      </c>
      <c r="AV32" s="15">
        <f t="shared" si="21"/>
        <v>32.426219693472476</v>
      </c>
      <c r="AW32" s="15">
        <f t="shared" si="21"/>
        <v>32.426219693472476</v>
      </c>
      <c r="AX32" s="15">
        <f t="shared" si="21"/>
        <v>32.426219693472476</v>
      </c>
      <c r="AY32" s="15">
        <f t="shared" si="21"/>
        <v>32.426219693472476</v>
      </c>
      <c r="AZ32" s="15">
        <f t="shared" si="21"/>
        <v>32.426219693472476</v>
      </c>
      <c r="BA32" s="15">
        <f t="shared" si="21"/>
        <v>32.426219693472476</v>
      </c>
      <c r="BB32" s="15">
        <f t="shared" si="21"/>
        <v>32.426219693472476</v>
      </c>
      <c r="BC32" s="15">
        <f t="shared" si="21"/>
        <v>32.426219693472476</v>
      </c>
      <c r="BD32" s="15">
        <f t="shared" si="21"/>
        <v>32.426219693472476</v>
      </c>
      <c r="BE32" s="15">
        <f t="shared" si="21"/>
        <v>32.426219693472476</v>
      </c>
      <c r="BF32" s="15">
        <f t="shared" si="21"/>
        <v>32.426219693472476</v>
      </c>
      <c r="BG32" s="15">
        <f t="shared" si="21"/>
        <v>32.426219693472476</v>
      </c>
      <c r="BH32" s="15">
        <f t="shared" si="21"/>
        <v>32.426219693472476</v>
      </c>
      <c r="BI32" s="15">
        <f t="shared" si="21"/>
        <v>32.426219693472476</v>
      </c>
      <c r="BJ32" s="15">
        <f t="shared" si="21"/>
        <v>32.426219693472476</v>
      </c>
      <c r="BK32" s="15">
        <f t="shared" si="21"/>
        <v>32.426219693472476</v>
      </c>
      <c r="BL32" s="15">
        <f t="shared" si="21"/>
        <v>32.426219693472476</v>
      </c>
      <c r="BM32" s="15">
        <f t="shared" si="21"/>
        <v>32.426219693472476</v>
      </c>
      <c r="BN32" s="15">
        <f t="shared" si="21"/>
        <v>32.426219693472476</v>
      </c>
      <c r="BO32" s="15">
        <f t="shared" si="21"/>
        <v>32.426219693472476</v>
      </c>
      <c r="BP32" s="15">
        <f t="shared" ref="BP32:CS32" si="22">-($C$27-(1+BP25)^$C$24*BP31)*((1+BP25)^($C$24-1)+(1-(1+BP25)^($C$24-1))/(1-(1+BP25)))^-1</f>
        <v>32.426219693472476</v>
      </c>
      <c r="BQ32" s="15">
        <f t="shared" si="22"/>
        <v>32.426219693472476</v>
      </c>
      <c r="BR32" s="15">
        <f t="shared" si="22"/>
        <v>32.426219693472476</v>
      </c>
      <c r="BS32" s="15">
        <f t="shared" si="22"/>
        <v>32.426219693472476</v>
      </c>
      <c r="BT32" s="15">
        <f t="shared" si="22"/>
        <v>32.426219693472476</v>
      </c>
      <c r="BU32" s="15">
        <f t="shared" si="22"/>
        <v>32.426219693472476</v>
      </c>
      <c r="BV32" s="15">
        <f t="shared" si="22"/>
        <v>32.426219693472476</v>
      </c>
      <c r="BW32" s="15">
        <f t="shared" si="22"/>
        <v>32.426219693472476</v>
      </c>
      <c r="BX32" s="15">
        <f t="shared" si="22"/>
        <v>32.426219693472476</v>
      </c>
      <c r="BY32" s="15">
        <f t="shared" si="22"/>
        <v>32.426219693472476</v>
      </c>
      <c r="BZ32" s="15">
        <f t="shared" si="22"/>
        <v>32.426219693472476</v>
      </c>
      <c r="CA32" s="15">
        <f t="shared" si="22"/>
        <v>32.426219693472476</v>
      </c>
      <c r="CB32" s="15">
        <f t="shared" si="22"/>
        <v>32.426219693472476</v>
      </c>
      <c r="CC32" s="15">
        <f t="shared" si="22"/>
        <v>32.426219693472476</v>
      </c>
      <c r="CD32" s="15">
        <f t="shared" si="22"/>
        <v>32.426219693472476</v>
      </c>
      <c r="CE32" s="15">
        <f t="shared" si="22"/>
        <v>32.426219693472476</v>
      </c>
      <c r="CF32" s="15">
        <f t="shared" si="22"/>
        <v>32.426219693472476</v>
      </c>
      <c r="CG32" s="15">
        <f t="shared" si="22"/>
        <v>32.426219693472476</v>
      </c>
      <c r="CH32" s="15">
        <f t="shared" si="22"/>
        <v>32.426219693472476</v>
      </c>
      <c r="CI32" s="15">
        <f t="shared" si="22"/>
        <v>32.426219693472476</v>
      </c>
      <c r="CJ32" s="15">
        <f t="shared" si="22"/>
        <v>32.426219693472476</v>
      </c>
      <c r="CK32" s="15">
        <f t="shared" si="22"/>
        <v>32.426219693472476</v>
      </c>
      <c r="CL32" s="15">
        <f t="shared" si="22"/>
        <v>32.426219693472476</v>
      </c>
      <c r="CM32" s="15">
        <f t="shared" si="22"/>
        <v>32.426219693472476</v>
      </c>
      <c r="CN32" s="15">
        <f t="shared" si="22"/>
        <v>32.426219693472476</v>
      </c>
      <c r="CO32" s="15">
        <f t="shared" si="22"/>
        <v>32.426219693472476</v>
      </c>
      <c r="CP32" s="15">
        <f t="shared" si="22"/>
        <v>32.426219693472476</v>
      </c>
      <c r="CQ32" s="15">
        <f t="shared" si="22"/>
        <v>32.426219693472476</v>
      </c>
      <c r="CR32" s="15">
        <f t="shared" si="22"/>
        <v>32.426219693472476</v>
      </c>
      <c r="CS32" s="15">
        <f t="shared" si="22"/>
        <v>32.426219693472476</v>
      </c>
    </row>
    <row r="33" spans="2:24" x14ac:dyDescent="0.25">
      <c r="D33">
        <v>1.35</v>
      </c>
      <c r="E33">
        <v>1.35</v>
      </c>
      <c r="F33">
        <v>1.35</v>
      </c>
      <c r="G33">
        <v>1.35</v>
      </c>
      <c r="H33">
        <v>1.35</v>
      </c>
      <c r="I33">
        <v>1.35</v>
      </c>
      <c r="J33">
        <v>1.35</v>
      </c>
      <c r="K33">
        <v>1.35</v>
      </c>
      <c r="L33">
        <v>1.35</v>
      </c>
      <c r="M33">
        <v>1.35</v>
      </c>
      <c r="N33">
        <v>1.35</v>
      </c>
      <c r="O33">
        <v>1.35</v>
      </c>
      <c r="P33">
        <v>1.35</v>
      </c>
      <c r="Q33">
        <v>1.35</v>
      </c>
      <c r="R33">
        <v>1.35</v>
      </c>
      <c r="S33">
        <v>1.35</v>
      </c>
      <c r="T33">
        <v>1.35</v>
      </c>
      <c r="U33">
        <v>1.35</v>
      </c>
      <c r="V33">
        <v>1.35</v>
      </c>
      <c r="W33">
        <v>1.35</v>
      </c>
    </row>
    <row r="35" spans="2:24" s="24" customFormat="1" x14ac:dyDescent="0.25"/>
    <row r="38" spans="2:24" x14ac:dyDescent="0.25">
      <c r="B38" s="1" t="s">
        <v>38</v>
      </c>
      <c r="D38">
        <v>2013</v>
      </c>
      <c r="E38">
        <f>+D38+1</f>
        <v>2014</v>
      </c>
      <c r="F38">
        <f t="shared" ref="F38:V38" si="23">+E38+1</f>
        <v>2015</v>
      </c>
      <c r="G38">
        <f t="shared" si="23"/>
        <v>2016</v>
      </c>
      <c r="H38">
        <f t="shared" si="23"/>
        <v>2017</v>
      </c>
      <c r="I38">
        <f t="shared" si="23"/>
        <v>2018</v>
      </c>
      <c r="J38">
        <f t="shared" si="23"/>
        <v>2019</v>
      </c>
      <c r="K38">
        <f t="shared" si="23"/>
        <v>2020</v>
      </c>
      <c r="L38">
        <f t="shared" si="23"/>
        <v>2021</v>
      </c>
      <c r="M38">
        <f t="shared" si="23"/>
        <v>2022</v>
      </c>
      <c r="N38">
        <f t="shared" si="23"/>
        <v>2023</v>
      </c>
      <c r="O38">
        <f t="shared" si="23"/>
        <v>2024</v>
      </c>
      <c r="P38">
        <f t="shared" si="23"/>
        <v>2025</v>
      </c>
      <c r="Q38">
        <f t="shared" si="23"/>
        <v>2026</v>
      </c>
      <c r="R38">
        <f t="shared" si="23"/>
        <v>2027</v>
      </c>
      <c r="S38">
        <f t="shared" si="23"/>
        <v>2028</v>
      </c>
      <c r="T38">
        <f t="shared" si="23"/>
        <v>2029</v>
      </c>
      <c r="U38">
        <f t="shared" si="23"/>
        <v>2030</v>
      </c>
      <c r="V38">
        <f t="shared" si="23"/>
        <v>2031</v>
      </c>
    </row>
    <row r="39" spans="2:24" x14ac:dyDescent="0.25">
      <c r="C39" t="s">
        <v>39</v>
      </c>
      <c r="D39">
        <v>91.076219693472481</v>
      </c>
      <c r="E39">
        <v>91.808473189635393</v>
      </c>
      <c r="F39">
        <v>92.557468019678808</v>
      </c>
      <c r="G39">
        <v>93.323586936654195</v>
      </c>
      <c r="H39">
        <v>94.107221444403081</v>
      </c>
      <c r="I39">
        <v>94.908771997624271</v>
      </c>
      <c r="J39">
        <v>95.728648206515118</v>
      </c>
      <c r="K39">
        <v>96.56726904609144</v>
      </c>
      <c r="L39">
        <v>97.425063070293135</v>
      </c>
      <c r="M39">
        <v>98.302468630984734</v>
      </c>
      <c r="N39">
        <v>99.199934101963038</v>
      </c>
      <c r="O39">
        <v>100.11791810808607</v>
      </c>
      <c r="P39">
        <v>101.05688975964064</v>
      </c>
      <c r="Q39">
        <v>102.01732889206814</v>
      </c>
      <c r="R39">
        <v>102.99972631117112</v>
      </c>
      <c r="S39">
        <v>104.00458404392603</v>
      </c>
      <c r="T39">
        <v>105.03241559503022</v>
      </c>
      <c r="U39">
        <v>106.08374620931419</v>
      </c>
      <c r="V39">
        <v>107.15911314015349</v>
      </c>
      <c r="W39">
        <v>108.25906592401716</v>
      </c>
      <c r="X39">
        <v>110.73416666129306</v>
      </c>
    </row>
    <row r="40" spans="2:24" x14ac:dyDescent="0.25">
      <c r="C40" s="25" t="s">
        <v>40</v>
      </c>
      <c r="D40">
        <v>80.847592121624302</v>
      </c>
      <c r="E40">
        <v>81.345990989278135</v>
      </c>
      <c r="F40">
        <v>81.855784629224317</v>
      </c>
      <c r="G40">
        <v>82.37723355737495</v>
      </c>
      <c r="H40">
        <v>82.910604245754172</v>
      </c>
      <c r="I40">
        <v>83.456169258671309</v>
      </c>
      <c r="J40">
        <v>84.014207392007307</v>
      </c>
      <c r="K40">
        <v>84.585003815685639</v>
      </c>
      <c r="L40">
        <v>85.168850219400483</v>
      </c>
      <c r="M40">
        <v>85.766044961676684</v>
      </c>
      <c r="N40">
        <v>86.3768932223376</v>
      </c>
      <c r="O40">
        <v>87.001707158458771</v>
      </c>
      <c r="P40">
        <v>87.640806063887169</v>
      </c>
      <c r="Q40">
        <v>88.294516532407471</v>
      </c>
      <c r="R40">
        <v>88.963172624638716</v>
      </c>
      <c r="S40">
        <v>89.647116038746802</v>
      </c>
      <c r="T40">
        <v>90.346696285059792</v>
      </c>
      <c r="U40">
        <v>91.062270864675526</v>
      </c>
      <c r="V40">
        <v>91.794205452152639</v>
      </c>
    </row>
    <row r="41" spans="2:24" x14ac:dyDescent="0.25">
      <c r="C41" s="25" t="s">
        <v>41</v>
      </c>
      <c r="D41">
        <v>70.618964549776138</v>
      </c>
      <c r="E41">
        <v>70.883508788920878</v>
      </c>
      <c r="F41">
        <v>71.154101238769826</v>
      </c>
      <c r="G41">
        <v>71.43088017809572</v>
      </c>
      <c r="H41">
        <v>71.713987047105292</v>
      </c>
      <c r="I41">
        <v>72.003566519718376</v>
      </c>
      <c r="J41">
        <v>72.299766577499526</v>
      </c>
      <c r="K41">
        <v>72.602738585279852</v>
      </c>
      <c r="L41">
        <v>72.912637368507859</v>
      </c>
      <c r="M41">
        <v>73.229621292368677</v>
      </c>
      <c r="N41">
        <v>73.553852342712219</v>
      </c>
      <c r="O41">
        <v>73.88549620883154</v>
      </c>
      <c r="P41">
        <v>74.224722368133783</v>
      </c>
      <c r="Q41">
        <v>74.571704172746891</v>
      </c>
      <c r="R41">
        <v>74.926618938106415</v>
      </c>
      <c r="S41">
        <v>75.289648033567659</v>
      </c>
      <c r="T41">
        <v>75.660976975089454</v>
      </c>
      <c r="U41">
        <v>76.040795520036966</v>
      </c>
      <c r="V41">
        <v>76.429297764151897</v>
      </c>
    </row>
    <row r="42" spans="2:24" x14ac:dyDescent="0.25">
      <c r="C42" s="25" t="s">
        <v>42</v>
      </c>
      <c r="D42">
        <v>60.390336977927959</v>
      </c>
      <c r="E42">
        <v>60.421026588563599</v>
      </c>
      <c r="F42">
        <v>60.452417848315299</v>
      </c>
      <c r="G42">
        <v>60.484526798816425</v>
      </c>
      <c r="H42">
        <v>60.517369848456319</v>
      </c>
      <c r="I42">
        <v>60.550963780765343</v>
      </c>
      <c r="J42">
        <v>60.58532576299163</v>
      </c>
      <c r="K42">
        <v>60.620473354873944</v>
      </c>
      <c r="L42">
        <v>60.656424517615093</v>
      </c>
      <c r="M42">
        <v>60.693197623060506</v>
      </c>
      <c r="N42">
        <v>60.730811463086653</v>
      </c>
      <c r="O42">
        <v>60.769285259204104</v>
      </c>
      <c r="P42">
        <v>60.808638672380162</v>
      </c>
      <c r="Q42">
        <v>60.848891813086063</v>
      </c>
      <c r="R42">
        <v>60.890065251573844</v>
      </c>
      <c r="S42">
        <v>60.932180028388238</v>
      </c>
      <c r="T42">
        <v>60.975257665118832</v>
      </c>
      <c r="U42">
        <v>61.019320175398093</v>
      </c>
      <c r="V42">
        <v>61.064390076150822</v>
      </c>
    </row>
    <row r="43" spans="2:24" x14ac:dyDescent="0.25">
      <c r="K43">
        <v>2013</v>
      </c>
      <c r="L43">
        <f t="shared" ref="L43:N43" si="24">+K43+1</f>
        <v>2014</v>
      </c>
      <c r="M43">
        <f t="shared" si="24"/>
        <v>2015</v>
      </c>
      <c r="N43">
        <f t="shared" si="24"/>
        <v>2016</v>
      </c>
      <c r="O43">
        <v>2033</v>
      </c>
    </row>
    <row r="44" spans="2:24" x14ac:dyDescent="0.25">
      <c r="K44">
        <v>91.076219693472481</v>
      </c>
      <c r="L44">
        <v>94.908771997624271</v>
      </c>
      <c r="M44">
        <v>99.199934101963038</v>
      </c>
      <c r="N44">
        <v>104.00458404392603</v>
      </c>
      <c r="O44">
        <v>110.73416666129306</v>
      </c>
    </row>
    <row r="45" spans="2:24" x14ac:dyDescent="0.25">
      <c r="K45">
        <v>80.847592121624302</v>
      </c>
      <c r="L45">
        <v>83.456169258671309</v>
      </c>
      <c r="M45">
        <v>86.3768932223376</v>
      </c>
      <c r="N45">
        <v>89.647116038746802</v>
      </c>
    </row>
    <row r="46" spans="2:24" x14ac:dyDescent="0.25">
      <c r="K46">
        <v>70.618964549776138</v>
      </c>
      <c r="L46">
        <v>72.003566519718376</v>
      </c>
      <c r="M46">
        <v>73.553852342712219</v>
      </c>
      <c r="N46">
        <v>75.289648033567659</v>
      </c>
    </row>
    <row r="47" spans="2:24" x14ac:dyDescent="0.25">
      <c r="K47">
        <v>60.390336977927959</v>
      </c>
      <c r="L47">
        <v>60.550963780765343</v>
      </c>
      <c r="M47">
        <v>60.730811463086653</v>
      </c>
      <c r="N47">
        <v>60.932180028388238</v>
      </c>
    </row>
    <row r="49" spans="2:4" x14ac:dyDescent="0.25">
      <c r="B49" s="71" t="s">
        <v>208</v>
      </c>
      <c r="C49" s="71"/>
      <c r="D49" s="71"/>
    </row>
    <row r="68" spans="2:5" x14ac:dyDescent="0.25">
      <c r="B68" s="71" t="s">
        <v>228</v>
      </c>
      <c r="C68" s="71"/>
      <c r="D68" s="71"/>
      <c r="E68" s="71"/>
    </row>
  </sheetData>
  <mergeCells count="6">
    <mergeCell ref="A31:A32"/>
    <mergeCell ref="A15:A18"/>
    <mergeCell ref="A19:A24"/>
    <mergeCell ref="A25:A26"/>
    <mergeCell ref="A27:A28"/>
    <mergeCell ref="A29:A30"/>
  </mergeCells>
  <pageMargins left="0.7" right="0.7" top="0.75" bottom="0.75" header="0.3" footer="0.3"/>
  <pageSetup orientation="portrait" verticalDpi="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6"/>
  <sheetViews>
    <sheetView topLeftCell="A42" zoomScale="55" zoomScaleNormal="55" workbookViewId="0">
      <selection activeCell="X109" sqref="X109"/>
    </sheetView>
  </sheetViews>
  <sheetFormatPr defaultRowHeight="15" x14ac:dyDescent="0.25"/>
  <sheetData>
    <row r="1" spans="1:31" x14ac:dyDescent="0.25">
      <c r="W1" s="71" t="s">
        <v>221</v>
      </c>
      <c r="X1" s="71"/>
      <c r="Y1" s="71"/>
      <c r="Z1" s="71"/>
      <c r="AA1" s="71"/>
      <c r="AB1" s="71"/>
    </row>
    <row r="2" spans="1:31" ht="21" x14ac:dyDescent="0.35">
      <c r="A2" s="1" t="s">
        <v>79</v>
      </c>
      <c r="C2" s="30" t="s">
        <v>80</v>
      </c>
      <c r="E2" t="s">
        <v>81</v>
      </c>
      <c r="H2" s="1" t="s">
        <v>82</v>
      </c>
      <c r="I2" s="31" t="s">
        <v>13</v>
      </c>
      <c r="J2" s="31" t="s">
        <v>83</v>
      </c>
      <c r="K2" s="1" t="s">
        <v>84</v>
      </c>
      <c r="L2" s="1" t="s">
        <v>85</v>
      </c>
      <c r="M2" s="1" t="s">
        <v>86</v>
      </c>
      <c r="R2" s="31" t="s">
        <v>83</v>
      </c>
      <c r="W2" s="71" t="s">
        <v>223</v>
      </c>
      <c r="X2" s="71"/>
      <c r="Y2" s="71"/>
      <c r="AE2" s="32"/>
    </row>
    <row r="3" spans="1:31" x14ac:dyDescent="0.25">
      <c r="A3" t="s">
        <v>87</v>
      </c>
      <c r="B3" t="s">
        <v>88</v>
      </c>
      <c r="C3" t="s">
        <v>89</v>
      </c>
      <c r="E3" t="s">
        <v>88</v>
      </c>
      <c r="F3" t="s">
        <v>89</v>
      </c>
    </row>
    <row r="4" spans="1:31" x14ac:dyDescent="0.25">
      <c r="A4">
        <v>2006</v>
      </c>
      <c r="B4" s="33">
        <v>2.0751819999999999</v>
      </c>
      <c r="C4" s="33">
        <v>2.0751819999999999</v>
      </c>
      <c r="E4" s="34">
        <f t="shared" ref="E4:F16" si="0">+(EXP(B4)/EXP(B$4))*100</f>
        <v>100</v>
      </c>
      <c r="F4" s="34">
        <f t="shared" si="0"/>
        <v>100</v>
      </c>
      <c r="G4" s="3">
        <f>+F4/E4*100</f>
        <v>100</v>
      </c>
      <c r="H4" s="3">
        <v>2.5169999999999999</v>
      </c>
      <c r="I4" s="33"/>
      <c r="J4" s="35"/>
      <c r="K4" s="35"/>
      <c r="L4" s="35"/>
      <c r="M4" s="35"/>
      <c r="N4" s="35"/>
      <c r="O4" s="35"/>
      <c r="P4" s="35"/>
      <c r="Q4" s="35"/>
      <c r="R4" s="3">
        <f>+H4</f>
        <v>2.5169999999999999</v>
      </c>
      <c r="S4" s="3">
        <f>+H4+5</f>
        <v>7.5169999999999995</v>
      </c>
      <c r="T4" s="3">
        <f>+R4+5</f>
        <v>7.5169999999999995</v>
      </c>
    </row>
    <row r="5" spans="1:31" x14ac:dyDescent="0.25">
      <c r="A5">
        <v>2007</v>
      </c>
      <c r="B5" s="33">
        <v>2.0895160000000002</v>
      </c>
      <c r="C5" s="33">
        <v>2.0895160000000002</v>
      </c>
      <c r="D5" s="3">
        <f t="shared" ref="D5:D16" si="1">+C5-B5</f>
        <v>0</v>
      </c>
      <c r="E5" s="34">
        <f t="shared" si="0"/>
        <v>101.44372243944599</v>
      </c>
      <c r="F5" s="34">
        <f t="shared" si="0"/>
        <v>101.44372243944599</v>
      </c>
      <c r="G5" s="3">
        <f t="shared" ref="G5:G16" si="2">+F5/E5*100</f>
        <v>100</v>
      </c>
      <c r="H5" s="3">
        <v>1.446</v>
      </c>
      <c r="I5" s="33">
        <f>+E5/E4*100-100</f>
        <v>1.4437224394459918</v>
      </c>
      <c r="J5" s="33">
        <f>+F5/F4*100-100</f>
        <v>1.4437224394459918</v>
      </c>
      <c r="K5" s="33">
        <f>+J5-I5</f>
        <v>0</v>
      </c>
      <c r="L5" s="33"/>
      <c r="M5" s="33"/>
      <c r="N5" s="33">
        <f>+I5/100+1</f>
        <v>1.0144372243944599</v>
      </c>
      <c r="O5" s="33">
        <f>+J5/100+1</f>
        <v>1.0144372243944599</v>
      </c>
      <c r="P5" s="33"/>
      <c r="Q5" s="33"/>
      <c r="R5" s="3">
        <f>+H5</f>
        <v>1.446</v>
      </c>
      <c r="S5" s="3">
        <f t="shared" ref="S5:S16" si="3">+H5+5</f>
        <v>6.4459999999999997</v>
      </c>
      <c r="T5" s="3">
        <f t="shared" ref="T5:T16" si="4">+R5+5</f>
        <v>6.4459999999999997</v>
      </c>
    </row>
    <row r="6" spans="1:31" x14ac:dyDescent="0.25">
      <c r="A6">
        <v>2008</v>
      </c>
      <c r="B6" s="33">
        <v>2.065976</v>
      </c>
      <c r="C6" s="33">
        <v>2.1125449999999999</v>
      </c>
      <c r="D6" s="3">
        <f t="shared" si="1"/>
        <v>4.6568999999999861E-2</v>
      </c>
      <c r="E6" s="34">
        <f t="shared" si="0"/>
        <v>99.083624548130771</v>
      </c>
      <c r="F6" s="34">
        <f t="shared" si="0"/>
        <v>103.80697717808806</v>
      </c>
      <c r="G6" s="3">
        <f t="shared" si="2"/>
        <v>104.76703658298538</v>
      </c>
      <c r="H6" s="3">
        <v>-2.3239999999999998</v>
      </c>
      <c r="I6" s="33">
        <f t="shared" ref="I6:J15" si="5">+E6/E5*100-100</f>
        <v>-2.3265095508734106</v>
      </c>
      <c r="J6" s="33">
        <f t="shared" si="5"/>
        <v>2.3296214707152103</v>
      </c>
      <c r="K6" s="33">
        <f t="shared" ref="K6:K16" si="6">+J6-I6</f>
        <v>4.6561310215886209</v>
      </c>
      <c r="L6" s="33">
        <f>+K6</f>
        <v>4.6561310215886209</v>
      </c>
      <c r="M6" s="33">
        <f>+L6</f>
        <v>4.6561310215886209</v>
      </c>
      <c r="N6" s="33">
        <f t="shared" ref="N6:O16" si="7">N5*(1+I6/100)</f>
        <v>0.99083624548130766</v>
      </c>
      <c r="O6" s="33">
        <f t="shared" si="7"/>
        <v>1.0380697717808807</v>
      </c>
      <c r="P6" s="33">
        <f>+O6/N6*100-100</f>
        <v>4.767036582985412</v>
      </c>
      <c r="Q6" s="3">
        <f t="shared" ref="Q6:Q15" si="8">+(O6-N6)*100</f>
        <v>4.7233526299573008</v>
      </c>
      <c r="R6" s="3">
        <f>+H6+K6</f>
        <v>2.3321310215886211</v>
      </c>
      <c r="S6" s="3">
        <f t="shared" si="3"/>
        <v>2.6760000000000002</v>
      </c>
      <c r="T6" s="3">
        <f t="shared" si="4"/>
        <v>7.3321310215886211</v>
      </c>
    </row>
    <row r="7" spans="1:31" x14ac:dyDescent="0.25">
      <c r="A7">
        <v>2009</v>
      </c>
      <c r="B7" s="33">
        <v>2.0161020000000001</v>
      </c>
      <c r="C7" s="33">
        <v>2.11016</v>
      </c>
      <c r="D7" s="3">
        <f t="shared" si="1"/>
        <v>9.4057999999999975E-2</v>
      </c>
      <c r="E7" s="34">
        <f t="shared" si="0"/>
        <v>94.26313556321486</v>
      </c>
      <c r="F7" s="34">
        <f t="shared" si="0"/>
        <v>103.55969254166479</v>
      </c>
      <c r="G7" s="3">
        <f t="shared" si="2"/>
        <v>109.86234642302499</v>
      </c>
      <c r="H7" s="3">
        <v>-4.1749999999999998</v>
      </c>
      <c r="I7" s="33">
        <f t="shared" si="5"/>
        <v>-4.8650713040622691</v>
      </c>
      <c r="J7" s="33">
        <f t="shared" si="5"/>
        <v>-0.23821581472219577</v>
      </c>
      <c r="K7" s="33">
        <f t="shared" si="6"/>
        <v>4.6268554893400733</v>
      </c>
      <c r="L7" s="33">
        <f>+L6+K7</f>
        <v>9.2829865109286942</v>
      </c>
      <c r="M7" s="33">
        <f t="shared" ref="M7:M16" si="9">+L7/(A7-$A$6+1)</f>
        <v>4.6414932554643471</v>
      </c>
      <c r="N7" s="33">
        <f t="shared" si="7"/>
        <v>0.9426313556321485</v>
      </c>
      <c r="O7" s="33">
        <f t="shared" si="7"/>
        <v>1.0355969254166479</v>
      </c>
      <c r="P7" s="33">
        <f t="shared" ref="P7:P16" si="10">+O7/N7*100-100</f>
        <v>9.8623464230250164</v>
      </c>
      <c r="Q7" s="3">
        <f t="shared" si="8"/>
        <v>9.296556978449944</v>
      </c>
      <c r="R7" s="3">
        <f t="shared" ref="R7:R16" si="11">+H7+K7</f>
        <v>0.45185548934007347</v>
      </c>
      <c r="S7" s="3">
        <f t="shared" si="3"/>
        <v>0.82500000000000018</v>
      </c>
      <c r="T7" s="3">
        <f t="shared" si="4"/>
        <v>5.4518554893400735</v>
      </c>
    </row>
    <row r="8" spans="1:31" x14ac:dyDescent="0.25">
      <c r="A8">
        <v>2010</v>
      </c>
      <c r="B8" s="33">
        <v>2.0179649999999998</v>
      </c>
      <c r="C8" s="33">
        <v>2.103891</v>
      </c>
      <c r="D8" s="3">
        <f t="shared" si="1"/>
        <v>8.5926000000000169E-2</v>
      </c>
      <c r="E8" s="34">
        <f t="shared" si="0"/>
        <v>94.438911469185726</v>
      </c>
      <c r="F8" s="34">
        <f t="shared" si="0"/>
        <v>102.91250755002632</v>
      </c>
      <c r="G8" s="3">
        <f t="shared" si="2"/>
        <v>108.97256856206504</v>
      </c>
      <c r="H8" s="3">
        <v>0.98799999999999999</v>
      </c>
      <c r="I8" s="33">
        <f t="shared" si="5"/>
        <v>0.18647364626755802</v>
      </c>
      <c r="J8" s="33">
        <f t="shared" si="5"/>
        <v>-0.62493908175528645</v>
      </c>
      <c r="K8" s="33">
        <f t="shared" si="6"/>
        <v>-0.81141272802284448</v>
      </c>
      <c r="L8" s="33">
        <f t="shared" ref="L8:L16" si="12">+L7+K8</f>
        <v>8.4715737829058497</v>
      </c>
      <c r="M8" s="33">
        <f t="shared" si="9"/>
        <v>2.8238579276352831</v>
      </c>
      <c r="N8" s="33">
        <f t="shared" si="7"/>
        <v>0.94438911469185705</v>
      </c>
      <c r="O8" s="33">
        <f t="shared" si="7"/>
        <v>1.0291250755002632</v>
      </c>
      <c r="P8" s="33">
        <f t="shared" si="10"/>
        <v>8.9725685620650779</v>
      </c>
      <c r="Q8" s="3">
        <f t="shared" si="8"/>
        <v>8.4735960808406183</v>
      </c>
      <c r="R8" s="3">
        <f t="shared" si="11"/>
        <v>0.17658727197715551</v>
      </c>
      <c r="S8" s="3">
        <f t="shared" si="3"/>
        <v>5.9879999999999995</v>
      </c>
      <c r="T8" s="3">
        <f t="shared" si="4"/>
        <v>5.1765872719771551</v>
      </c>
    </row>
    <row r="9" spans="1:31" x14ac:dyDescent="0.25">
      <c r="A9">
        <v>2011</v>
      </c>
      <c r="B9" s="33">
        <v>2.034052</v>
      </c>
      <c r="C9" s="33">
        <v>2.132539</v>
      </c>
      <c r="D9" s="3">
        <f t="shared" si="1"/>
        <v>9.8486999999999991E-2</v>
      </c>
      <c r="E9" s="34">
        <f t="shared" si="0"/>
        <v>95.970436027111049</v>
      </c>
      <c r="F9" s="34">
        <f t="shared" si="0"/>
        <v>105.90338179901524</v>
      </c>
      <c r="G9" s="3">
        <f t="shared" si="2"/>
        <v>110.3500058800381</v>
      </c>
      <c r="H9" s="3">
        <v>1.659</v>
      </c>
      <c r="I9" s="33">
        <f t="shared" si="5"/>
        <v>1.6217092447375876</v>
      </c>
      <c r="J9" s="33">
        <f t="shared" si="5"/>
        <v>2.9062300785305695</v>
      </c>
      <c r="K9" s="33">
        <f t="shared" si="6"/>
        <v>1.2845208337929819</v>
      </c>
      <c r="L9" s="33">
        <f t="shared" si="12"/>
        <v>9.7560946166988316</v>
      </c>
      <c r="M9" s="33">
        <f t="shared" si="9"/>
        <v>2.4390236541747079</v>
      </c>
      <c r="N9" s="33">
        <f t="shared" si="7"/>
        <v>0.95970436027111039</v>
      </c>
      <c r="O9" s="33">
        <f t="shared" si="7"/>
        <v>1.0590338179901524</v>
      </c>
      <c r="P9" s="33">
        <f t="shared" si="10"/>
        <v>10.350005880038111</v>
      </c>
      <c r="Q9" s="3">
        <f t="shared" si="8"/>
        <v>9.9329457719042011</v>
      </c>
      <c r="R9" s="3">
        <f t="shared" si="11"/>
        <v>2.9435208337929817</v>
      </c>
      <c r="S9" s="3">
        <f t="shared" si="3"/>
        <v>6.6589999999999998</v>
      </c>
      <c r="T9" s="3">
        <f t="shared" si="4"/>
        <v>7.9435208337929817</v>
      </c>
    </row>
    <row r="10" spans="1:31" x14ac:dyDescent="0.25">
      <c r="A10">
        <v>2012</v>
      </c>
      <c r="B10" s="33">
        <v>2.031914</v>
      </c>
      <c r="C10" s="33">
        <v>2.137203</v>
      </c>
      <c r="D10" s="3">
        <f t="shared" si="1"/>
        <v>0.10528899999999997</v>
      </c>
      <c r="E10" s="34">
        <f t="shared" si="0"/>
        <v>95.76547042119337</v>
      </c>
      <c r="F10" s="34">
        <f t="shared" si="0"/>
        <v>106.39846881718785</v>
      </c>
      <c r="G10" s="3">
        <f t="shared" si="2"/>
        <v>111.10316521103971</v>
      </c>
      <c r="H10" s="3">
        <v>1.8320000000000001</v>
      </c>
      <c r="I10" s="33">
        <f t="shared" si="5"/>
        <v>-0.21357161059451357</v>
      </c>
      <c r="J10" s="33">
        <f t="shared" si="5"/>
        <v>0.4674893376985807</v>
      </c>
      <c r="K10" s="33">
        <f t="shared" si="6"/>
        <v>0.68106094829309427</v>
      </c>
      <c r="L10" s="33">
        <f t="shared" si="12"/>
        <v>10.437155564991926</v>
      </c>
      <c r="M10" s="33">
        <f t="shared" si="9"/>
        <v>2.0874311129983854</v>
      </c>
      <c r="N10" s="33">
        <f t="shared" si="7"/>
        <v>0.95765470421193366</v>
      </c>
      <c r="O10" s="33">
        <f t="shared" si="7"/>
        <v>1.0639846881718786</v>
      </c>
      <c r="P10" s="33">
        <f t="shared" si="10"/>
        <v>11.103165211039737</v>
      </c>
      <c r="Q10" s="3">
        <f t="shared" si="8"/>
        <v>10.632998395994498</v>
      </c>
      <c r="R10" s="3">
        <f t="shared" si="11"/>
        <v>2.5130609482930941</v>
      </c>
      <c r="S10" s="3">
        <f t="shared" si="3"/>
        <v>6.8319999999999999</v>
      </c>
      <c r="T10" s="3">
        <f t="shared" si="4"/>
        <v>7.5130609482930941</v>
      </c>
    </row>
    <row r="11" spans="1:31" x14ac:dyDescent="0.25">
      <c r="A11">
        <v>2013</v>
      </c>
      <c r="B11" s="33">
        <v>2.0516480000000001</v>
      </c>
      <c r="C11" s="33">
        <v>2.1558280000000001</v>
      </c>
      <c r="D11" s="3">
        <f t="shared" si="1"/>
        <v>0.10417999999999994</v>
      </c>
      <c r="E11" s="34">
        <f t="shared" si="0"/>
        <v>97.674076491827435</v>
      </c>
      <c r="F11" s="34">
        <f t="shared" si="0"/>
        <v>108.39870972058708</v>
      </c>
      <c r="G11" s="3">
        <f t="shared" si="2"/>
        <v>110.98002009740731</v>
      </c>
      <c r="H11" s="3">
        <v>1.9</v>
      </c>
      <c r="I11" s="33">
        <f t="shared" si="5"/>
        <v>1.9930002559791973</v>
      </c>
      <c r="J11" s="33">
        <f t="shared" si="5"/>
        <v>1.8799527151429345</v>
      </c>
      <c r="K11" s="33">
        <f t="shared" si="6"/>
        <v>-0.11304754083626278</v>
      </c>
      <c r="L11" s="33">
        <f t="shared" si="12"/>
        <v>10.324108024155663</v>
      </c>
      <c r="M11" s="33">
        <f t="shared" si="9"/>
        <v>1.7206846706926104</v>
      </c>
      <c r="N11" s="33">
        <f t="shared" si="7"/>
        <v>0.97674076491827433</v>
      </c>
      <c r="O11" s="33">
        <f t="shared" si="7"/>
        <v>1.0839870972058709</v>
      </c>
      <c r="P11" s="33">
        <f t="shared" si="10"/>
        <v>10.980020097407333</v>
      </c>
      <c r="Q11" s="3">
        <f t="shared" si="8"/>
        <v>10.724633228759661</v>
      </c>
      <c r="R11" s="3">
        <f t="shared" si="11"/>
        <v>1.7869524591637371</v>
      </c>
      <c r="S11" s="3">
        <f t="shared" si="3"/>
        <v>6.9</v>
      </c>
      <c r="T11" s="3">
        <f t="shared" si="4"/>
        <v>6.7869524591637376</v>
      </c>
    </row>
    <row r="12" spans="1:31" x14ac:dyDescent="0.25">
      <c r="A12">
        <v>2014</v>
      </c>
      <c r="B12" s="33">
        <v>2.067259</v>
      </c>
      <c r="C12" s="33">
        <v>2.1790060000000002</v>
      </c>
      <c r="D12" s="3">
        <f t="shared" si="1"/>
        <v>0.11174700000000026</v>
      </c>
      <c r="E12" s="34">
        <f t="shared" si="0"/>
        <v>99.210830423545744</v>
      </c>
      <c r="F12" s="34">
        <f t="shared" si="0"/>
        <v>110.94051824200015</v>
      </c>
      <c r="G12" s="3">
        <f t="shared" si="2"/>
        <v>111.82299126857282</v>
      </c>
      <c r="H12" s="3">
        <v>2.1</v>
      </c>
      <c r="I12" s="33">
        <f t="shared" si="5"/>
        <v>1.5733488218308196</v>
      </c>
      <c r="J12" s="33">
        <f t="shared" si="5"/>
        <v>2.3448697202807693</v>
      </c>
      <c r="K12" s="33">
        <f t="shared" si="6"/>
        <v>0.77152089844994975</v>
      </c>
      <c r="L12" s="33">
        <f t="shared" si="12"/>
        <v>11.095628922605613</v>
      </c>
      <c r="M12" s="33">
        <f t="shared" si="9"/>
        <v>1.5850898460865162</v>
      </c>
      <c r="N12" s="33">
        <f t="shared" si="7"/>
        <v>0.99210830423545737</v>
      </c>
      <c r="O12" s="33">
        <f t="shared" si="7"/>
        <v>1.1094051824200017</v>
      </c>
      <c r="P12" s="33">
        <f t="shared" si="10"/>
        <v>11.822991268572864</v>
      </c>
      <c r="Q12" s="3">
        <f t="shared" si="8"/>
        <v>11.729687818454437</v>
      </c>
      <c r="R12" s="3">
        <f t="shared" si="11"/>
        <v>2.8715208984499498</v>
      </c>
      <c r="S12" s="3">
        <f t="shared" si="3"/>
        <v>7.1</v>
      </c>
      <c r="T12" s="3">
        <f t="shared" si="4"/>
        <v>7.8715208984499494</v>
      </c>
    </row>
    <row r="13" spans="1:31" x14ac:dyDescent="0.25">
      <c r="A13">
        <v>2015</v>
      </c>
      <c r="B13" s="33">
        <v>2.0896780000000001</v>
      </c>
      <c r="C13" s="33">
        <v>2.208996</v>
      </c>
      <c r="D13" s="3">
        <f t="shared" si="1"/>
        <v>0.11931799999999981</v>
      </c>
      <c r="E13" s="34">
        <f t="shared" si="0"/>
        <v>101.46015765369761</v>
      </c>
      <c r="F13" s="34">
        <f t="shared" si="0"/>
        <v>114.31801683573759</v>
      </c>
      <c r="G13" s="3">
        <f t="shared" si="2"/>
        <v>112.67281608799216</v>
      </c>
      <c r="H13" s="3">
        <v>2.4</v>
      </c>
      <c r="I13" s="33">
        <f t="shared" si="5"/>
        <v>2.2672194361736047</v>
      </c>
      <c r="J13" s="33">
        <f t="shared" si="5"/>
        <v>3.0444229459699557</v>
      </c>
      <c r="K13" s="33">
        <f t="shared" si="6"/>
        <v>0.777203509796351</v>
      </c>
      <c r="L13" s="33">
        <f t="shared" si="12"/>
        <v>11.872832432401964</v>
      </c>
      <c r="M13" s="33">
        <f t="shared" si="9"/>
        <v>1.4841040540502455</v>
      </c>
      <c r="N13" s="33">
        <f t="shared" si="7"/>
        <v>1.014601576536976</v>
      </c>
      <c r="O13" s="33">
        <f t="shared" si="7"/>
        <v>1.1431801683573761</v>
      </c>
      <c r="P13" s="33">
        <f t="shared" si="10"/>
        <v>12.672816087992175</v>
      </c>
      <c r="Q13" s="3">
        <f t="shared" si="8"/>
        <v>12.857859182040009</v>
      </c>
      <c r="R13" s="3">
        <f t="shared" si="11"/>
        <v>3.1772035097963509</v>
      </c>
      <c r="S13" s="3">
        <f t="shared" si="3"/>
        <v>7.4</v>
      </c>
      <c r="T13" s="3">
        <f t="shared" si="4"/>
        <v>8.1772035097963514</v>
      </c>
    </row>
    <row r="14" spans="1:31" x14ac:dyDescent="0.25">
      <c r="A14">
        <v>2016</v>
      </c>
      <c r="B14" s="33">
        <v>2.112673</v>
      </c>
      <c r="C14" s="33">
        <v>2.2379579999999999</v>
      </c>
      <c r="D14" s="3">
        <f t="shared" si="1"/>
        <v>0.12528499999999987</v>
      </c>
      <c r="E14" s="34">
        <f t="shared" si="0"/>
        <v>103.8202653215899</v>
      </c>
      <c r="F14" s="34">
        <f t="shared" si="0"/>
        <v>117.67730629972687</v>
      </c>
      <c r="G14" s="3">
        <f t="shared" si="2"/>
        <v>113.34714464003139</v>
      </c>
      <c r="H14" s="3">
        <v>2.4</v>
      </c>
      <c r="I14" s="33">
        <f t="shared" si="5"/>
        <v>2.3261423227310303</v>
      </c>
      <c r="J14" s="33">
        <f t="shared" si="5"/>
        <v>2.9385477083775839</v>
      </c>
      <c r="K14" s="33">
        <f t="shared" si="6"/>
        <v>0.61240538564655367</v>
      </c>
      <c r="L14" s="33">
        <f t="shared" si="12"/>
        <v>12.485237818048518</v>
      </c>
      <c r="M14" s="33">
        <f t="shared" si="9"/>
        <v>1.3872486464498353</v>
      </c>
      <c r="N14" s="33">
        <f t="shared" si="7"/>
        <v>1.0382026532158988</v>
      </c>
      <c r="O14" s="33">
        <f t="shared" si="7"/>
        <v>1.1767730629972688</v>
      </c>
      <c r="P14" s="33">
        <f t="shared" si="10"/>
        <v>13.347144640031445</v>
      </c>
      <c r="Q14" s="3">
        <f t="shared" si="8"/>
        <v>13.857040978137004</v>
      </c>
      <c r="R14" s="3">
        <f t="shared" si="11"/>
        <v>3.0124053856465536</v>
      </c>
      <c r="S14" s="3">
        <f t="shared" si="3"/>
        <v>7.4</v>
      </c>
      <c r="T14" s="3">
        <f t="shared" si="4"/>
        <v>8.012405385646554</v>
      </c>
    </row>
    <row r="15" spans="1:31" x14ac:dyDescent="0.25">
      <c r="A15">
        <v>2017</v>
      </c>
      <c r="B15" s="33">
        <v>2.13578</v>
      </c>
      <c r="C15" s="33">
        <v>2.2676970000000001</v>
      </c>
      <c r="D15" s="3">
        <f t="shared" si="1"/>
        <v>0.13191700000000006</v>
      </c>
      <c r="E15" s="34">
        <f t="shared" si="0"/>
        <v>106.2471714696543</v>
      </c>
      <c r="F15" s="34">
        <f t="shared" si="0"/>
        <v>121.22946879913816</v>
      </c>
      <c r="G15" s="3">
        <f t="shared" si="2"/>
        <v>114.10136112071747</v>
      </c>
      <c r="H15" s="3">
        <v>2.5</v>
      </c>
      <c r="I15" s="33">
        <f t="shared" si="5"/>
        <v>2.3376034924847318</v>
      </c>
      <c r="J15" s="33">
        <f t="shared" si="5"/>
        <v>3.0185620414898438</v>
      </c>
      <c r="K15" s="33">
        <f t="shared" si="6"/>
        <v>0.68095854900511199</v>
      </c>
      <c r="L15" s="33">
        <f t="shared" si="12"/>
        <v>13.16619636705363</v>
      </c>
      <c r="M15" s="33">
        <f t="shared" si="9"/>
        <v>1.3166196367053629</v>
      </c>
      <c r="N15" s="33">
        <f t="shared" si="7"/>
        <v>1.0624717146965428</v>
      </c>
      <c r="O15" s="33">
        <f t="shared" si="7"/>
        <v>1.2122946879913818</v>
      </c>
      <c r="P15" s="33">
        <f t="shared" si="10"/>
        <v>14.101361120717513</v>
      </c>
      <c r="Q15" s="3">
        <f t="shared" si="8"/>
        <v>14.982297329483906</v>
      </c>
      <c r="R15" s="3">
        <f t="shared" si="11"/>
        <v>3.180958549005112</v>
      </c>
      <c r="S15" s="3">
        <f t="shared" si="3"/>
        <v>7.5</v>
      </c>
      <c r="T15" s="3">
        <f t="shared" si="4"/>
        <v>8.180958549005112</v>
      </c>
    </row>
    <row r="16" spans="1:31" x14ac:dyDescent="0.25">
      <c r="A16">
        <v>2018</v>
      </c>
      <c r="B16" s="33">
        <v>2.1578590000000002</v>
      </c>
      <c r="C16" s="33">
        <v>2.2969620000000002</v>
      </c>
      <c r="D16" s="3">
        <f t="shared" si="1"/>
        <v>0.13910299999999998</v>
      </c>
      <c r="E16" s="34">
        <f t="shared" si="0"/>
        <v>108.61909122168856</v>
      </c>
      <c r="F16" s="34">
        <f t="shared" si="0"/>
        <v>124.82967223743655</v>
      </c>
      <c r="G16" s="3">
        <f t="shared" si="2"/>
        <v>114.92424658816435</v>
      </c>
      <c r="H16" s="3">
        <v>2.5</v>
      </c>
      <c r="I16" s="33">
        <f>+E16/E15*100-100</f>
        <v>2.2324544919407145</v>
      </c>
      <c r="J16" s="33">
        <f>+F16/F15*100-100</f>
        <v>2.9697428141531219</v>
      </c>
      <c r="K16" s="33">
        <f t="shared" si="6"/>
        <v>0.73728832221240737</v>
      </c>
      <c r="L16" s="33">
        <f t="shared" si="12"/>
        <v>13.903484689266037</v>
      </c>
      <c r="M16" s="33">
        <f t="shared" si="9"/>
        <v>1.2639531535696398</v>
      </c>
      <c r="N16" s="33">
        <f t="shared" si="7"/>
        <v>1.0861909122168854</v>
      </c>
      <c r="O16" s="33">
        <f t="shared" si="7"/>
        <v>1.248296722374366</v>
      </c>
      <c r="P16" s="33">
        <f t="shared" si="10"/>
        <v>14.924246588164422</v>
      </c>
      <c r="Q16" s="3">
        <f>+(O16-N16)*100</f>
        <v>16.210581015748062</v>
      </c>
      <c r="R16" s="3">
        <f t="shared" si="11"/>
        <v>3.2372883222124074</v>
      </c>
      <c r="S16" s="3">
        <f t="shared" si="3"/>
        <v>7.5</v>
      </c>
      <c r="T16" s="3">
        <f t="shared" si="4"/>
        <v>8.2372883222124074</v>
      </c>
    </row>
    <row r="17" spans="1:20" x14ac:dyDescent="0.25">
      <c r="E17" s="34"/>
      <c r="F17" s="34"/>
      <c r="I17" s="35"/>
    </row>
    <row r="18" spans="1:20" x14ac:dyDescent="0.25">
      <c r="A18" s="1" t="s">
        <v>90</v>
      </c>
      <c r="C18" s="30" t="s">
        <v>91</v>
      </c>
    </row>
    <row r="19" spans="1:20" x14ac:dyDescent="0.25">
      <c r="A19" t="s">
        <v>87</v>
      </c>
      <c r="B19" t="str">
        <f>+B3</f>
        <v>Base Line</v>
      </c>
      <c r="C19" t="s">
        <v>89</v>
      </c>
      <c r="E19" t="s">
        <v>88</v>
      </c>
      <c r="F19" t="s">
        <v>89</v>
      </c>
    </row>
    <row r="20" spans="1:20" x14ac:dyDescent="0.25">
      <c r="A20">
        <v>2006</v>
      </c>
      <c r="B20" s="33">
        <v>8.5259799999999997E-2</v>
      </c>
      <c r="C20" s="33">
        <v>8.5259799999999997E-2</v>
      </c>
      <c r="E20" s="34">
        <f t="shared" ref="E20:F32" si="13">+(EXP(B20)/EXP(B$20))*100</f>
        <v>100</v>
      </c>
      <c r="F20" s="34">
        <f t="shared" si="13"/>
        <v>100</v>
      </c>
      <c r="G20" s="3">
        <f>+F20/E20*100</f>
        <v>100</v>
      </c>
      <c r="H20" s="3">
        <v>5.7030000000000003</v>
      </c>
      <c r="I20" s="33"/>
      <c r="J20" s="3"/>
      <c r="K20" s="3"/>
      <c r="L20" s="3"/>
      <c r="M20" s="3"/>
      <c r="N20" s="3"/>
      <c r="O20" s="3"/>
      <c r="P20" s="3"/>
      <c r="Q20" s="3"/>
      <c r="R20" s="3">
        <f>+H20</f>
        <v>5.7030000000000003</v>
      </c>
      <c r="S20" s="3">
        <f>+H20+5</f>
        <v>10.702999999999999</v>
      </c>
      <c r="T20" s="3">
        <f>+R20+5</f>
        <v>10.702999999999999</v>
      </c>
    </row>
    <row r="21" spans="1:20" x14ac:dyDescent="0.25">
      <c r="A21">
        <v>2007</v>
      </c>
      <c r="B21" s="33">
        <v>0.1016537</v>
      </c>
      <c r="C21" s="33">
        <v>0.1016537</v>
      </c>
      <c r="D21" s="3">
        <f t="shared" ref="D21:D32" si="14">+C21-B21</f>
        <v>0</v>
      </c>
      <c r="E21" s="34">
        <f t="shared" si="13"/>
        <v>101.65290173354735</v>
      </c>
      <c r="F21" s="34">
        <f t="shared" si="13"/>
        <v>101.65290173354735</v>
      </c>
      <c r="G21" s="3">
        <f t="shared" ref="G21:G31" si="15">+F21/E21*100</f>
        <v>100</v>
      </c>
      <c r="H21" s="3">
        <v>1.6639999999999999</v>
      </c>
      <c r="I21" s="33">
        <f t="shared" ref="I21:J31" si="16">+E21/E20*100-100</f>
        <v>1.6529017335473526</v>
      </c>
      <c r="J21" s="33">
        <f t="shared" si="16"/>
        <v>1.6529017335473526</v>
      </c>
      <c r="K21" s="33">
        <f>+J21-I21</f>
        <v>0</v>
      </c>
      <c r="L21" s="33"/>
      <c r="M21" s="33"/>
      <c r="N21" s="33">
        <f>+I21/100+1</f>
        <v>1.0165290173354735</v>
      </c>
      <c r="O21" s="33">
        <f>+J21/100+1</f>
        <v>1.0165290173354735</v>
      </c>
      <c r="P21" s="33"/>
      <c r="Q21" s="33"/>
      <c r="R21" s="3">
        <f>+H21</f>
        <v>1.6639999999999999</v>
      </c>
      <c r="S21" s="3">
        <f t="shared" ref="S21:S32" si="17">+H21+5</f>
        <v>6.6639999999999997</v>
      </c>
      <c r="T21" s="3">
        <f t="shared" ref="T21:T32" si="18">+R21+5</f>
        <v>6.6639999999999997</v>
      </c>
    </row>
    <row r="22" spans="1:20" x14ac:dyDescent="0.25">
      <c r="A22">
        <v>2008</v>
      </c>
      <c r="B22" s="33">
        <v>0.10526050000000001</v>
      </c>
      <c r="C22" s="33">
        <v>0.1108128</v>
      </c>
      <c r="D22" s="3">
        <f t="shared" si="14"/>
        <v>5.5522999999999961E-3</v>
      </c>
      <c r="E22" s="34">
        <f t="shared" si="13"/>
        <v>102.02020541679437</v>
      </c>
      <c r="F22" s="34">
        <f t="shared" si="13"/>
        <v>102.58822765902775</v>
      </c>
      <c r="G22" s="3">
        <f t="shared" si="15"/>
        <v>100.55677425850378</v>
      </c>
      <c r="H22" s="3">
        <v>0.34699999999999998</v>
      </c>
      <c r="I22" s="33">
        <f t="shared" si="16"/>
        <v>0.36133123303237369</v>
      </c>
      <c r="J22" s="33">
        <f t="shared" si="16"/>
        <v>0.92011729082960869</v>
      </c>
      <c r="K22" s="33">
        <f t="shared" ref="K22:K32" si="19">+J22-I22</f>
        <v>0.558786057797235</v>
      </c>
      <c r="L22" s="33">
        <f>+K22</f>
        <v>0.558786057797235</v>
      </c>
      <c r="M22" s="33">
        <f>+L22</f>
        <v>0.558786057797235</v>
      </c>
      <c r="N22" s="33">
        <f>N21*(1+I22/100)</f>
        <v>1.0202020541679435</v>
      </c>
      <c r="O22" s="33">
        <f>O21*(1+J22/100)</f>
        <v>1.0258822765902775</v>
      </c>
      <c r="P22" s="33">
        <f>+O22/N22*100-100</f>
        <v>0.55677425850379336</v>
      </c>
      <c r="Q22" s="3">
        <f t="shared" ref="Q22:Q31" si="20">+(O22-N22)*100</f>
        <v>0.56802224223340136</v>
      </c>
      <c r="R22" s="3">
        <f>+H22+K22</f>
        <v>0.90578605779723498</v>
      </c>
      <c r="S22" s="3">
        <f t="shared" si="17"/>
        <v>5.3469999999999995</v>
      </c>
      <c r="T22" s="3">
        <f t="shared" si="18"/>
        <v>5.9057860577972345</v>
      </c>
    </row>
    <row r="23" spans="1:20" x14ac:dyDescent="0.25">
      <c r="A23">
        <v>2009</v>
      </c>
      <c r="B23" s="33">
        <v>6.29749E-2</v>
      </c>
      <c r="C23" s="33">
        <v>0.14756259999999999</v>
      </c>
      <c r="D23" s="3">
        <f t="shared" si="14"/>
        <v>8.4587699999999988E-2</v>
      </c>
      <c r="E23" s="34">
        <f t="shared" si="13"/>
        <v>97.796157410538058</v>
      </c>
      <c r="F23" s="34">
        <f t="shared" si="13"/>
        <v>106.42845613071455</v>
      </c>
      <c r="G23" s="3">
        <f t="shared" si="15"/>
        <v>108.82682811752919</v>
      </c>
      <c r="H23" s="3">
        <v>-4.1180000000000003</v>
      </c>
      <c r="I23" s="33">
        <f t="shared" si="16"/>
        <v>-4.1404033534331148</v>
      </c>
      <c r="J23" s="33">
        <f t="shared" si="16"/>
        <v>3.7433422521447142</v>
      </c>
      <c r="K23" s="33">
        <f t="shared" si="19"/>
        <v>7.883745605577829</v>
      </c>
      <c r="L23" s="33">
        <f>+L22+K23</f>
        <v>8.442531663375064</v>
      </c>
      <c r="M23" s="33">
        <f t="shared" ref="M23:M32" si="21">+L23/(A23-$A$6+1)</f>
        <v>4.221265831687532</v>
      </c>
      <c r="N23" s="33">
        <f t="shared" ref="N23:O32" si="22">N22*(1+I23/100)</f>
        <v>0.97796157410538043</v>
      </c>
      <c r="O23" s="33">
        <f t="shared" si="22"/>
        <v>1.0642845613071457</v>
      </c>
      <c r="P23" s="33">
        <f t="shared" ref="P23:P32" si="23">+O23/N23*100-100</f>
        <v>8.8268281175292458</v>
      </c>
      <c r="Q23" s="3">
        <f t="shared" si="20"/>
        <v>8.6322987201765233</v>
      </c>
      <c r="R23" s="3">
        <f t="shared" ref="R23:R32" si="24">+H23+K23</f>
        <v>3.7657456055778287</v>
      </c>
      <c r="S23" s="3">
        <f t="shared" si="17"/>
        <v>0.88199999999999967</v>
      </c>
      <c r="T23" s="3">
        <f t="shared" si="18"/>
        <v>8.7657456055778287</v>
      </c>
    </row>
    <row r="24" spans="1:20" x14ac:dyDescent="0.25">
      <c r="A24">
        <v>2010</v>
      </c>
      <c r="B24" s="33">
        <v>6.5787700000000005E-2</v>
      </c>
      <c r="C24" s="33">
        <v>0.16040879999999999</v>
      </c>
      <c r="D24" s="3">
        <f t="shared" si="14"/>
        <v>9.4621099999999986E-2</v>
      </c>
      <c r="E24" s="34">
        <f t="shared" si="13"/>
        <v>98.07162567905344</v>
      </c>
      <c r="F24" s="34">
        <f t="shared" si="13"/>
        <v>107.80447675887605</v>
      </c>
      <c r="G24" s="3">
        <f t="shared" si="15"/>
        <v>109.92422733123041</v>
      </c>
      <c r="H24" s="3">
        <v>0.23499999999999999</v>
      </c>
      <c r="I24" s="33">
        <f t="shared" si="16"/>
        <v>0.2816759633602004</v>
      </c>
      <c r="J24" s="33">
        <f t="shared" si="16"/>
        <v>1.2929066888572436</v>
      </c>
      <c r="K24" s="33">
        <f t="shared" si="19"/>
        <v>1.0112307254970432</v>
      </c>
      <c r="L24" s="33">
        <f t="shared" ref="L24:L32" si="25">+L23+K24</f>
        <v>9.4537623888721072</v>
      </c>
      <c r="M24" s="33">
        <f t="shared" si="21"/>
        <v>3.1512541296240357</v>
      </c>
      <c r="N24" s="33">
        <f t="shared" si="22"/>
        <v>0.98071625679053431</v>
      </c>
      <c r="O24" s="33">
        <f t="shared" si="22"/>
        <v>1.0780447675887608</v>
      </c>
      <c r="P24" s="33">
        <f t="shared" si="23"/>
        <v>9.924227331230469</v>
      </c>
      <c r="Q24" s="3">
        <f t="shared" si="20"/>
        <v>9.7328510798226464</v>
      </c>
      <c r="R24" s="3">
        <f t="shared" si="24"/>
        <v>1.2462307254970431</v>
      </c>
      <c r="S24" s="3">
        <f t="shared" si="17"/>
        <v>5.2350000000000003</v>
      </c>
      <c r="T24" s="3">
        <f t="shared" si="18"/>
        <v>6.2462307254970426</v>
      </c>
    </row>
    <row r="25" spans="1:20" x14ac:dyDescent="0.25">
      <c r="A25">
        <v>2011</v>
      </c>
      <c r="B25" s="33">
        <v>7.1389999999999995E-2</v>
      </c>
      <c r="C25" s="33">
        <v>0.24561640000000001</v>
      </c>
      <c r="D25" s="3">
        <f t="shared" si="14"/>
        <v>0.1742264</v>
      </c>
      <c r="E25" s="34">
        <f t="shared" si="13"/>
        <v>98.622594252167005</v>
      </c>
      <c r="F25" s="34">
        <f t="shared" si="13"/>
        <v>117.39294195911857</v>
      </c>
      <c r="G25" s="3">
        <f t="shared" si="15"/>
        <v>119.03250249020816</v>
      </c>
      <c r="H25" s="3">
        <v>0.75800000000000001</v>
      </c>
      <c r="I25" s="33">
        <f t="shared" si="16"/>
        <v>0.5618022229147499</v>
      </c>
      <c r="J25" s="33">
        <f t="shared" si="16"/>
        <v>8.8943107823702405</v>
      </c>
      <c r="K25" s="33">
        <v>5</v>
      </c>
      <c r="L25" s="33">
        <f t="shared" si="25"/>
        <v>14.453762388872107</v>
      </c>
      <c r="M25" s="33">
        <f t="shared" si="21"/>
        <v>3.6134405972180268</v>
      </c>
      <c r="N25" s="33">
        <f t="shared" si="22"/>
        <v>0.98622594252166995</v>
      </c>
      <c r="O25" s="33">
        <f t="shared" si="22"/>
        <v>1.173929419591186</v>
      </c>
      <c r="P25" s="33">
        <f t="shared" si="23"/>
        <v>19.032502490208202</v>
      </c>
      <c r="Q25" s="3">
        <f t="shared" si="20"/>
        <v>18.770347706951608</v>
      </c>
      <c r="R25" s="3">
        <f t="shared" si="24"/>
        <v>5.758</v>
      </c>
      <c r="S25" s="3">
        <f t="shared" si="17"/>
        <v>5.758</v>
      </c>
      <c r="T25" s="3">
        <f t="shared" si="18"/>
        <v>10.757999999999999</v>
      </c>
    </row>
    <row r="26" spans="1:20" x14ac:dyDescent="0.25">
      <c r="A26">
        <v>2012</v>
      </c>
      <c r="B26" s="33">
        <v>8.3548800000000006E-2</v>
      </c>
      <c r="C26" s="33">
        <v>0.29608079999999998</v>
      </c>
      <c r="D26" s="3">
        <f t="shared" si="14"/>
        <v>0.21253199999999997</v>
      </c>
      <c r="E26" s="34">
        <f t="shared" si="13"/>
        <v>99.82904629260257</v>
      </c>
      <c r="F26" s="34">
        <f t="shared" si="13"/>
        <v>123.46913255325714</v>
      </c>
      <c r="G26" s="3">
        <f t="shared" si="15"/>
        <v>123.68056907141496</v>
      </c>
      <c r="H26" s="3">
        <v>8.9999999999999993E-3</v>
      </c>
      <c r="I26" s="33">
        <f t="shared" si="16"/>
        <v>1.2233018707161563</v>
      </c>
      <c r="J26" s="33">
        <f t="shared" si="16"/>
        <v>5.1759420053162586</v>
      </c>
      <c r="K26" s="33">
        <f t="shared" si="19"/>
        <v>3.9526401346001023</v>
      </c>
      <c r="L26" s="33">
        <f t="shared" si="25"/>
        <v>18.40640252347221</v>
      </c>
      <c r="M26" s="33">
        <f t="shared" si="21"/>
        <v>3.6812805046944419</v>
      </c>
      <c r="N26" s="33">
        <f t="shared" si="22"/>
        <v>0.99829046292602552</v>
      </c>
      <c r="O26" s="33">
        <f t="shared" si="22"/>
        <v>1.2346913255325715</v>
      </c>
      <c r="P26" s="33">
        <f t="shared" si="23"/>
        <v>23.680569071415007</v>
      </c>
      <c r="Q26" s="3">
        <f t="shared" si="20"/>
        <v>23.640086260654602</v>
      </c>
      <c r="R26" s="3">
        <f t="shared" si="24"/>
        <v>3.9616401346001022</v>
      </c>
      <c r="S26" s="3">
        <f t="shared" si="17"/>
        <v>5.0090000000000003</v>
      </c>
      <c r="T26" s="3">
        <f t="shared" si="18"/>
        <v>8.9616401346001027</v>
      </c>
    </row>
    <row r="27" spans="1:20" x14ac:dyDescent="0.25">
      <c r="A27">
        <v>2013</v>
      </c>
      <c r="B27" s="33">
        <v>6.9188799999999995E-2</v>
      </c>
      <c r="C27" s="33">
        <v>0.31378210000000001</v>
      </c>
      <c r="D27" s="3">
        <f t="shared" si="14"/>
        <v>0.24459330000000001</v>
      </c>
      <c r="E27" s="34">
        <f t="shared" si="13"/>
        <v>98.405744949599523</v>
      </c>
      <c r="F27" s="34">
        <f t="shared" si="13"/>
        <v>125.67415501559857</v>
      </c>
      <c r="G27" s="3">
        <f t="shared" si="15"/>
        <v>127.71018102648897</v>
      </c>
      <c r="H27" s="3">
        <v>-0.75</v>
      </c>
      <c r="I27" s="33">
        <f t="shared" si="16"/>
        <v>-1.4257386961619432</v>
      </c>
      <c r="J27" s="33">
        <f t="shared" si="16"/>
        <v>1.7858896525334558</v>
      </c>
      <c r="K27" s="33">
        <f t="shared" si="19"/>
        <v>3.2116283486953989</v>
      </c>
      <c r="L27" s="33">
        <f t="shared" si="25"/>
        <v>21.618030872167608</v>
      </c>
      <c r="M27" s="33">
        <f t="shared" si="21"/>
        <v>3.6030051453612679</v>
      </c>
      <c r="N27" s="33">
        <f t="shared" si="22"/>
        <v>0.98405744949599505</v>
      </c>
      <c r="O27" s="33">
        <f t="shared" si="22"/>
        <v>1.256741550155986</v>
      </c>
      <c r="P27" s="33">
        <f t="shared" si="23"/>
        <v>27.71018102648901</v>
      </c>
      <c r="Q27" s="3">
        <f t="shared" si="20"/>
        <v>27.268410065999092</v>
      </c>
      <c r="R27" s="3">
        <f t="shared" si="24"/>
        <v>2.4616283486953989</v>
      </c>
      <c r="S27" s="3">
        <f t="shared" si="17"/>
        <v>4.25</v>
      </c>
      <c r="T27" s="3">
        <f t="shared" si="18"/>
        <v>7.4616283486953989</v>
      </c>
    </row>
    <row r="28" spans="1:20" x14ac:dyDescent="0.25">
      <c r="A28">
        <v>2014</v>
      </c>
      <c r="B28" s="33">
        <v>6.4573900000000004E-2</v>
      </c>
      <c r="C28" s="33">
        <v>0.35535630000000001</v>
      </c>
      <c r="D28" s="3">
        <f t="shared" si="14"/>
        <v>0.2907824</v>
      </c>
      <c r="E28" s="34">
        <f t="shared" si="13"/>
        <v>97.952658555557761</v>
      </c>
      <c r="F28" s="34">
        <f t="shared" si="13"/>
        <v>131.00908684022977</v>
      </c>
      <c r="G28" s="3">
        <f t="shared" si="15"/>
        <v>133.74735180456867</v>
      </c>
      <c r="H28" s="3">
        <v>-1.05</v>
      </c>
      <c r="I28" s="33">
        <f t="shared" si="16"/>
        <v>-0.46042677109331009</v>
      </c>
      <c r="J28" s="33">
        <f t="shared" si="16"/>
        <v>4.2450508809619834</v>
      </c>
      <c r="K28" s="33">
        <f t="shared" si="19"/>
        <v>4.7054776520552934</v>
      </c>
      <c r="L28" s="33">
        <f t="shared" si="25"/>
        <v>26.323508524222902</v>
      </c>
      <c r="M28" s="33">
        <f t="shared" si="21"/>
        <v>3.7605012177461288</v>
      </c>
      <c r="N28" s="33">
        <f t="shared" si="22"/>
        <v>0.97952658555557737</v>
      </c>
      <c r="O28" s="33">
        <f t="shared" si="22"/>
        <v>1.310090868402298</v>
      </c>
      <c r="P28" s="33">
        <f t="shared" si="23"/>
        <v>33.747351804568723</v>
      </c>
      <c r="Q28" s="3">
        <f t="shared" si="20"/>
        <v>33.056428284672066</v>
      </c>
      <c r="R28" s="3">
        <f t="shared" si="24"/>
        <v>3.6554776520552936</v>
      </c>
      <c r="S28" s="3">
        <f t="shared" si="17"/>
        <v>3.95</v>
      </c>
      <c r="T28" s="3">
        <f t="shared" si="18"/>
        <v>8.6554776520552927</v>
      </c>
    </row>
    <row r="29" spans="1:20" x14ac:dyDescent="0.25">
      <c r="A29">
        <v>2015</v>
      </c>
      <c r="B29" s="33">
        <v>6.2674300000000002E-2</v>
      </c>
      <c r="C29" s="33">
        <v>0.40445449999999999</v>
      </c>
      <c r="D29" s="3">
        <f t="shared" si="14"/>
        <v>0.34178019999999998</v>
      </c>
      <c r="E29" s="34">
        <f t="shared" si="13"/>
        <v>97.766764303625735</v>
      </c>
      <c r="F29" s="34">
        <f t="shared" si="13"/>
        <v>137.60192097667434</v>
      </c>
      <c r="G29" s="3">
        <f t="shared" si="15"/>
        <v>140.74509058041036</v>
      </c>
      <c r="H29" s="3">
        <v>-0.32</v>
      </c>
      <c r="I29" s="33">
        <f t="shared" si="16"/>
        <v>-0.18977969018226304</v>
      </c>
      <c r="J29" s="33">
        <f t="shared" si="16"/>
        <v>5.0323487442399824</v>
      </c>
      <c r="K29" s="33">
        <f t="shared" si="19"/>
        <v>5.2221284344222454</v>
      </c>
      <c r="L29" s="33">
        <f t="shared" si="25"/>
        <v>31.545636958645147</v>
      </c>
      <c r="M29" s="33">
        <f t="shared" si="21"/>
        <v>3.9432046198306434</v>
      </c>
      <c r="N29" s="33">
        <f t="shared" si="22"/>
        <v>0.97766764303625708</v>
      </c>
      <c r="O29" s="33">
        <f t="shared" si="22"/>
        <v>1.3760192097667439</v>
      </c>
      <c r="P29" s="33">
        <f t="shared" si="23"/>
        <v>40.745090580410448</v>
      </c>
      <c r="Q29" s="3">
        <f t="shared" si="20"/>
        <v>39.835156673048679</v>
      </c>
      <c r="R29" s="3">
        <f t="shared" si="24"/>
        <v>4.9021284344222451</v>
      </c>
      <c r="S29" s="3">
        <f t="shared" si="17"/>
        <v>4.68</v>
      </c>
      <c r="T29" s="3">
        <f t="shared" si="18"/>
        <v>9.9021284344222451</v>
      </c>
    </row>
    <row r="30" spans="1:20" x14ac:dyDescent="0.25">
      <c r="A30">
        <v>2016</v>
      </c>
      <c r="B30" s="33">
        <v>5.94709E-2</v>
      </c>
      <c r="C30" s="33">
        <v>0.45425589999999999</v>
      </c>
      <c r="D30" s="3">
        <f t="shared" si="14"/>
        <v>0.394785</v>
      </c>
      <c r="E30" s="34">
        <f t="shared" si="13"/>
        <v>97.45407934574429</v>
      </c>
      <c r="F30" s="34">
        <f t="shared" si="13"/>
        <v>144.62819631640841</v>
      </c>
      <c r="G30" s="3">
        <f t="shared" si="15"/>
        <v>148.40650826252372</v>
      </c>
      <c r="H30" s="3">
        <v>-0.2</v>
      </c>
      <c r="I30" s="33">
        <f t="shared" si="16"/>
        <v>-0.31982745885950692</v>
      </c>
      <c r="J30" s="33">
        <f t="shared" si="16"/>
        <v>5.1062334667007576</v>
      </c>
      <c r="K30" s="33">
        <f t="shared" si="19"/>
        <v>5.4260609255602645</v>
      </c>
      <c r="L30" s="33">
        <f t="shared" si="25"/>
        <v>36.971697884205412</v>
      </c>
      <c r="M30" s="33">
        <f t="shared" si="21"/>
        <v>4.1079664315783795</v>
      </c>
      <c r="N30" s="33">
        <f t="shared" si="22"/>
        <v>0.97454079345744249</v>
      </c>
      <c r="O30" s="33">
        <f t="shared" si="22"/>
        <v>1.4462819631640846</v>
      </c>
      <c r="P30" s="33">
        <f t="shared" si="23"/>
        <v>48.406508262523829</v>
      </c>
      <c r="Q30" s="3">
        <f t="shared" si="20"/>
        <v>47.174116970664215</v>
      </c>
      <c r="R30" s="3">
        <f t="shared" si="24"/>
        <v>5.2260609255602644</v>
      </c>
      <c r="S30" s="3">
        <f t="shared" si="17"/>
        <v>4.8</v>
      </c>
      <c r="T30" s="3">
        <f t="shared" si="18"/>
        <v>10.226060925560265</v>
      </c>
    </row>
    <row r="31" spans="1:20" x14ac:dyDescent="0.25">
      <c r="A31">
        <v>2017</v>
      </c>
      <c r="B31" s="33">
        <v>5.25078E-2</v>
      </c>
      <c r="C31" s="33">
        <v>0.50316260000000002</v>
      </c>
      <c r="D31" s="3">
        <f t="shared" si="14"/>
        <v>0.45065480000000002</v>
      </c>
      <c r="E31" s="34">
        <f t="shared" si="13"/>
        <v>96.777853890801552</v>
      </c>
      <c r="F31" s="34">
        <f t="shared" si="13"/>
        <v>151.87730424877154</v>
      </c>
      <c r="G31" s="3">
        <f t="shared" si="15"/>
        <v>156.93394525997752</v>
      </c>
      <c r="H31" s="3">
        <v>0.5</v>
      </c>
      <c r="I31" s="33">
        <f t="shared" si="16"/>
        <v>-0.69389137887563379</v>
      </c>
      <c r="J31" s="33">
        <f t="shared" si="16"/>
        <v>5.0122369752188405</v>
      </c>
      <c r="K31" s="33">
        <f t="shared" si="19"/>
        <v>5.7061283540944743</v>
      </c>
      <c r="L31" s="33">
        <f t="shared" si="25"/>
        <v>42.677826238299886</v>
      </c>
      <c r="M31" s="33">
        <f t="shared" si="21"/>
        <v>4.267782623829989</v>
      </c>
      <c r="N31" s="33">
        <f t="shared" si="22"/>
        <v>0.96777853890801513</v>
      </c>
      <c r="O31" s="33">
        <f t="shared" si="22"/>
        <v>1.5187730424877159</v>
      </c>
      <c r="P31" s="33">
        <f t="shared" si="23"/>
        <v>56.933945259977634</v>
      </c>
      <c r="Q31" s="3">
        <f t="shared" si="20"/>
        <v>55.099450357970085</v>
      </c>
      <c r="R31" s="3">
        <f t="shared" si="24"/>
        <v>6.2061283540944743</v>
      </c>
      <c r="S31" s="3">
        <f t="shared" si="17"/>
        <v>5.5</v>
      </c>
      <c r="T31" s="3">
        <f t="shared" si="18"/>
        <v>11.206128354094474</v>
      </c>
    </row>
    <row r="32" spans="1:20" x14ac:dyDescent="0.25">
      <c r="A32">
        <f>+A16</f>
        <v>2018</v>
      </c>
      <c r="B32" s="33">
        <v>4.1649899999999997E-2</v>
      </c>
      <c r="C32" s="33">
        <v>0.55034050000000001</v>
      </c>
      <c r="D32" s="3">
        <f t="shared" si="14"/>
        <v>0.50869059999999999</v>
      </c>
      <c r="E32" s="34">
        <f t="shared" si="13"/>
        <v>95.732733803500054</v>
      </c>
      <c r="F32" s="34">
        <f t="shared" si="13"/>
        <v>159.2142669616272</v>
      </c>
      <c r="G32" s="3">
        <f>+F32/E32*100</f>
        <v>166.31120896268212</v>
      </c>
      <c r="H32" s="3">
        <v>1</v>
      </c>
      <c r="I32" s="33">
        <f>+E32/E31*100-100</f>
        <v>-1.0799165772788797</v>
      </c>
      <c r="J32" s="33">
        <f>+F32/F31*100-100</f>
        <v>4.8308486571751956</v>
      </c>
      <c r="K32" s="33">
        <f t="shared" si="19"/>
        <v>5.9107652344540753</v>
      </c>
      <c r="L32" s="33">
        <f t="shared" si="25"/>
        <v>48.588591472753961</v>
      </c>
      <c r="M32" s="33">
        <f t="shared" si="21"/>
        <v>4.417144679341269</v>
      </c>
      <c r="N32" s="33">
        <f t="shared" si="22"/>
        <v>0.95732733803500014</v>
      </c>
      <c r="O32" s="33">
        <f t="shared" si="22"/>
        <v>1.5921426696162728</v>
      </c>
      <c r="P32" s="33">
        <f t="shared" si="23"/>
        <v>66.311208962682286</v>
      </c>
      <c r="Q32" s="3">
        <f>+(O32-N32)*100</f>
        <v>63.48153315812727</v>
      </c>
      <c r="R32" s="3">
        <f t="shared" si="24"/>
        <v>6.9107652344540753</v>
      </c>
      <c r="S32" s="3">
        <f t="shared" si="17"/>
        <v>6</v>
      </c>
      <c r="T32" s="3">
        <f t="shared" si="18"/>
        <v>11.910765234454075</v>
      </c>
    </row>
    <row r="34" spans="1:20" x14ac:dyDescent="0.25">
      <c r="A34" s="1" t="s">
        <v>56</v>
      </c>
      <c r="C34" s="30" t="s">
        <v>80</v>
      </c>
    </row>
    <row r="35" spans="1:20" x14ac:dyDescent="0.25">
      <c r="A35" t="s">
        <v>87</v>
      </c>
      <c r="B35" t="str">
        <f>+B19</f>
        <v>Base Line</v>
      </c>
      <c r="C35" t="s">
        <v>89</v>
      </c>
      <c r="E35" t="s">
        <v>88</v>
      </c>
      <c r="F35" t="s">
        <v>89</v>
      </c>
    </row>
    <row r="36" spans="1:20" x14ac:dyDescent="0.25">
      <c r="A36">
        <v>2006</v>
      </c>
      <c r="B36" s="33">
        <v>4.4519609999999998</v>
      </c>
      <c r="C36" s="33">
        <v>4.4519609999999998</v>
      </c>
      <c r="E36" s="34">
        <f t="shared" ref="E36:F48" si="26">+(EXP(B36)/EXP(B$36))*100</f>
        <v>100</v>
      </c>
      <c r="F36" s="34">
        <f t="shared" si="26"/>
        <v>100</v>
      </c>
      <c r="G36" s="3">
        <f>+F36/E36*100</f>
        <v>100</v>
      </c>
      <c r="H36" s="3">
        <v>13.208</v>
      </c>
      <c r="I36" s="33"/>
      <c r="J36" s="3"/>
      <c r="K36" s="3"/>
      <c r="L36" s="3"/>
      <c r="M36" s="3"/>
      <c r="N36" s="3"/>
      <c r="O36" s="3"/>
      <c r="P36" s="3"/>
      <c r="Q36" s="3"/>
      <c r="R36" s="3">
        <f>+H36</f>
        <v>13.208</v>
      </c>
      <c r="S36" s="3">
        <f>+H36+5</f>
        <v>18.207999999999998</v>
      </c>
      <c r="T36" s="3">
        <f>+R36+5</f>
        <v>18.207999999999998</v>
      </c>
    </row>
    <row r="37" spans="1:20" x14ac:dyDescent="0.25">
      <c r="A37">
        <v>2007</v>
      </c>
      <c r="B37" s="33">
        <v>4.4984089999999997</v>
      </c>
      <c r="C37" s="33">
        <v>4.4984089999999997</v>
      </c>
      <c r="D37" s="3">
        <f t="shared" ref="D37:D48" si="27">+C37-B37</f>
        <v>0</v>
      </c>
      <c r="E37" s="34">
        <f t="shared" si="26"/>
        <v>104.754360538475</v>
      </c>
      <c r="F37" s="34">
        <f t="shared" si="26"/>
        <v>104.754360538475</v>
      </c>
      <c r="G37" s="3">
        <f t="shared" ref="G37:G47" si="28">+F37/E37*100</f>
        <v>100</v>
      </c>
      <c r="H37" s="3">
        <v>4.7539999999999996</v>
      </c>
      <c r="I37" s="33">
        <f t="shared" ref="I37:J47" si="29">+E37/E36*100-100</f>
        <v>4.7543605384749981</v>
      </c>
      <c r="J37" s="33">
        <f t="shared" si="29"/>
        <v>4.7543605384749981</v>
      </c>
      <c r="K37" s="33">
        <f>+J37-I37</f>
        <v>0</v>
      </c>
      <c r="L37" s="33"/>
      <c r="M37" s="33"/>
      <c r="N37" s="33">
        <f>+I37/100+1</f>
        <v>1.04754360538475</v>
      </c>
      <c r="O37" s="33">
        <f>+J37/100+1</f>
        <v>1.04754360538475</v>
      </c>
      <c r="P37" s="33"/>
      <c r="Q37" s="33"/>
      <c r="R37" s="3">
        <f>+H37</f>
        <v>4.7539999999999996</v>
      </c>
      <c r="S37" s="3">
        <f t="shared" ref="S37:S48" si="30">+H37+5</f>
        <v>9.7539999999999996</v>
      </c>
      <c r="T37" s="3">
        <f t="shared" ref="T37:T48" si="31">+R37+5</f>
        <v>9.7539999999999996</v>
      </c>
    </row>
    <row r="38" spans="1:20" x14ac:dyDescent="0.25">
      <c r="A38">
        <v>2008</v>
      </c>
      <c r="B38" s="33">
        <v>4.5254130000000004</v>
      </c>
      <c r="C38" s="33">
        <v>4.5347590000000002</v>
      </c>
      <c r="D38" s="3">
        <f t="shared" si="27"/>
        <v>9.3459999999998544E-3</v>
      </c>
      <c r="E38" s="34">
        <f t="shared" si="26"/>
        <v>107.62168770219735</v>
      </c>
      <c r="F38" s="34">
        <f t="shared" si="26"/>
        <v>108.63223492690453</v>
      </c>
      <c r="G38" s="3">
        <f t="shared" si="28"/>
        <v>100.9389810235122</v>
      </c>
      <c r="H38" s="3">
        <v>3.39</v>
      </c>
      <c r="I38" s="33">
        <f t="shared" si="29"/>
        <v>2.7371912242920189</v>
      </c>
      <c r="J38" s="33">
        <f t="shared" si="29"/>
        <v>3.7018739539775396</v>
      </c>
      <c r="K38" s="33">
        <f t="shared" ref="K38:K48" si="32">+J38-I38</f>
        <v>0.96468272968552071</v>
      </c>
      <c r="L38" s="33">
        <f>+K38</f>
        <v>0.96468272968552071</v>
      </c>
      <c r="M38" s="33">
        <f>+L38</f>
        <v>0.96468272968552071</v>
      </c>
      <c r="N38" s="33">
        <f>N37*(1+I38/100)</f>
        <v>1.0762168770219736</v>
      </c>
      <c r="O38" s="33">
        <f>O37*(1+J38/100)</f>
        <v>1.0863223492690453</v>
      </c>
      <c r="P38" s="33">
        <f>+O38/N38*100-100</f>
        <v>0.93898102351217005</v>
      </c>
      <c r="Q38" s="3">
        <f t="shared" ref="Q38:Q47" si="33">+(O38-N38)*100</f>
        <v>1.0105472247071701</v>
      </c>
      <c r="R38" s="3">
        <f>+H38+K38</f>
        <v>4.3546827296855213</v>
      </c>
      <c r="S38" s="3">
        <f t="shared" si="30"/>
        <v>8.39</v>
      </c>
      <c r="T38" s="3">
        <f t="shared" si="31"/>
        <v>9.3546827296855213</v>
      </c>
    </row>
    <row r="39" spans="1:20" x14ac:dyDescent="0.25">
      <c r="A39">
        <v>2009</v>
      </c>
      <c r="B39" s="33">
        <v>4.4920689999999999</v>
      </c>
      <c r="C39" s="33">
        <v>4.5192709999999998</v>
      </c>
      <c r="D39" s="3">
        <f t="shared" si="27"/>
        <v>2.7201999999999948E-2</v>
      </c>
      <c r="E39" s="34">
        <f t="shared" si="26"/>
        <v>104.0923187826228</v>
      </c>
      <c r="F39" s="34">
        <f t="shared" si="26"/>
        <v>106.96270111577917</v>
      </c>
      <c r="G39" s="3">
        <f t="shared" si="28"/>
        <v>102.75753520214168</v>
      </c>
      <c r="H39" s="3">
        <v>-4.391</v>
      </c>
      <c r="I39" s="33">
        <f t="shared" si="29"/>
        <v>-3.2794216434709256</v>
      </c>
      <c r="J39" s="33">
        <f t="shared" si="29"/>
        <v>-1.5368677743293659</v>
      </c>
      <c r="K39" s="33">
        <f t="shared" si="32"/>
        <v>1.7425538691415596</v>
      </c>
      <c r="L39" s="33">
        <f>+L38+K39</f>
        <v>2.7072365988270803</v>
      </c>
      <c r="M39" s="33">
        <f t="shared" ref="M39:M48" si="34">+L39/(A39-$A$6+1)</f>
        <v>1.3536182994135402</v>
      </c>
      <c r="N39" s="33">
        <f t="shared" ref="N39:O48" si="35">N38*(1+I39/100)</f>
        <v>1.0409231878262282</v>
      </c>
      <c r="O39" s="33">
        <f t="shared" si="35"/>
        <v>1.0696270111577917</v>
      </c>
      <c r="P39" s="33">
        <f t="shared" ref="P39:P48" si="36">+O39/N39*100-100</f>
        <v>2.7575352021416819</v>
      </c>
      <c r="Q39" s="3">
        <f t="shared" si="33"/>
        <v>2.8703823331563516</v>
      </c>
      <c r="R39" s="3">
        <f t="shared" ref="R39:R48" si="37">+H39+K39</f>
        <v>-2.6484461308584404</v>
      </c>
      <c r="S39" s="3">
        <f t="shared" si="30"/>
        <v>0.60899999999999999</v>
      </c>
      <c r="T39" s="3">
        <f t="shared" si="31"/>
        <v>2.3515538691415596</v>
      </c>
    </row>
    <row r="40" spans="1:20" x14ac:dyDescent="0.25">
      <c r="A40">
        <v>2010</v>
      </c>
      <c r="B40" s="33">
        <v>4.4918339999999999</v>
      </c>
      <c r="C40" s="33">
        <v>4.5581110000000002</v>
      </c>
      <c r="D40" s="3">
        <f t="shared" si="27"/>
        <v>6.6277000000000363E-2</v>
      </c>
      <c r="E40" s="34">
        <f t="shared" si="26"/>
        <v>104.06785996173289</v>
      </c>
      <c r="F40" s="34">
        <f t="shared" si="26"/>
        <v>111.19886622966287</v>
      </c>
      <c r="G40" s="3">
        <f t="shared" si="28"/>
        <v>106.85226569524168</v>
      </c>
      <c r="H40" s="3">
        <v>0.21099999999999999</v>
      </c>
      <c r="I40" s="33">
        <f t="shared" si="29"/>
        <v>-2.3497238966285749E-2</v>
      </c>
      <c r="J40" s="33">
        <f t="shared" si="29"/>
        <v>3.9604133681126541</v>
      </c>
      <c r="K40" s="33">
        <f t="shared" si="32"/>
        <v>3.9839106070789398</v>
      </c>
      <c r="L40" s="33">
        <f t="shared" ref="L40:L48" si="38">+L39+K40</f>
        <v>6.6911472059060202</v>
      </c>
      <c r="M40" s="33">
        <f t="shared" si="34"/>
        <v>2.2303824019686735</v>
      </c>
      <c r="N40" s="33">
        <f t="shared" si="35"/>
        <v>1.0406785996173291</v>
      </c>
      <c r="O40" s="33">
        <f t="shared" si="35"/>
        <v>1.1119886622966288</v>
      </c>
      <c r="P40" s="33">
        <f t="shared" si="36"/>
        <v>6.8522656952416838</v>
      </c>
      <c r="Q40" s="3">
        <f t="shared" si="33"/>
        <v>7.1310062679299735</v>
      </c>
      <c r="R40" s="3">
        <f t="shared" si="37"/>
        <v>4.1949106070789401</v>
      </c>
      <c r="S40" s="3">
        <f t="shared" si="30"/>
        <v>5.2110000000000003</v>
      </c>
      <c r="T40" s="3">
        <f t="shared" si="31"/>
        <v>9.1949106070789401</v>
      </c>
    </row>
    <row r="41" spans="1:20" x14ac:dyDescent="0.25">
      <c r="A41">
        <v>2011</v>
      </c>
      <c r="B41" s="33">
        <v>4.4769509999999997</v>
      </c>
      <c r="C41" s="33">
        <v>4.5588139999999999</v>
      </c>
      <c r="D41" s="3">
        <f t="shared" si="27"/>
        <v>8.1863000000000241E-2</v>
      </c>
      <c r="E41" s="34">
        <f t="shared" si="26"/>
        <v>102.53048674244889</v>
      </c>
      <c r="F41" s="34">
        <f t="shared" si="26"/>
        <v>111.27706651680261</v>
      </c>
      <c r="G41" s="3">
        <f t="shared" si="28"/>
        <v>108.53071125695976</v>
      </c>
      <c r="H41" s="3">
        <v>-2.581</v>
      </c>
      <c r="I41" s="33">
        <f t="shared" si="29"/>
        <v>-1.4772795557142331</v>
      </c>
      <c r="J41" s="33">
        <f t="shared" si="29"/>
        <v>7.0324716241458418E-2</v>
      </c>
      <c r="K41" s="33">
        <f t="shared" si="32"/>
        <v>1.5476042719556915</v>
      </c>
      <c r="L41" s="33">
        <f t="shared" si="38"/>
        <v>8.2387514778617117</v>
      </c>
      <c r="M41" s="33">
        <f t="shared" si="34"/>
        <v>2.0596878694654279</v>
      </c>
      <c r="N41" s="33">
        <f t="shared" si="35"/>
        <v>1.0253048674244891</v>
      </c>
      <c r="O41" s="33">
        <f t="shared" si="35"/>
        <v>1.1127706651680263</v>
      </c>
      <c r="P41" s="33">
        <f t="shared" si="36"/>
        <v>8.5307112569597479</v>
      </c>
      <c r="Q41" s="3">
        <f t="shared" si="33"/>
        <v>8.7465797743537124</v>
      </c>
      <c r="R41" s="3">
        <f t="shared" si="37"/>
        <v>-1.0333957280443085</v>
      </c>
      <c r="S41" s="3">
        <f t="shared" si="30"/>
        <v>2.419</v>
      </c>
      <c r="T41" s="3">
        <f t="shared" si="31"/>
        <v>3.9666042719556915</v>
      </c>
    </row>
    <row r="42" spans="1:20" x14ac:dyDescent="0.25">
      <c r="A42">
        <v>2012</v>
      </c>
      <c r="B42" s="33">
        <v>4.4648479999999999</v>
      </c>
      <c r="C42" s="33">
        <v>4.5775329999999999</v>
      </c>
      <c r="D42" s="3">
        <f t="shared" si="27"/>
        <v>0.11268499999999992</v>
      </c>
      <c r="E42" s="34">
        <f t="shared" si="26"/>
        <v>101.29703952375941</v>
      </c>
      <c r="F42" s="34">
        <f t="shared" si="26"/>
        <v>113.3796799391352</v>
      </c>
      <c r="G42" s="3">
        <f t="shared" si="28"/>
        <v>111.92793044316144</v>
      </c>
      <c r="H42" s="3">
        <v>0.184</v>
      </c>
      <c r="I42" s="33">
        <f t="shared" si="29"/>
        <v>-1.2030053283447586</v>
      </c>
      <c r="J42" s="33">
        <f t="shared" si="29"/>
        <v>1.8895298808179035</v>
      </c>
      <c r="K42" s="33">
        <f t="shared" si="32"/>
        <v>3.0925352091626621</v>
      </c>
      <c r="L42" s="33">
        <f t="shared" si="38"/>
        <v>11.331286687024374</v>
      </c>
      <c r="M42" s="33">
        <f t="shared" si="34"/>
        <v>2.2662573374048747</v>
      </c>
      <c r="N42" s="33">
        <f t="shared" si="35"/>
        <v>1.0129703952375944</v>
      </c>
      <c r="O42" s="33">
        <f t="shared" si="35"/>
        <v>1.1337967993913523</v>
      </c>
      <c r="P42" s="33">
        <f t="shared" si="36"/>
        <v>11.927930443161443</v>
      </c>
      <c r="Q42" s="3">
        <f t="shared" si="33"/>
        <v>12.082640415375788</v>
      </c>
      <c r="R42" s="3">
        <f t="shared" si="37"/>
        <v>3.2765352091626623</v>
      </c>
      <c r="S42" s="3">
        <f t="shared" si="30"/>
        <v>5.1840000000000002</v>
      </c>
      <c r="T42" s="3">
        <f t="shared" si="31"/>
        <v>8.2765352091626632</v>
      </c>
    </row>
    <row r="43" spans="1:20" x14ac:dyDescent="0.25">
      <c r="A43">
        <v>2013</v>
      </c>
      <c r="B43" s="33">
        <v>4.5214610000000004</v>
      </c>
      <c r="C43" s="33">
        <v>4.6505299999999998</v>
      </c>
      <c r="D43" s="3">
        <f t="shared" si="27"/>
        <v>0.12906899999999943</v>
      </c>
      <c r="E43" s="34">
        <f t="shared" si="26"/>
        <v>107.19720612047713</v>
      </c>
      <c r="F43" s="34">
        <f t="shared" si="26"/>
        <v>121.96561807874005</v>
      </c>
      <c r="G43" s="3">
        <f t="shared" si="28"/>
        <v>113.77686274926322</v>
      </c>
      <c r="H43" s="3">
        <v>1.617</v>
      </c>
      <c r="I43" s="33">
        <f t="shared" si="29"/>
        <v>5.8246189863562847</v>
      </c>
      <c r="J43" s="33">
        <f t="shared" si="29"/>
        <v>7.5727309727933374</v>
      </c>
      <c r="K43" s="33">
        <f t="shared" si="32"/>
        <v>1.7481119864370527</v>
      </c>
      <c r="L43" s="33">
        <f t="shared" si="38"/>
        <v>13.079398673461426</v>
      </c>
      <c r="M43" s="33">
        <f t="shared" si="34"/>
        <v>2.1798997789102379</v>
      </c>
      <c r="N43" s="33">
        <f t="shared" si="35"/>
        <v>1.0719720612047716</v>
      </c>
      <c r="O43" s="33">
        <f t="shared" si="35"/>
        <v>1.2196561807874007</v>
      </c>
      <c r="P43" s="33">
        <f t="shared" si="36"/>
        <v>13.776862749263202</v>
      </c>
      <c r="Q43" s="3">
        <f t="shared" si="33"/>
        <v>14.768411958262906</v>
      </c>
      <c r="R43" s="3">
        <f t="shared" si="37"/>
        <v>3.3651119864370527</v>
      </c>
      <c r="S43" s="3">
        <f t="shared" si="30"/>
        <v>6.617</v>
      </c>
      <c r="T43" s="3">
        <f t="shared" si="31"/>
        <v>8.3651119864370536</v>
      </c>
    </row>
    <row r="44" spans="1:20" x14ac:dyDescent="0.25">
      <c r="A44">
        <v>2014</v>
      </c>
      <c r="B44" s="33">
        <v>4.599628</v>
      </c>
      <c r="C44" s="33">
        <v>4.747255</v>
      </c>
      <c r="D44" s="3">
        <f t="shared" si="27"/>
        <v>0.14762699999999995</v>
      </c>
      <c r="E44" s="34">
        <f t="shared" si="26"/>
        <v>115.91268428499626</v>
      </c>
      <c r="F44" s="34">
        <f t="shared" si="26"/>
        <v>134.35212958886547</v>
      </c>
      <c r="G44" s="3">
        <f t="shared" si="28"/>
        <v>115.90804787035374</v>
      </c>
      <c r="H44" s="3">
        <v>2.2810000000000001</v>
      </c>
      <c r="I44" s="33">
        <f t="shared" si="29"/>
        <v>8.1303221230635074</v>
      </c>
      <c r="J44" s="33">
        <f t="shared" si="29"/>
        <v>10.155740367854136</v>
      </c>
      <c r="K44" s="33">
        <f t="shared" si="32"/>
        <v>2.0254182447906288</v>
      </c>
      <c r="L44" s="33">
        <f t="shared" si="38"/>
        <v>15.104816918252055</v>
      </c>
      <c r="M44" s="33">
        <f t="shared" si="34"/>
        <v>2.1578309883217224</v>
      </c>
      <c r="N44" s="33">
        <f t="shared" si="35"/>
        <v>1.159126842849963</v>
      </c>
      <c r="O44" s="33">
        <f t="shared" si="35"/>
        <v>1.3435212958886549</v>
      </c>
      <c r="P44" s="33">
        <f t="shared" si="36"/>
        <v>15.908047870353712</v>
      </c>
      <c r="Q44" s="3">
        <f t="shared" si="33"/>
        <v>18.439445303869185</v>
      </c>
      <c r="R44" s="3">
        <f t="shared" si="37"/>
        <v>4.3064182447906294</v>
      </c>
      <c r="S44" s="3">
        <f t="shared" si="30"/>
        <v>7.2810000000000006</v>
      </c>
      <c r="T44" s="3">
        <f t="shared" si="31"/>
        <v>9.3064182447906294</v>
      </c>
    </row>
    <row r="45" spans="1:20" x14ac:dyDescent="0.25">
      <c r="A45">
        <v>2015</v>
      </c>
      <c r="B45" s="33">
        <v>4.6638719999999996</v>
      </c>
      <c r="C45" s="33">
        <v>4.8362850000000002</v>
      </c>
      <c r="D45" s="3">
        <f t="shared" si="27"/>
        <v>0.17241300000000059</v>
      </c>
      <c r="E45" s="34">
        <f t="shared" si="26"/>
        <v>123.60378728123496</v>
      </c>
      <c r="F45" s="34">
        <f t="shared" si="26"/>
        <v>146.86211978734357</v>
      </c>
      <c r="G45" s="3">
        <f t="shared" si="28"/>
        <v>118.81684454634798</v>
      </c>
      <c r="H45" s="3">
        <v>2.3969999999999998</v>
      </c>
      <c r="I45" s="33">
        <f t="shared" si="29"/>
        <v>6.6352557044822476</v>
      </c>
      <c r="J45" s="33">
        <f t="shared" si="29"/>
        <v>9.3113449237911254</v>
      </c>
      <c r="K45" s="33">
        <f t="shared" si="32"/>
        <v>2.6760892193088779</v>
      </c>
      <c r="L45" s="33">
        <f t="shared" si="38"/>
        <v>17.780906137560933</v>
      </c>
      <c r="M45" s="33">
        <f t="shared" si="34"/>
        <v>2.2226132671951166</v>
      </c>
      <c r="N45" s="33">
        <f t="shared" si="35"/>
        <v>1.2360378728123502</v>
      </c>
      <c r="O45" s="33">
        <f t="shared" si="35"/>
        <v>1.468621197873436</v>
      </c>
      <c r="P45" s="33">
        <f t="shared" si="36"/>
        <v>18.816844546347937</v>
      </c>
      <c r="Q45" s="3">
        <f t="shared" si="33"/>
        <v>23.25833250610858</v>
      </c>
      <c r="R45" s="3">
        <f t="shared" si="37"/>
        <v>5.0730892193088781</v>
      </c>
      <c r="S45" s="3">
        <f t="shared" si="30"/>
        <v>7.3970000000000002</v>
      </c>
      <c r="T45" s="3">
        <f t="shared" si="31"/>
        <v>10.073089219308878</v>
      </c>
    </row>
    <row r="46" spans="1:20" x14ac:dyDescent="0.25">
      <c r="A46">
        <v>2016</v>
      </c>
      <c r="B46" s="33">
        <v>4.7259719999999996</v>
      </c>
      <c r="C46" s="33">
        <v>4.9226919999999996</v>
      </c>
      <c r="D46" s="3">
        <f t="shared" si="27"/>
        <v>0.19672000000000001</v>
      </c>
      <c r="E46" s="34">
        <f t="shared" si="26"/>
        <v>131.52292696811196</v>
      </c>
      <c r="F46" s="34">
        <f t="shared" si="26"/>
        <v>160.11642165640339</v>
      </c>
      <c r="G46" s="3">
        <f t="shared" si="28"/>
        <v>121.74031201056223</v>
      </c>
      <c r="H46" s="3">
        <v>2.0249999999999999</v>
      </c>
      <c r="I46" s="33">
        <f t="shared" si="29"/>
        <v>6.4068746282495539</v>
      </c>
      <c r="J46" s="33">
        <f t="shared" si="29"/>
        <v>9.0249969755659549</v>
      </c>
      <c r="K46" s="33">
        <f t="shared" si="32"/>
        <v>2.618122347316401</v>
      </c>
      <c r="L46" s="33">
        <f t="shared" si="38"/>
        <v>20.399028484877334</v>
      </c>
      <c r="M46" s="33">
        <f t="shared" si="34"/>
        <v>2.266558720541926</v>
      </c>
      <c r="N46" s="33">
        <f t="shared" si="35"/>
        <v>1.3152292696811203</v>
      </c>
      <c r="O46" s="33">
        <f t="shared" si="35"/>
        <v>1.6011642165640341</v>
      </c>
      <c r="P46" s="33">
        <f t="shared" si="36"/>
        <v>21.740312010562164</v>
      </c>
      <c r="Q46" s="3">
        <f t="shared" si="33"/>
        <v>28.593494688291376</v>
      </c>
      <c r="R46" s="3">
        <f t="shared" si="37"/>
        <v>4.6431223473164014</v>
      </c>
      <c r="S46" s="3">
        <f t="shared" si="30"/>
        <v>7.0250000000000004</v>
      </c>
      <c r="T46" s="3">
        <f t="shared" si="31"/>
        <v>9.6431223473164014</v>
      </c>
    </row>
    <row r="47" spans="1:20" x14ac:dyDescent="0.25">
      <c r="A47">
        <v>2017</v>
      </c>
      <c r="B47" s="33">
        <v>4.800999</v>
      </c>
      <c r="C47" s="33">
        <v>5.0222249999999997</v>
      </c>
      <c r="D47" s="3">
        <f t="shared" si="27"/>
        <v>0.2212259999999997</v>
      </c>
      <c r="E47" s="34">
        <f t="shared" si="26"/>
        <v>141.7703062034775</v>
      </c>
      <c r="F47" s="34">
        <f t="shared" si="26"/>
        <v>176.87339355613062</v>
      </c>
      <c r="G47" s="3">
        <f t="shared" si="28"/>
        <v>124.76053575159173</v>
      </c>
      <c r="H47" s="3">
        <v>1.67</v>
      </c>
      <c r="I47" s="33">
        <f t="shared" si="29"/>
        <v>7.7913254149598146</v>
      </c>
      <c r="J47" s="33">
        <f t="shared" si="29"/>
        <v>10.465492375095863</v>
      </c>
      <c r="K47" s="33">
        <f t="shared" si="32"/>
        <v>2.6741669601360485</v>
      </c>
      <c r="L47" s="33">
        <f t="shared" si="38"/>
        <v>23.073195445013383</v>
      </c>
      <c r="M47" s="33">
        <f t="shared" si="34"/>
        <v>2.3073195445013384</v>
      </c>
      <c r="N47" s="33">
        <f t="shared" si="35"/>
        <v>1.4177030620347757</v>
      </c>
      <c r="O47" s="33">
        <f t="shared" si="35"/>
        <v>1.7687339355613065</v>
      </c>
      <c r="P47" s="33">
        <f t="shared" si="36"/>
        <v>24.760535751591689</v>
      </c>
      <c r="Q47" s="3">
        <f t="shared" si="33"/>
        <v>35.103087352653084</v>
      </c>
      <c r="R47" s="3">
        <f t="shared" si="37"/>
        <v>4.3441669601360484</v>
      </c>
      <c r="S47" s="3">
        <f t="shared" si="30"/>
        <v>6.67</v>
      </c>
      <c r="T47" s="3">
        <f t="shared" si="31"/>
        <v>9.3441669601360484</v>
      </c>
    </row>
    <row r="48" spans="1:20" x14ac:dyDescent="0.25">
      <c r="A48">
        <f>+A32</f>
        <v>2018</v>
      </c>
      <c r="B48" s="33">
        <v>4.8791079999999996</v>
      </c>
      <c r="C48" s="33">
        <v>5.1264120000000002</v>
      </c>
      <c r="D48" s="3">
        <f t="shared" si="27"/>
        <v>0.24730400000000063</v>
      </c>
      <c r="E48" s="34">
        <f t="shared" si="26"/>
        <v>153.28779782256487</v>
      </c>
      <c r="F48" s="34">
        <f t="shared" si="26"/>
        <v>196.2955017792635</v>
      </c>
      <c r="G48" s="3">
        <f>+F48/E48*100</f>
        <v>128.05683463890668</v>
      </c>
      <c r="H48" s="3">
        <v>1.6859999999999999</v>
      </c>
      <c r="I48" s="33">
        <f>+E48/E47*100-100</f>
        <v>8.1240507462519957</v>
      </c>
      <c r="J48" s="33">
        <f>+F48/F47*100-100</f>
        <v>10.980796960267099</v>
      </c>
      <c r="K48" s="33">
        <f t="shared" si="32"/>
        <v>2.8567462140151036</v>
      </c>
      <c r="L48" s="33">
        <f t="shared" si="38"/>
        <v>25.929941659028486</v>
      </c>
      <c r="M48" s="33">
        <f t="shared" si="34"/>
        <v>2.3572674235480444</v>
      </c>
      <c r="N48" s="33">
        <f t="shared" si="35"/>
        <v>1.5328779782256494</v>
      </c>
      <c r="O48" s="33">
        <f t="shared" si="35"/>
        <v>1.9629550177926351</v>
      </c>
      <c r="P48" s="33">
        <f t="shared" si="36"/>
        <v>28.056834638906651</v>
      </c>
      <c r="Q48" s="3">
        <f>+(O48-N48)*100</f>
        <v>43.00770395669857</v>
      </c>
      <c r="R48" s="3">
        <f t="shared" si="37"/>
        <v>4.5427462140151036</v>
      </c>
      <c r="S48" s="3">
        <f t="shared" si="30"/>
        <v>6.6859999999999999</v>
      </c>
      <c r="T48" s="3">
        <f t="shared" si="31"/>
        <v>9.5427462140151036</v>
      </c>
    </row>
    <row r="49" spans="1:25" x14ac:dyDescent="0.25">
      <c r="P49" s="33"/>
      <c r="Q49" s="33"/>
    </row>
    <row r="50" spans="1:25" x14ac:dyDescent="0.25">
      <c r="A50" s="1" t="s">
        <v>92</v>
      </c>
      <c r="C50" s="30" t="s">
        <v>93</v>
      </c>
    </row>
    <row r="51" spans="1:25" x14ac:dyDescent="0.25">
      <c r="A51" t="s">
        <v>87</v>
      </c>
      <c r="B51" t="str">
        <f>+B35</f>
        <v>Base Line</v>
      </c>
      <c r="C51" t="s">
        <v>89</v>
      </c>
      <c r="E51" t="s">
        <v>88</v>
      </c>
      <c r="F51" t="s">
        <v>89</v>
      </c>
    </row>
    <row r="52" spans="1:25" x14ac:dyDescent="0.25">
      <c r="A52">
        <v>2006</v>
      </c>
      <c r="B52" s="33">
        <v>2.0371860000000002</v>
      </c>
      <c r="C52" s="33">
        <v>2.0371860000000002</v>
      </c>
      <c r="E52" s="34">
        <f t="shared" ref="E52:F64" si="39">+(EXP(B52)/EXP(B$52))*100</f>
        <v>100</v>
      </c>
      <c r="F52" s="34">
        <f t="shared" si="39"/>
        <v>100</v>
      </c>
      <c r="G52" s="3">
        <f>+F52/E52*100</f>
        <v>100</v>
      </c>
      <c r="H52" s="3">
        <v>5.7670000000000003</v>
      </c>
      <c r="I52" s="33"/>
      <c r="J52" s="3"/>
      <c r="K52" s="3"/>
      <c r="L52" s="3"/>
      <c r="M52" s="3"/>
      <c r="N52" s="3"/>
      <c r="O52" s="3"/>
      <c r="P52" s="3"/>
      <c r="Q52" s="3"/>
      <c r="R52" s="3">
        <f>+H52</f>
        <v>5.7670000000000003</v>
      </c>
      <c r="S52" s="3">
        <f>+H52+5</f>
        <v>10.766999999999999</v>
      </c>
      <c r="T52" s="3">
        <f>+R52+5</f>
        <v>10.766999999999999</v>
      </c>
    </row>
    <row r="53" spans="1:25" x14ac:dyDescent="0.25">
      <c r="A53">
        <v>2007</v>
      </c>
      <c r="B53" s="33">
        <v>2.0870380000000002</v>
      </c>
      <c r="C53" s="33">
        <v>2.0870380000000002</v>
      </c>
      <c r="D53" s="3">
        <f t="shared" ref="D53:D64" si="40">+C53-B53</f>
        <v>0</v>
      </c>
      <c r="E53" s="34">
        <f t="shared" si="39"/>
        <v>105.11155197667135</v>
      </c>
      <c r="F53" s="34">
        <f t="shared" si="39"/>
        <v>105.11155197667135</v>
      </c>
      <c r="G53" s="3">
        <f t="shared" ref="G53:G63" si="41">+F53/E53*100</f>
        <v>100</v>
      </c>
      <c r="H53" s="3">
        <v>5.0990000000000002</v>
      </c>
      <c r="I53" s="33">
        <f t="shared" ref="I53:J61" si="42">+E53/E52*100-100</f>
        <v>5.1115519766713504</v>
      </c>
      <c r="J53" s="33">
        <f t="shared" si="42"/>
        <v>5.1115519766713504</v>
      </c>
      <c r="K53" s="33">
        <f>+J53-I53</f>
        <v>0</v>
      </c>
      <c r="L53" s="33"/>
      <c r="M53" s="33"/>
      <c r="N53" s="33">
        <f>+I53/100+1</f>
        <v>1.0511155197667135</v>
      </c>
      <c r="O53" s="33">
        <f>+J53/100+1</f>
        <v>1.0511155197667135</v>
      </c>
      <c r="P53" s="33"/>
      <c r="Q53" s="33"/>
      <c r="R53" s="3">
        <f>+H53</f>
        <v>5.0990000000000002</v>
      </c>
      <c r="S53" s="3">
        <f t="shared" ref="S53:S64" si="43">+H53+5</f>
        <v>10.099</v>
      </c>
      <c r="T53" s="3">
        <f t="shared" ref="T53:T64" si="44">+R53+5</f>
        <v>10.099</v>
      </c>
    </row>
    <row r="54" spans="1:25" x14ac:dyDescent="0.25">
      <c r="A54">
        <v>2008</v>
      </c>
      <c r="B54" s="33">
        <v>2.1276359999999999</v>
      </c>
      <c r="C54" s="33">
        <v>2.1720030000000001</v>
      </c>
      <c r="D54" s="3">
        <f t="shared" si="40"/>
        <v>4.4367000000000267E-2</v>
      </c>
      <c r="E54" s="34">
        <f t="shared" si="39"/>
        <v>109.46667729346431</v>
      </c>
      <c r="F54" s="34">
        <f t="shared" si="39"/>
        <v>114.43273532833051</v>
      </c>
      <c r="G54" s="3">
        <f t="shared" si="41"/>
        <v>104.5365933795112</v>
      </c>
      <c r="H54" s="3">
        <v>4.149</v>
      </c>
      <c r="I54" s="33">
        <f t="shared" si="42"/>
        <v>4.1433365171504164</v>
      </c>
      <c r="J54" s="33">
        <f t="shared" si="42"/>
        <v>8.86789622678954</v>
      </c>
      <c r="K54" s="33">
        <f t="shared" ref="K54:K64" si="45">+J54-I54</f>
        <v>4.7245597096391236</v>
      </c>
      <c r="L54" s="33">
        <f>+K54</f>
        <v>4.7245597096391236</v>
      </c>
      <c r="M54" s="33">
        <f>+L54</f>
        <v>4.7245597096391236</v>
      </c>
      <c r="N54" s="33">
        <f>N53*(1+I54/100)</f>
        <v>1.0946667729346431</v>
      </c>
      <c r="O54" s="33">
        <f>O53*(1+J54/100)</f>
        <v>1.1443273532833051</v>
      </c>
      <c r="P54" s="33">
        <f>+O54/N54*100-100</f>
        <v>4.536593379511217</v>
      </c>
      <c r="Q54" s="3">
        <f t="shared" ref="Q54:Q63" si="46">+(O54-N54)*100</f>
        <v>4.9660580348662053</v>
      </c>
      <c r="R54" s="3">
        <f>+H54+K54</f>
        <v>8.8735597096391245</v>
      </c>
      <c r="S54" s="3">
        <f t="shared" si="43"/>
        <v>9.1490000000000009</v>
      </c>
      <c r="T54" s="3">
        <f t="shared" si="44"/>
        <v>13.873559709639125</v>
      </c>
    </row>
    <row r="55" spans="1:25" x14ac:dyDescent="0.25">
      <c r="A55">
        <v>2009</v>
      </c>
      <c r="B55" s="33">
        <v>2.1573280000000001</v>
      </c>
      <c r="C55" s="33">
        <v>2.2240359999999999</v>
      </c>
      <c r="D55" s="3">
        <f t="shared" si="40"/>
        <v>6.6707999999999767E-2</v>
      </c>
      <c r="E55" s="34">
        <f t="shared" si="39"/>
        <v>112.76569675002612</v>
      </c>
      <c r="F55" s="34">
        <f t="shared" si="39"/>
        <v>120.54464545197958</v>
      </c>
      <c r="G55" s="3">
        <f t="shared" si="41"/>
        <v>106.8983289476741</v>
      </c>
      <c r="H55" s="3">
        <v>3.0139999999999998</v>
      </c>
      <c r="I55" s="33">
        <f t="shared" si="42"/>
        <v>3.0137202828561414</v>
      </c>
      <c r="J55" s="33">
        <f t="shared" si="42"/>
        <v>5.3410504486436992</v>
      </c>
      <c r="K55" s="33">
        <f t="shared" si="45"/>
        <v>2.3273301657875578</v>
      </c>
      <c r="L55" s="33">
        <f>+L54+K55</f>
        <v>7.0518898754266814</v>
      </c>
      <c r="M55" s="33">
        <f t="shared" ref="M55:M64" si="47">+L55/(A55-$A$6+1)</f>
        <v>3.5259449377133407</v>
      </c>
      <c r="N55" s="33">
        <f t="shared" ref="N55:O64" si="48">N54*(1+I55/100)</f>
        <v>1.1276569675002612</v>
      </c>
      <c r="O55" s="33">
        <f t="shared" si="48"/>
        <v>1.2054464545197958</v>
      </c>
      <c r="P55" s="33">
        <f t="shared" ref="P55:P64" si="49">+O55/N55*100-100</f>
        <v>6.8983289476741021</v>
      </c>
      <c r="Q55" s="3">
        <f t="shared" si="46"/>
        <v>7.7789487019534587</v>
      </c>
      <c r="R55" s="3">
        <f t="shared" ref="R55:R64" si="50">+H55+K55</f>
        <v>5.3413301657875571</v>
      </c>
      <c r="S55" s="3">
        <f t="shared" si="43"/>
        <v>8.0139999999999993</v>
      </c>
      <c r="T55" s="3">
        <f t="shared" si="44"/>
        <v>10.341330165787557</v>
      </c>
    </row>
    <row r="56" spans="1:25" x14ac:dyDescent="0.25">
      <c r="A56">
        <v>2010</v>
      </c>
      <c r="B56" s="33">
        <v>2.1975579999999999</v>
      </c>
      <c r="C56" s="33">
        <v>2.2865630000000001</v>
      </c>
      <c r="D56" s="3">
        <f t="shared" si="40"/>
        <v>8.9005000000000223E-2</v>
      </c>
      <c r="E56" s="34">
        <f t="shared" si="39"/>
        <v>117.39474982434524</v>
      </c>
      <c r="F56" s="34">
        <f t="shared" si="39"/>
        <v>128.32257179851564</v>
      </c>
      <c r="G56" s="3">
        <f t="shared" si="41"/>
        <v>109.30861217432756</v>
      </c>
      <c r="H56" s="3">
        <v>4.12</v>
      </c>
      <c r="I56" s="33">
        <f t="shared" si="42"/>
        <v>4.1050188202007831</v>
      </c>
      <c r="J56" s="33">
        <f t="shared" si="42"/>
        <v>6.4523200656262105</v>
      </c>
      <c r="K56" s="33">
        <f t="shared" si="45"/>
        <v>2.3473012454254274</v>
      </c>
      <c r="L56" s="33">
        <f t="shared" ref="L56:L64" si="51">+L55+K56</f>
        <v>9.3991911208521088</v>
      </c>
      <c r="M56" s="33">
        <f t="shared" si="47"/>
        <v>3.1330637069507028</v>
      </c>
      <c r="N56" s="33">
        <f t="shared" si="48"/>
        <v>1.1739474982434523</v>
      </c>
      <c r="O56" s="33">
        <f t="shared" si="48"/>
        <v>1.2832257179851565</v>
      </c>
      <c r="P56" s="33">
        <f t="shared" si="49"/>
        <v>9.3086121743275925</v>
      </c>
      <c r="Q56" s="3">
        <f t="shared" si="46"/>
        <v>10.927821974170415</v>
      </c>
      <c r="R56" s="3">
        <f t="shared" si="50"/>
        <v>6.4673012454254275</v>
      </c>
      <c r="S56" s="3">
        <f t="shared" si="43"/>
        <v>9.120000000000001</v>
      </c>
      <c r="T56" s="3">
        <f t="shared" si="44"/>
        <v>11.467301245425428</v>
      </c>
    </row>
    <row r="57" spans="1:25" x14ac:dyDescent="0.25">
      <c r="A57">
        <v>2011</v>
      </c>
      <c r="B57" s="33">
        <v>2.2382599999999999</v>
      </c>
      <c r="C57" s="33">
        <v>2.3500930000000002</v>
      </c>
      <c r="D57" s="3">
        <f t="shared" si="40"/>
        <v>0.11183300000000029</v>
      </c>
      <c r="E57" s="34">
        <f t="shared" si="39"/>
        <v>122.27152494040709</v>
      </c>
      <c r="F57" s="34">
        <f t="shared" si="39"/>
        <v>136.73943574388832</v>
      </c>
      <c r="G57" s="3">
        <f t="shared" si="41"/>
        <v>111.83260845935521</v>
      </c>
      <c r="H57" s="3">
        <v>4.7050000000000001</v>
      </c>
      <c r="I57" s="33">
        <f t="shared" si="42"/>
        <v>4.1541679873749331</v>
      </c>
      <c r="J57" s="33">
        <f t="shared" si="42"/>
        <v>6.559145306554754</v>
      </c>
      <c r="K57" s="33">
        <f t="shared" si="45"/>
        <v>2.4049773191798209</v>
      </c>
      <c r="L57" s="33">
        <f t="shared" si="51"/>
        <v>11.80416844003193</v>
      </c>
      <c r="M57" s="33">
        <f t="shared" si="47"/>
        <v>2.9510421100079824</v>
      </c>
      <c r="N57" s="33">
        <f t="shared" si="48"/>
        <v>1.2227152494040707</v>
      </c>
      <c r="O57" s="33">
        <f t="shared" si="48"/>
        <v>1.3673943574388834</v>
      </c>
      <c r="P57" s="33">
        <f t="shared" si="49"/>
        <v>11.832608459355257</v>
      </c>
      <c r="Q57" s="3">
        <f t="shared" si="46"/>
        <v>14.467910803481265</v>
      </c>
      <c r="R57" s="3">
        <f t="shared" si="50"/>
        <v>7.109977319179821</v>
      </c>
      <c r="S57" s="3">
        <f t="shared" si="43"/>
        <v>9.7050000000000001</v>
      </c>
      <c r="T57" s="3">
        <f t="shared" si="44"/>
        <v>12.109977319179821</v>
      </c>
    </row>
    <row r="58" spans="1:25" x14ac:dyDescent="0.25">
      <c r="A58">
        <v>2012</v>
      </c>
      <c r="B58" s="33">
        <v>2.3050700000000002</v>
      </c>
      <c r="C58" s="33">
        <v>2.4423339999999998</v>
      </c>
      <c r="D58" s="3">
        <f t="shared" si="40"/>
        <v>0.13726399999999961</v>
      </c>
      <c r="E58" s="34">
        <f t="shared" si="39"/>
        <v>130.71954965421858</v>
      </c>
      <c r="F58" s="34">
        <f t="shared" si="39"/>
        <v>149.95244132479456</v>
      </c>
      <c r="G58" s="3">
        <f t="shared" si="41"/>
        <v>114.71309511197913</v>
      </c>
      <c r="H58" s="3">
        <v>4.7670000000000003</v>
      </c>
      <c r="I58" s="33">
        <f t="shared" si="42"/>
        <v>6.9092331333308437</v>
      </c>
      <c r="J58" s="33">
        <f t="shared" si="42"/>
        <v>9.662907784447853</v>
      </c>
      <c r="K58" s="33">
        <f t="shared" si="45"/>
        <v>2.7536746511170094</v>
      </c>
      <c r="L58" s="33">
        <f t="shared" si="51"/>
        <v>14.557843091148939</v>
      </c>
      <c r="M58" s="33">
        <f t="shared" si="47"/>
        <v>2.9115686182297877</v>
      </c>
      <c r="N58" s="33">
        <f t="shared" si="48"/>
        <v>1.3071954965421857</v>
      </c>
      <c r="O58" s="33">
        <f t="shared" si="48"/>
        <v>1.4995244132479459</v>
      </c>
      <c r="P58" s="33">
        <f t="shared" si="49"/>
        <v>14.713095111979186</v>
      </c>
      <c r="Q58" s="3">
        <f t="shared" si="46"/>
        <v>19.232891670576024</v>
      </c>
      <c r="R58" s="3">
        <f t="shared" si="50"/>
        <v>7.5206746511170097</v>
      </c>
      <c r="S58" s="3">
        <f t="shared" si="43"/>
        <v>9.7669999999999995</v>
      </c>
      <c r="T58" s="3">
        <f t="shared" si="44"/>
        <v>12.520674651117009</v>
      </c>
    </row>
    <row r="59" spans="1:25" x14ac:dyDescent="0.25">
      <c r="A59">
        <v>2013</v>
      </c>
      <c r="B59" s="33">
        <v>2.3599049999999999</v>
      </c>
      <c r="C59" s="33">
        <v>2.5230389999999998</v>
      </c>
      <c r="D59" s="3">
        <f t="shared" si="40"/>
        <v>0.16313399999999989</v>
      </c>
      <c r="E59" s="34">
        <f t="shared" si="39"/>
        <v>138.08772698699642</v>
      </c>
      <c r="F59" s="34">
        <f t="shared" si="39"/>
        <v>162.55610211769931</v>
      </c>
      <c r="G59" s="3">
        <f t="shared" si="41"/>
        <v>117.71944231727926</v>
      </c>
      <c r="H59" s="3">
        <v>4.6790000000000003</v>
      </c>
      <c r="I59" s="33">
        <f t="shared" si="42"/>
        <v>5.6366299855440616</v>
      </c>
      <c r="J59" s="33">
        <f t="shared" si="42"/>
        <v>8.405105433132249</v>
      </c>
      <c r="K59" s="33">
        <f t="shared" si="45"/>
        <v>2.7684754475881874</v>
      </c>
      <c r="L59" s="33">
        <f t="shared" si="51"/>
        <v>17.326318538737127</v>
      </c>
      <c r="M59" s="33">
        <f t="shared" si="47"/>
        <v>2.8877197564561876</v>
      </c>
      <c r="N59" s="33">
        <f t="shared" si="48"/>
        <v>1.3808772698699641</v>
      </c>
      <c r="O59" s="33">
        <f t="shared" si="48"/>
        <v>1.6255610211769935</v>
      </c>
      <c r="P59" s="33">
        <f t="shared" si="49"/>
        <v>17.719442317279288</v>
      </c>
      <c r="Q59" s="3">
        <f t="shared" si="46"/>
        <v>24.468375130702945</v>
      </c>
      <c r="R59" s="3">
        <f t="shared" si="50"/>
        <v>7.4474754475881877</v>
      </c>
      <c r="S59" s="3">
        <f t="shared" si="43"/>
        <v>9.6790000000000003</v>
      </c>
      <c r="T59" s="3">
        <f t="shared" si="44"/>
        <v>12.447475447588188</v>
      </c>
    </row>
    <row r="60" spans="1:25" x14ac:dyDescent="0.25">
      <c r="A60">
        <v>2014</v>
      </c>
      <c r="B60" s="33">
        <v>2.365389</v>
      </c>
      <c r="C60" s="33">
        <v>2.5627219999999999</v>
      </c>
      <c r="D60" s="3">
        <f t="shared" si="40"/>
        <v>0.19733299999999998</v>
      </c>
      <c r="E60" s="34">
        <f t="shared" si="39"/>
        <v>138.8470803255662</v>
      </c>
      <c r="F60" s="34">
        <f t="shared" si="39"/>
        <v>169.13651771962466</v>
      </c>
      <c r="G60" s="3">
        <f t="shared" si="41"/>
        <v>121.81496169961683</v>
      </c>
      <c r="H60" s="3">
        <v>4.03</v>
      </c>
      <c r="I60" s="33">
        <f t="shared" si="42"/>
        <v>0.54990646535972587</v>
      </c>
      <c r="J60" s="33">
        <f t="shared" si="42"/>
        <v>4.0480889466461178</v>
      </c>
      <c r="K60" s="33">
        <f t="shared" si="45"/>
        <v>3.498182481286392</v>
      </c>
      <c r="L60" s="33">
        <f t="shared" si="51"/>
        <v>20.824501020023519</v>
      </c>
      <c r="M60" s="33">
        <f t="shared" si="47"/>
        <v>2.9749287171462169</v>
      </c>
      <c r="N60" s="33">
        <f t="shared" si="48"/>
        <v>1.3884708032556619</v>
      </c>
      <c r="O60" s="33">
        <f t="shared" si="48"/>
        <v>1.6913651771962472</v>
      </c>
      <c r="P60" s="33">
        <f t="shared" si="49"/>
        <v>21.814961699616873</v>
      </c>
      <c r="Q60" s="3">
        <f t="shared" si="46"/>
        <v>30.289437394058538</v>
      </c>
      <c r="R60" s="3">
        <f t="shared" si="50"/>
        <v>7.5281824812863922</v>
      </c>
      <c r="S60" s="3">
        <f t="shared" si="43"/>
        <v>9.0300000000000011</v>
      </c>
      <c r="T60" s="3">
        <f t="shared" si="44"/>
        <v>12.528182481286393</v>
      </c>
    </row>
    <row r="61" spans="1:25" x14ac:dyDescent="0.25">
      <c r="A61">
        <v>2015</v>
      </c>
      <c r="B61" s="33">
        <v>2.3371599999999999</v>
      </c>
      <c r="C61" s="33">
        <v>2.5727159999999998</v>
      </c>
      <c r="D61" s="3">
        <f t="shared" si="40"/>
        <v>0.23555599999999988</v>
      </c>
      <c r="E61" s="34">
        <f t="shared" si="39"/>
        <v>134.98237117032539</v>
      </c>
      <c r="F61" s="34">
        <f t="shared" si="39"/>
        <v>170.83534296760834</v>
      </c>
      <c r="G61" s="3">
        <f t="shared" si="41"/>
        <v>126.56122535589662</v>
      </c>
      <c r="H61" s="3">
        <v>4.343</v>
      </c>
      <c r="I61" s="33">
        <f t="shared" si="42"/>
        <v>-2.783428464018769</v>
      </c>
      <c r="J61" s="33">
        <f t="shared" si="42"/>
        <v>1.0044106801346118</v>
      </c>
      <c r="K61" s="33">
        <f t="shared" si="45"/>
        <v>3.7878391441533807</v>
      </c>
      <c r="L61" s="33">
        <f t="shared" si="51"/>
        <v>24.612340164176899</v>
      </c>
      <c r="M61" s="33">
        <f t="shared" si="47"/>
        <v>3.0765425205221124</v>
      </c>
      <c r="N61" s="33">
        <f t="shared" si="48"/>
        <v>1.3498237117032537</v>
      </c>
      <c r="O61" s="33">
        <f t="shared" si="48"/>
        <v>1.7083534296760841</v>
      </c>
      <c r="P61" s="33">
        <f t="shared" si="49"/>
        <v>26.561225355896696</v>
      </c>
      <c r="Q61" s="3">
        <f t="shared" si="46"/>
        <v>35.85297179728304</v>
      </c>
      <c r="R61" s="3">
        <f t="shared" si="50"/>
        <v>8.1308391441533807</v>
      </c>
      <c r="S61" s="3">
        <f t="shared" si="43"/>
        <v>9.343</v>
      </c>
      <c r="T61" s="3">
        <f t="shared" si="44"/>
        <v>13.130839144153381</v>
      </c>
    </row>
    <row r="62" spans="1:25" x14ac:dyDescent="0.25">
      <c r="A62">
        <v>2016</v>
      </c>
      <c r="B62" s="33">
        <v>2.2791199999999998</v>
      </c>
      <c r="C62" s="33">
        <v>2.5556719999999999</v>
      </c>
      <c r="D62" s="3">
        <f t="shared" si="40"/>
        <v>0.27655200000000013</v>
      </c>
      <c r="E62" s="34">
        <f t="shared" si="39"/>
        <v>127.3710125173731</v>
      </c>
      <c r="F62" s="34">
        <f t="shared" si="39"/>
        <v>167.94829866332546</v>
      </c>
      <c r="G62" s="3">
        <f t="shared" si="41"/>
        <v>131.85755168619525</v>
      </c>
      <c r="H62" s="3">
        <v>4.5350000000000001</v>
      </c>
      <c r="I62" s="33">
        <f t="shared" ref="I62:J64" si="52">+E62/E61*100-100</f>
        <v>-5.6387797806189184</v>
      </c>
      <c r="J62" s="33">
        <f t="shared" si="52"/>
        <v>-1.6899572735545121</v>
      </c>
      <c r="K62" s="33">
        <f t="shared" si="45"/>
        <v>3.9488225070644063</v>
      </c>
      <c r="L62" s="33">
        <f>+L61+K62</f>
        <v>28.561162671241306</v>
      </c>
      <c r="M62" s="33">
        <f t="shared" si="47"/>
        <v>3.1734625190268115</v>
      </c>
      <c r="N62" s="33">
        <f>N61*(1+I62/100)</f>
        <v>1.2737101251737308</v>
      </c>
      <c r="O62" s="33">
        <f>O61*(1+J62/100)</f>
        <v>1.6794829866332552</v>
      </c>
      <c r="P62" s="33">
        <f t="shared" si="49"/>
        <v>31.857551686195336</v>
      </c>
      <c r="Q62" s="3">
        <f t="shared" si="46"/>
        <v>40.577286145952442</v>
      </c>
      <c r="R62" s="3">
        <f t="shared" si="50"/>
        <v>8.4838225070644064</v>
      </c>
      <c r="S62" s="3">
        <f t="shared" si="43"/>
        <v>9.5350000000000001</v>
      </c>
      <c r="T62" s="3">
        <f t="shared" si="44"/>
        <v>13.483822507064406</v>
      </c>
    </row>
    <row r="63" spans="1:25" x14ac:dyDescent="0.25">
      <c r="A63">
        <v>2017</v>
      </c>
      <c r="B63" s="33">
        <v>2.2208619999999999</v>
      </c>
      <c r="C63" s="33">
        <v>2.5414080000000001</v>
      </c>
      <c r="D63" s="3">
        <f t="shared" si="40"/>
        <v>0.32054600000000022</v>
      </c>
      <c r="E63" s="34">
        <f t="shared" si="39"/>
        <v>120.1626433054211</v>
      </c>
      <c r="F63" s="34">
        <f t="shared" si="39"/>
        <v>165.56968870693203</v>
      </c>
      <c r="G63" s="3">
        <f t="shared" si="41"/>
        <v>137.78798814045595</v>
      </c>
      <c r="H63" s="3">
        <v>4.6399999999999997</v>
      </c>
      <c r="I63" s="33">
        <f t="shared" si="52"/>
        <v>-5.6593482845783285</v>
      </c>
      <c r="J63" s="33">
        <f t="shared" si="52"/>
        <v>-1.4162751128319968</v>
      </c>
      <c r="K63" s="33">
        <f t="shared" si="45"/>
        <v>4.2430731717463317</v>
      </c>
      <c r="L63" s="33">
        <f>+L62+K63</f>
        <v>32.804235842987637</v>
      </c>
      <c r="M63" s="33">
        <f t="shared" si="47"/>
        <v>3.2804235842987639</v>
      </c>
      <c r="N63" s="33">
        <f>N62*(1+I63/100)</f>
        <v>1.2016264330542108</v>
      </c>
      <c r="O63" s="33">
        <f>O62*(1+J63/100)</f>
        <v>1.6556968870693209</v>
      </c>
      <c r="P63" s="33">
        <f t="shared" si="49"/>
        <v>37.787988140456065</v>
      </c>
      <c r="Q63" s="3">
        <f t="shared" si="46"/>
        <v>45.407045401511013</v>
      </c>
      <c r="R63" s="3">
        <f t="shared" si="50"/>
        <v>8.8830731717463323</v>
      </c>
      <c r="S63" s="3">
        <f t="shared" si="43"/>
        <v>9.64</v>
      </c>
      <c r="T63" s="3">
        <f t="shared" si="44"/>
        <v>13.883073171746332</v>
      </c>
      <c r="W63" s="77" t="s">
        <v>222</v>
      </c>
      <c r="X63" s="71"/>
      <c r="Y63" s="71"/>
    </row>
    <row r="64" spans="1:25" x14ac:dyDescent="0.25">
      <c r="A64">
        <f>+A48</f>
        <v>2018</v>
      </c>
      <c r="B64" s="33">
        <v>2.1819389999999999</v>
      </c>
      <c r="C64" s="33">
        <v>2.5497260000000002</v>
      </c>
      <c r="D64" s="3">
        <f t="shared" si="40"/>
        <v>0.36778700000000031</v>
      </c>
      <c r="E64" s="34">
        <f t="shared" si="39"/>
        <v>115.57540637556707</v>
      </c>
      <c r="F64" s="34">
        <f t="shared" si="39"/>
        <v>166.95264110284808</v>
      </c>
      <c r="G64" s="3">
        <f>+F64/E64*100</f>
        <v>144.45343203927706</v>
      </c>
      <c r="H64" s="3">
        <v>4.673</v>
      </c>
      <c r="I64" s="33">
        <f t="shared" si="52"/>
        <v>-3.8175233197845841</v>
      </c>
      <c r="J64" s="33">
        <f t="shared" si="52"/>
        <v>0.8352690680985404</v>
      </c>
      <c r="K64" s="33">
        <f t="shared" si="45"/>
        <v>4.6527923878831245</v>
      </c>
      <c r="L64" s="33">
        <f t="shared" si="51"/>
        <v>37.457028230870762</v>
      </c>
      <c r="M64" s="33">
        <f t="shared" si="47"/>
        <v>3.4051843846246146</v>
      </c>
      <c r="N64" s="33">
        <f t="shared" si="48"/>
        <v>1.1557540637556705</v>
      </c>
      <c r="O64" s="33">
        <f t="shared" si="48"/>
        <v>1.6695264110284815</v>
      </c>
      <c r="P64" s="33">
        <f t="shared" si="49"/>
        <v>44.453432039277175</v>
      </c>
      <c r="Q64" s="3">
        <f>+(O64-N64)*100</f>
        <v>51.377234727281106</v>
      </c>
      <c r="R64" s="3">
        <f t="shared" si="50"/>
        <v>9.3257923878831246</v>
      </c>
      <c r="S64" s="3">
        <f t="shared" si="43"/>
        <v>9.673</v>
      </c>
      <c r="T64" s="3">
        <f t="shared" si="44"/>
        <v>14.325792387883125</v>
      </c>
    </row>
    <row r="66" spans="1:20" x14ac:dyDescent="0.25">
      <c r="A66" s="1" t="s">
        <v>94</v>
      </c>
      <c r="C66" s="30" t="s">
        <v>80</v>
      </c>
    </row>
    <row r="67" spans="1:20" x14ac:dyDescent="0.25">
      <c r="A67" t="s">
        <v>87</v>
      </c>
      <c r="B67" t="str">
        <f>+B51</f>
        <v>Base Line</v>
      </c>
      <c r="C67" t="s">
        <v>89</v>
      </c>
      <c r="E67" t="s">
        <v>88</v>
      </c>
      <c r="F67" t="s">
        <v>89</v>
      </c>
    </row>
    <row r="68" spans="1:20" x14ac:dyDescent="0.25">
      <c r="A68">
        <v>2006</v>
      </c>
      <c r="B68" s="33">
        <v>6.6282170000000002</v>
      </c>
      <c r="C68" s="33">
        <v>6.6282170000000002</v>
      </c>
      <c r="E68" s="34">
        <f t="shared" ref="E68:F80" si="53">+(EXP(B68)/EXP(B$68))*100</f>
        <v>100</v>
      </c>
      <c r="F68" s="34">
        <f t="shared" si="53"/>
        <v>100</v>
      </c>
      <c r="G68" s="3">
        <f>+F68/E68*100</f>
        <v>100</v>
      </c>
      <c r="H68" s="3">
        <v>2.8730000000000002</v>
      </c>
      <c r="I68" s="33"/>
      <c r="J68" s="3"/>
      <c r="K68" s="3"/>
      <c r="L68" s="3"/>
      <c r="M68" s="3"/>
      <c r="N68" s="3"/>
      <c r="O68" s="3"/>
      <c r="P68" s="3"/>
      <c r="Q68" s="3"/>
      <c r="R68" s="3">
        <f>+H68</f>
        <v>2.8730000000000002</v>
      </c>
      <c r="S68" s="3">
        <f>+H68+5</f>
        <v>7.8730000000000002</v>
      </c>
      <c r="T68" s="3">
        <f>+R68+5</f>
        <v>7.8730000000000002</v>
      </c>
    </row>
    <row r="69" spans="1:20" x14ac:dyDescent="0.25">
      <c r="A69">
        <v>2007</v>
      </c>
      <c r="B69" s="33">
        <v>6.6424500000000002</v>
      </c>
      <c r="C69" s="33">
        <v>6.6424500000000002</v>
      </c>
      <c r="D69" s="3">
        <f t="shared" ref="D69:D80" si="54">+C69-B69</f>
        <v>0</v>
      </c>
      <c r="E69" s="34">
        <f t="shared" si="53"/>
        <v>101.43347714087587</v>
      </c>
      <c r="F69" s="34">
        <f t="shared" si="53"/>
        <v>101.43347714087587</v>
      </c>
      <c r="G69" s="3">
        <f t="shared" ref="G69:G79" si="55">+F69/E69*100</f>
        <v>100</v>
      </c>
      <c r="H69" s="3">
        <v>1.4339999999999999</v>
      </c>
      <c r="I69" s="33">
        <f t="shared" ref="I69:J79" si="56">+E69/E68*100-100</f>
        <v>1.4334771408758655</v>
      </c>
      <c r="J69" s="33">
        <f t="shared" si="56"/>
        <v>1.4334771408758655</v>
      </c>
      <c r="K69" s="33">
        <f>+J69-I69</f>
        <v>0</v>
      </c>
      <c r="L69" s="33"/>
      <c r="M69" s="33"/>
      <c r="N69" s="33">
        <f>+I69/100+1</f>
        <v>1.0143347714087587</v>
      </c>
      <c r="O69" s="33">
        <f>+J69/100+1</f>
        <v>1.0143347714087587</v>
      </c>
      <c r="P69" s="33"/>
      <c r="Q69" s="33"/>
      <c r="R69" s="3">
        <f>+H69</f>
        <v>1.4339999999999999</v>
      </c>
      <c r="S69" s="3">
        <f t="shared" ref="S69:S80" si="57">+H69+5</f>
        <v>6.4340000000000002</v>
      </c>
      <c r="T69" s="3">
        <f t="shared" ref="T69:T80" si="58">+R69+5</f>
        <v>6.4340000000000002</v>
      </c>
    </row>
    <row r="70" spans="1:20" x14ac:dyDescent="0.25">
      <c r="A70">
        <v>2008</v>
      </c>
      <c r="B70" s="33">
        <v>6.6342800000000004</v>
      </c>
      <c r="C70" s="33">
        <v>6.6330710000000002</v>
      </c>
      <c r="D70" s="3">
        <f t="shared" si="54"/>
        <v>-1.2090000000002377E-3</v>
      </c>
      <c r="E70" s="34">
        <f t="shared" si="53"/>
        <v>100.60814171868211</v>
      </c>
      <c r="F70" s="34">
        <f t="shared" si="53"/>
        <v>100.48657997422576</v>
      </c>
      <c r="G70" s="3">
        <f t="shared" si="55"/>
        <v>99.879173054606014</v>
      </c>
      <c r="H70" s="3">
        <v>-0.80800000000000005</v>
      </c>
      <c r="I70" s="33">
        <f t="shared" si="56"/>
        <v>-0.81367162544127325</v>
      </c>
      <c r="J70" s="33">
        <f t="shared" si="56"/>
        <v>-0.93351543626469891</v>
      </c>
      <c r="K70" s="33">
        <f t="shared" ref="K70:K80" si="59">+J70-I70</f>
        <v>-0.11984381082342566</v>
      </c>
      <c r="L70" s="33">
        <f>+K70</f>
        <v>-0.11984381082342566</v>
      </c>
      <c r="M70" s="33">
        <f>+L70</f>
        <v>-0.11984381082342566</v>
      </c>
      <c r="N70" s="33">
        <f>N69*(1+I70/100)</f>
        <v>1.0060814171868211</v>
      </c>
      <c r="O70" s="33">
        <f>O69*(1+J70/100)</f>
        <v>1.0048657997422576</v>
      </c>
      <c r="P70" s="33">
        <f>+O70/N70*100-100</f>
        <v>-0.12082694539398631</v>
      </c>
      <c r="Q70" s="3">
        <f t="shared" ref="Q70:Q79" si="60">+(O70-N70)*100</f>
        <v>-0.12156174445634438</v>
      </c>
      <c r="R70" s="3">
        <f>+H70+K70</f>
        <v>-0.92784381082342571</v>
      </c>
      <c r="S70" s="3">
        <f t="shared" si="57"/>
        <v>4.1920000000000002</v>
      </c>
      <c r="T70" s="3">
        <f t="shared" si="58"/>
        <v>4.0721561891765745</v>
      </c>
    </row>
    <row r="71" spans="1:20" x14ac:dyDescent="0.25">
      <c r="A71">
        <v>2009</v>
      </c>
      <c r="B71" s="33">
        <v>6.5988709999999999</v>
      </c>
      <c r="C71" s="33">
        <v>6.6409609999999999</v>
      </c>
      <c r="D71" s="3">
        <f t="shared" si="54"/>
        <v>4.2089999999999961E-2</v>
      </c>
      <c r="E71" s="34">
        <f t="shared" si="53"/>
        <v>97.108041251024019</v>
      </c>
      <c r="F71" s="34">
        <f t="shared" si="53"/>
        <v>101.2825550827697</v>
      </c>
      <c r="G71" s="3">
        <f t="shared" si="55"/>
        <v>104.29883434777001</v>
      </c>
      <c r="H71" s="3">
        <v>-3.3889999999999998</v>
      </c>
      <c r="I71" s="33">
        <f t="shared" si="56"/>
        <v>-3.4789435604972994</v>
      </c>
      <c r="J71" s="33">
        <f t="shared" si="56"/>
        <v>0.79212080732382617</v>
      </c>
      <c r="K71" s="33">
        <f t="shared" si="59"/>
        <v>4.2710643678211255</v>
      </c>
      <c r="L71" s="33">
        <f>+L70+K71</f>
        <v>4.1512205569976999</v>
      </c>
      <c r="M71" s="33">
        <f t="shared" ref="M71:M80" si="61">+L71/(A71-$A$6+1)</f>
        <v>2.0756102784988499</v>
      </c>
      <c r="N71" s="33">
        <f t="shared" ref="N71:O80" si="62">N70*(1+I71/100)</f>
        <v>0.97108041251024024</v>
      </c>
      <c r="O71" s="33">
        <f t="shared" si="62"/>
        <v>1.0128255508276971</v>
      </c>
      <c r="P71" s="33">
        <f t="shared" ref="P71:P80" si="63">+O71/N71*100-100</f>
        <v>4.2988343477700113</v>
      </c>
      <c r="Q71" s="3">
        <f t="shared" si="60"/>
        <v>4.1745138317456849</v>
      </c>
      <c r="R71" s="3">
        <f t="shared" ref="R71:R80" si="64">+H71+K71</f>
        <v>0.88206436782112574</v>
      </c>
      <c r="S71" s="3">
        <f t="shared" si="57"/>
        <v>1.6110000000000002</v>
      </c>
      <c r="T71" s="3">
        <f t="shared" si="58"/>
        <v>5.8820643678211262</v>
      </c>
    </row>
    <row r="72" spans="1:20" x14ac:dyDescent="0.25">
      <c r="A72">
        <v>2010</v>
      </c>
      <c r="B72" s="33">
        <v>6.5836610000000002</v>
      </c>
      <c r="C72" s="33">
        <v>6.6780739999999996</v>
      </c>
      <c r="D72" s="3">
        <f t="shared" si="54"/>
        <v>9.4412999999999414E-2</v>
      </c>
      <c r="E72" s="34">
        <f t="shared" si="53"/>
        <v>95.642203895974134</v>
      </c>
      <c r="F72" s="34">
        <f t="shared" si="53"/>
        <v>105.11207753574507</v>
      </c>
      <c r="G72" s="3">
        <f t="shared" si="55"/>
        <v>109.90135447952549</v>
      </c>
      <c r="H72" s="3">
        <v>-1.4470000000000001</v>
      </c>
      <c r="I72" s="33">
        <f t="shared" si="56"/>
        <v>-1.5094912184055858</v>
      </c>
      <c r="J72" s="33">
        <f t="shared" si="56"/>
        <v>3.7810286774912214</v>
      </c>
      <c r="K72" s="33">
        <f t="shared" si="59"/>
        <v>5.2905198958968072</v>
      </c>
      <c r="L72" s="33">
        <f t="shared" ref="L72:L80" si="65">+L71+K72</f>
        <v>9.441740452894507</v>
      </c>
      <c r="M72" s="33">
        <f t="shared" si="61"/>
        <v>3.1472468176315025</v>
      </c>
      <c r="N72" s="33">
        <f t="shared" si="62"/>
        <v>0.95642203895974143</v>
      </c>
      <c r="O72" s="33">
        <f t="shared" si="62"/>
        <v>1.0511207753574507</v>
      </c>
      <c r="P72" s="33">
        <f t="shared" si="63"/>
        <v>9.9013544795254944</v>
      </c>
      <c r="Q72" s="3">
        <f t="shared" si="60"/>
        <v>9.4698736397709311</v>
      </c>
      <c r="R72" s="3">
        <f t="shared" si="64"/>
        <v>3.8435198958968071</v>
      </c>
      <c r="S72" s="3">
        <f t="shared" si="57"/>
        <v>3.5529999999999999</v>
      </c>
      <c r="T72" s="3">
        <f t="shared" si="58"/>
        <v>8.843519895896808</v>
      </c>
    </row>
    <row r="73" spans="1:20" x14ac:dyDescent="0.25">
      <c r="A73">
        <v>2011</v>
      </c>
      <c r="B73" s="33">
        <v>6.596311</v>
      </c>
      <c r="C73" s="33">
        <v>6.690709</v>
      </c>
      <c r="D73" s="3">
        <f t="shared" si="54"/>
        <v>9.4397999999999982E-2</v>
      </c>
      <c r="E73" s="34">
        <f t="shared" si="53"/>
        <v>96.859762597690903</v>
      </c>
      <c r="F73" s="34">
        <f t="shared" si="53"/>
        <v>106.44859429962517</v>
      </c>
      <c r="G73" s="3">
        <f t="shared" si="55"/>
        <v>109.89970597157222</v>
      </c>
      <c r="H73" s="3">
        <v>1.405</v>
      </c>
      <c r="I73" s="33">
        <f t="shared" si="56"/>
        <v>1.2730349700442503</v>
      </c>
      <c r="J73" s="33">
        <f t="shared" si="56"/>
        <v>1.271515885912919</v>
      </c>
      <c r="K73" s="33">
        <f t="shared" si="59"/>
        <v>-1.5190841313312831E-3</v>
      </c>
      <c r="L73" s="33">
        <f t="shared" si="65"/>
        <v>9.4402213687631757</v>
      </c>
      <c r="M73" s="33">
        <f t="shared" si="61"/>
        <v>2.3600553421907939</v>
      </c>
      <c r="N73" s="33">
        <f t="shared" si="62"/>
        <v>0.96859762597690924</v>
      </c>
      <c r="O73" s="33">
        <f t="shared" si="62"/>
        <v>1.0644859429962519</v>
      </c>
      <c r="P73" s="33">
        <f t="shared" si="63"/>
        <v>9.8997059715721889</v>
      </c>
      <c r="Q73" s="3">
        <f t="shared" si="60"/>
        <v>9.5888317019342644</v>
      </c>
      <c r="R73" s="3">
        <f t="shared" si="64"/>
        <v>1.4034809158686687</v>
      </c>
      <c r="S73" s="3">
        <f t="shared" si="57"/>
        <v>6.4050000000000002</v>
      </c>
      <c r="T73" s="3">
        <f t="shared" si="58"/>
        <v>6.403480915868669</v>
      </c>
    </row>
    <row r="74" spans="1:20" x14ac:dyDescent="0.25">
      <c r="A74">
        <v>2012</v>
      </c>
      <c r="B74" s="33">
        <v>6.6175480000000002</v>
      </c>
      <c r="C74" s="33">
        <v>6.7392000000000003</v>
      </c>
      <c r="D74" s="3">
        <f t="shared" si="54"/>
        <v>0.12165200000000009</v>
      </c>
      <c r="E74" s="34">
        <f t="shared" si="53"/>
        <v>98.938771191483838</v>
      </c>
      <c r="F74" s="34">
        <f t="shared" si="53"/>
        <v>111.73759113025045</v>
      </c>
      <c r="G74" s="3">
        <f t="shared" si="55"/>
        <v>112.9361015753835</v>
      </c>
      <c r="H74" s="3">
        <v>-0.48</v>
      </c>
      <c r="I74" s="33">
        <f t="shared" si="56"/>
        <v>2.1464109946543317</v>
      </c>
      <c r="J74" s="33">
        <f t="shared" si="56"/>
        <v>4.9685924604491447</v>
      </c>
      <c r="K74" s="33">
        <f t="shared" si="59"/>
        <v>2.822181465794813</v>
      </c>
      <c r="L74" s="33">
        <f t="shared" si="65"/>
        <v>12.262402834557989</v>
      </c>
      <c r="M74" s="33">
        <f t="shared" si="61"/>
        <v>2.4524805669115977</v>
      </c>
      <c r="N74" s="33">
        <f t="shared" si="62"/>
        <v>0.98938771191483854</v>
      </c>
      <c r="O74" s="33">
        <f t="shared" si="62"/>
        <v>1.1173759113025046</v>
      </c>
      <c r="P74" s="33">
        <f t="shared" si="63"/>
        <v>12.936101575383475</v>
      </c>
      <c r="Q74" s="3">
        <f t="shared" si="60"/>
        <v>12.798819938766604</v>
      </c>
      <c r="R74" s="3">
        <f t="shared" si="64"/>
        <v>2.342181465794813</v>
      </c>
      <c r="S74" s="3">
        <f t="shared" si="57"/>
        <v>4.5199999999999996</v>
      </c>
      <c r="T74" s="3">
        <f t="shared" si="58"/>
        <v>7.3421814657948126</v>
      </c>
    </row>
    <row r="75" spans="1:20" x14ac:dyDescent="0.25">
      <c r="A75">
        <v>2013</v>
      </c>
      <c r="B75" s="33">
        <v>6.6406679999999998</v>
      </c>
      <c r="C75" s="33">
        <v>6.7741670000000003</v>
      </c>
      <c r="D75" s="3">
        <f t="shared" si="54"/>
        <v>0.13349900000000048</v>
      </c>
      <c r="E75" s="34">
        <f t="shared" si="53"/>
        <v>101.2528836412089</v>
      </c>
      <c r="F75" s="34">
        <f t="shared" si="53"/>
        <v>115.71383296878648</v>
      </c>
      <c r="G75" s="3">
        <f t="shared" si="55"/>
        <v>114.28201233144151</v>
      </c>
      <c r="H75" s="3">
        <v>0.41699999999999998</v>
      </c>
      <c r="I75" s="33">
        <f t="shared" si="56"/>
        <v>2.3389338899776533</v>
      </c>
      <c r="J75" s="33">
        <f t="shared" si="56"/>
        <v>3.5585533913121452</v>
      </c>
      <c r="K75" s="33">
        <f t="shared" si="59"/>
        <v>1.2196195013344919</v>
      </c>
      <c r="L75" s="33">
        <f t="shared" si="65"/>
        <v>13.482022335892481</v>
      </c>
      <c r="M75" s="33">
        <f t="shared" si="61"/>
        <v>2.2470037226487469</v>
      </c>
      <c r="N75" s="33">
        <f t="shared" si="62"/>
        <v>1.0125288364120892</v>
      </c>
      <c r="O75" s="33">
        <f t="shared" si="62"/>
        <v>1.1571383296878648</v>
      </c>
      <c r="P75" s="33">
        <f t="shared" si="63"/>
        <v>14.282012331441479</v>
      </c>
      <c r="Q75" s="3">
        <f t="shared" si="60"/>
        <v>14.460949327577556</v>
      </c>
      <c r="R75" s="3">
        <f t="shared" si="64"/>
        <v>1.636619501334492</v>
      </c>
      <c r="S75" s="3">
        <f t="shared" si="57"/>
        <v>5.4169999999999998</v>
      </c>
      <c r="T75" s="3">
        <f t="shared" si="58"/>
        <v>6.6366195013344917</v>
      </c>
    </row>
    <row r="76" spans="1:20" x14ac:dyDescent="0.25">
      <c r="A76">
        <v>2014</v>
      </c>
      <c r="B76" s="33">
        <v>6.6706240000000001</v>
      </c>
      <c r="C76" s="33">
        <v>6.8118740000000004</v>
      </c>
      <c r="D76" s="3">
        <f t="shared" si="54"/>
        <v>0.14125000000000032</v>
      </c>
      <c r="E76" s="34">
        <f t="shared" si="53"/>
        <v>104.33190231925482</v>
      </c>
      <c r="F76" s="34">
        <f t="shared" si="53"/>
        <v>120.16036023688758</v>
      </c>
      <c r="G76" s="3">
        <f t="shared" si="55"/>
        <v>115.17125401317597</v>
      </c>
      <c r="H76" s="3">
        <v>1.25</v>
      </c>
      <c r="I76" s="33">
        <f t="shared" si="56"/>
        <v>3.0409194951488701</v>
      </c>
      <c r="J76" s="33">
        <f t="shared" si="56"/>
        <v>3.8426929209929028</v>
      </c>
      <c r="K76" s="33">
        <f t="shared" si="59"/>
        <v>0.80177342584403277</v>
      </c>
      <c r="L76" s="33">
        <f t="shared" si="65"/>
        <v>14.283795761736513</v>
      </c>
      <c r="M76" s="33">
        <f t="shared" si="61"/>
        <v>2.0405422516766447</v>
      </c>
      <c r="N76" s="33">
        <f t="shared" si="62"/>
        <v>1.0433190231925484</v>
      </c>
      <c r="O76" s="33">
        <f t="shared" si="62"/>
        <v>1.2016036023688759</v>
      </c>
      <c r="P76" s="33">
        <f t="shared" si="63"/>
        <v>15.17125401317594</v>
      </c>
      <c r="Q76" s="3">
        <f t="shared" si="60"/>
        <v>15.828457917632743</v>
      </c>
      <c r="R76" s="3">
        <f t="shared" si="64"/>
        <v>2.0517734258440328</v>
      </c>
      <c r="S76" s="3">
        <f t="shared" si="57"/>
        <v>6.25</v>
      </c>
      <c r="T76" s="3">
        <f t="shared" si="58"/>
        <v>7.0517734258440328</v>
      </c>
    </row>
    <row r="77" spans="1:20" x14ac:dyDescent="0.25">
      <c r="A77">
        <v>2015</v>
      </c>
      <c r="B77" s="33">
        <v>6.7039739999999997</v>
      </c>
      <c r="C77" s="33">
        <v>6.8614810000000004</v>
      </c>
      <c r="D77" s="3">
        <f t="shared" si="54"/>
        <v>0.15750700000000073</v>
      </c>
      <c r="E77" s="34">
        <f t="shared" si="53"/>
        <v>107.87004181050135</v>
      </c>
      <c r="F77" s="34">
        <f t="shared" si="53"/>
        <v>126.27147920331454</v>
      </c>
      <c r="G77" s="3">
        <f t="shared" si="55"/>
        <v>117.05889520756799</v>
      </c>
      <c r="H77" s="3">
        <v>1.7</v>
      </c>
      <c r="I77" s="33">
        <f t="shared" si="56"/>
        <v>3.3912345242396214</v>
      </c>
      <c r="J77" s="33">
        <f t="shared" si="56"/>
        <v>5.0858028008399288</v>
      </c>
      <c r="K77" s="33">
        <f t="shared" si="59"/>
        <v>1.6945682766003074</v>
      </c>
      <c r="L77" s="33">
        <f t="shared" si="65"/>
        <v>15.978364038336821</v>
      </c>
      <c r="M77" s="33">
        <f t="shared" si="61"/>
        <v>1.9972955047921026</v>
      </c>
      <c r="N77" s="33">
        <f t="shared" si="62"/>
        <v>1.0787004181050137</v>
      </c>
      <c r="O77" s="33">
        <f t="shared" si="62"/>
        <v>1.2627147920331456</v>
      </c>
      <c r="P77" s="33">
        <f t="shared" si="63"/>
        <v>17.058895207567986</v>
      </c>
      <c r="Q77" s="3">
        <f t="shared" si="60"/>
        <v>18.401437392813193</v>
      </c>
      <c r="R77" s="3">
        <f t="shared" si="64"/>
        <v>3.3945682766003076</v>
      </c>
      <c r="S77" s="3">
        <f t="shared" si="57"/>
        <v>6.7</v>
      </c>
      <c r="T77" s="3">
        <f t="shared" si="58"/>
        <v>8.3945682766003067</v>
      </c>
    </row>
    <row r="78" spans="1:20" x14ac:dyDescent="0.25">
      <c r="A78">
        <v>2016</v>
      </c>
      <c r="B78" s="33">
        <v>6.7388919999999999</v>
      </c>
      <c r="C78" s="33">
        <v>6.91242</v>
      </c>
      <c r="D78" s="3">
        <f t="shared" si="54"/>
        <v>0.17352800000000013</v>
      </c>
      <c r="E78" s="34">
        <f t="shared" si="53"/>
        <v>111.70318125157563</v>
      </c>
      <c r="F78" s="34">
        <f t="shared" si="53"/>
        <v>132.87026300112859</v>
      </c>
      <c r="G78" s="3">
        <f t="shared" si="55"/>
        <v>118.94939921351111</v>
      </c>
      <c r="H78" s="3">
        <v>2.1</v>
      </c>
      <c r="I78" s="33">
        <f t="shared" si="56"/>
        <v>3.5534791465160254</v>
      </c>
      <c r="J78" s="33">
        <f t="shared" si="56"/>
        <v>5.2258703544520131</v>
      </c>
      <c r="K78" s="33">
        <f t="shared" si="59"/>
        <v>1.6723912079359877</v>
      </c>
      <c r="L78" s="33">
        <f t="shared" si="65"/>
        <v>17.650755246272809</v>
      </c>
      <c r="M78" s="33">
        <f t="shared" si="61"/>
        <v>1.9611950273636454</v>
      </c>
      <c r="N78" s="33">
        <f t="shared" si="62"/>
        <v>1.1170318125157566</v>
      </c>
      <c r="O78" s="33">
        <f t="shared" si="62"/>
        <v>1.3287026300112861</v>
      </c>
      <c r="P78" s="33">
        <f t="shared" si="63"/>
        <v>18.949399213511086</v>
      </c>
      <c r="Q78" s="3">
        <f t="shared" si="60"/>
        <v>21.167081749552953</v>
      </c>
      <c r="R78" s="3">
        <f t="shared" si="64"/>
        <v>3.7723912079359878</v>
      </c>
      <c r="S78" s="3">
        <f t="shared" si="57"/>
        <v>7.1</v>
      </c>
      <c r="T78" s="3">
        <f t="shared" si="58"/>
        <v>8.7723912079359874</v>
      </c>
    </row>
    <row r="79" spans="1:20" x14ac:dyDescent="0.25">
      <c r="A79">
        <v>2017</v>
      </c>
      <c r="B79" s="33">
        <v>6.7763850000000003</v>
      </c>
      <c r="C79" s="33">
        <v>6.964982</v>
      </c>
      <c r="D79" s="3">
        <f t="shared" si="54"/>
        <v>0.18859699999999968</v>
      </c>
      <c r="E79" s="34">
        <f t="shared" si="53"/>
        <v>115.97077108935254</v>
      </c>
      <c r="F79" s="34">
        <f t="shared" si="53"/>
        <v>140.04099287334344</v>
      </c>
      <c r="G79" s="3">
        <f t="shared" si="55"/>
        <v>120.7554210064236</v>
      </c>
      <c r="H79" s="3">
        <v>2.4249999999999998</v>
      </c>
      <c r="I79" s="33">
        <f t="shared" si="56"/>
        <v>3.8204729623281963</v>
      </c>
      <c r="J79" s="33">
        <f t="shared" si="56"/>
        <v>5.3967906063028863</v>
      </c>
      <c r="K79" s="33">
        <f t="shared" si="59"/>
        <v>1.57631764397469</v>
      </c>
      <c r="L79" s="33">
        <f t="shared" si="65"/>
        <v>19.227072890247499</v>
      </c>
      <c r="M79" s="33">
        <f t="shared" si="61"/>
        <v>1.9227072890247499</v>
      </c>
      <c r="N79" s="33">
        <f t="shared" si="62"/>
        <v>1.1597077108935256</v>
      </c>
      <c r="O79" s="33">
        <f t="shared" si="62"/>
        <v>1.4004099287334346</v>
      </c>
      <c r="P79" s="33">
        <f t="shared" si="63"/>
        <v>20.755421006423575</v>
      </c>
      <c r="Q79" s="3">
        <f t="shared" si="60"/>
        <v>24.070221783990895</v>
      </c>
      <c r="R79" s="3">
        <f t="shared" si="64"/>
        <v>4.0013176439746898</v>
      </c>
      <c r="S79" s="3">
        <f t="shared" si="57"/>
        <v>7.4249999999999998</v>
      </c>
      <c r="T79" s="3">
        <f t="shared" si="58"/>
        <v>9.0013176439746907</v>
      </c>
    </row>
    <row r="80" spans="1:20" x14ac:dyDescent="0.25">
      <c r="A80">
        <f>+A64</f>
        <v>2018</v>
      </c>
      <c r="B80" s="33">
        <v>6.8152309999999998</v>
      </c>
      <c r="C80" s="33">
        <v>7.0200500000000003</v>
      </c>
      <c r="D80" s="3">
        <f t="shared" si="54"/>
        <v>0.20481900000000053</v>
      </c>
      <c r="E80" s="34">
        <f t="shared" si="53"/>
        <v>120.5644163950067</v>
      </c>
      <c r="F80" s="34">
        <f t="shared" si="53"/>
        <v>147.96905824403271</v>
      </c>
      <c r="G80" s="3">
        <f>+F80/E80*100</f>
        <v>122.73029030326812</v>
      </c>
      <c r="H80" s="3">
        <v>2.65</v>
      </c>
      <c r="I80" s="33">
        <f>+E80/E79*100-100</f>
        <v>3.961037132464071</v>
      </c>
      <c r="J80" s="33">
        <f>+F80/F79*100-100</f>
        <v>5.6612461880069702</v>
      </c>
      <c r="K80" s="33">
        <f t="shared" si="59"/>
        <v>1.7002090555428993</v>
      </c>
      <c r="L80" s="33">
        <f t="shared" si="65"/>
        <v>20.927281945790398</v>
      </c>
      <c r="M80" s="33">
        <f t="shared" si="61"/>
        <v>1.9024801768900361</v>
      </c>
      <c r="N80" s="33">
        <f t="shared" si="62"/>
        <v>1.2056441639500672</v>
      </c>
      <c r="O80" s="33">
        <f t="shared" si="62"/>
        <v>1.4796905824403273</v>
      </c>
      <c r="P80" s="33">
        <f t="shared" si="63"/>
        <v>22.73029030326812</v>
      </c>
      <c r="Q80" s="3">
        <f>+(O80-N80)*100</f>
        <v>27.404641849026</v>
      </c>
      <c r="R80" s="3">
        <f t="shared" si="64"/>
        <v>4.3502090555428996</v>
      </c>
      <c r="S80" s="3">
        <f t="shared" si="57"/>
        <v>7.65</v>
      </c>
      <c r="T80" s="3">
        <f t="shared" si="58"/>
        <v>9.3502090555428996</v>
      </c>
    </row>
    <row r="83" spans="1:12" x14ac:dyDescent="0.25">
      <c r="A83" s="1" t="s">
        <v>95</v>
      </c>
    </row>
    <row r="84" spans="1:12" s="1" customFormat="1" x14ac:dyDescent="0.25">
      <c r="A84" s="1" t="s">
        <v>87</v>
      </c>
      <c r="H84" s="1" t="s">
        <v>82</v>
      </c>
      <c r="I84" s="31" t="s">
        <v>13</v>
      </c>
      <c r="J84" s="31" t="s">
        <v>96</v>
      </c>
      <c r="K84" s="2" t="s">
        <v>97</v>
      </c>
      <c r="L84" s="2" t="s">
        <v>98</v>
      </c>
    </row>
    <row r="85" spans="1:12" x14ac:dyDescent="0.25">
      <c r="A85">
        <v>2006</v>
      </c>
      <c r="K85" s="33"/>
      <c r="L85" s="33"/>
    </row>
    <row r="86" spans="1:12" x14ac:dyDescent="0.25">
      <c r="A86">
        <v>2007</v>
      </c>
      <c r="K86" s="33"/>
      <c r="L86" s="33"/>
    </row>
    <row r="87" spans="1:12" x14ac:dyDescent="0.25">
      <c r="A87">
        <v>2008</v>
      </c>
      <c r="H87" s="33">
        <f t="shared" ref="H87:L97" si="66">+AVERAGE(H6,H22,H38,H54,H70)</f>
        <v>0.95080000000000009</v>
      </c>
      <c r="I87" s="33">
        <f t="shared" si="66"/>
        <v>0.82033555963202498</v>
      </c>
      <c r="J87" s="33">
        <f t="shared" si="66"/>
        <v>2.9771987012094399</v>
      </c>
      <c r="K87" s="33">
        <f t="shared" si="66"/>
        <v>2.1568631415774151</v>
      </c>
      <c r="L87" s="33">
        <f t="shared" si="66"/>
        <v>2.1568631415774151</v>
      </c>
    </row>
    <row r="88" spans="1:12" x14ac:dyDescent="0.25">
      <c r="A88">
        <v>2009</v>
      </c>
      <c r="H88" s="33">
        <f t="shared" si="66"/>
        <v>-2.6117999999999997</v>
      </c>
      <c r="I88" s="33">
        <f t="shared" si="66"/>
        <v>-2.5500239157214937</v>
      </c>
      <c r="J88" s="33">
        <f t="shared" si="66"/>
        <v>1.6202859838121355</v>
      </c>
      <c r="K88" s="33">
        <f t="shared" si="66"/>
        <v>4.1703098995336294</v>
      </c>
      <c r="L88" s="33">
        <f t="shared" si="66"/>
        <v>6.3271730411110436</v>
      </c>
    </row>
    <row r="89" spans="1:12" x14ac:dyDescent="0.25">
      <c r="A89">
        <v>2010</v>
      </c>
      <c r="H89" s="33">
        <f t="shared" si="66"/>
        <v>0.82140000000000002</v>
      </c>
      <c r="I89" s="33">
        <f t="shared" si="66"/>
        <v>0.60803599449133405</v>
      </c>
      <c r="J89" s="33">
        <f t="shared" si="66"/>
        <v>2.9723459436664088</v>
      </c>
      <c r="K89" s="33">
        <f t="shared" si="66"/>
        <v>2.3643099491750745</v>
      </c>
      <c r="L89" s="33">
        <f t="shared" si="66"/>
        <v>8.6914829902861186</v>
      </c>
    </row>
    <row r="90" spans="1:12" x14ac:dyDescent="0.25">
      <c r="A90">
        <v>2011</v>
      </c>
      <c r="H90" s="33">
        <f t="shared" si="66"/>
        <v>1.1892</v>
      </c>
      <c r="I90" s="33">
        <f t="shared" si="66"/>
        <v>1.2266869738714576</v>
      </c>
      <c r="J90" s="33">
        <f t="shared" si="66"/>
        <v>3.9403053539219881</v>
      </c>
      <c r="K90" s="33">
        <f t="shared" si="66"/>
        <v>2.0471166681594326</v>
      </c>
      <c r="L90" s="33">
        <f t="shared" si="66"/>
        <v>10.738599658445551</v>
      </c>
    </row>
    <row r="91" spans="1:12" x14ac:dyDescent="0.25">
      <c r="A91">
        <v>2012</v>
      </c>
      <c r="H91" s="33">
        <f t="shared" si="66"/>
        <v>1.2624</v>
      </c>
      <c r="I91" s="33">
        <f t="shared" si="66"/>
        <v>1.7724738119524119</v>
      </c>
      <c r="J91" s="33">
        <f t="shared" si="66"/>
        <v>4.4328922937459483</v>
      </c>
      <c r="K91" s="33">
        <f t="shared" si="66"/>
        <v>2.6604184817935361</v>
      </c>
      <c r="L91" s="33">
        <f t="shared" si="66"/>
        <v>13.399018140239088</v>
      </c>
    </row>
    <row r="92" spans="1:12" x14ac:dyDescent="0.25">
      <c r="A92">
        <v>2013</v>
      </c>
      <c r="H92" s="33">
        <f t="shared" si="66"/>
        <v>1.5726</v>
      </c>
      <c r="I92" s="33">
        <f t="shared" si="66"/>
        <v>2.8734888843390509</v>
      </c>
      <c r="J92" s="33">
        <f t="shared" si="66"/>
        <v>4.6404464329828246</v>
      </c>
      <c r="K92" s="33">
        <f t="shared" si="66"/>
        <v>1.7669575486437736</v>
      </c>
      <c r="L92" s="33">
        <f t="shared" si="66"/>
        <v>15.165975688882861</v>
      </c>
    </row>
    <row r="93" spans="1:12" x14ac:dyDescent="0.25">
      <c r="A93">
        <v>2014</v>
      </c>
      <c r="H93" s="33">
        <f t="shared" si="66"/>
        <v>1.7222000000000002</v>
      </c>
      <c r="I93" s="33">
        <f t="shared" si="66"/>
        <v>2.5668140268619224</v>
      </c>
      <c r="J93" s="33">
        <f t="shared" si="66"/>
        <v>4.9272885673471816</v>
      </c>
      <c r="K93" s="33">
        <f t="shared" si="66"/>
        <v>2.3604745404852592</v>
      </c>
      <c r="L93" s="33">
        <f t="shared" si="66"/>
        <v>17.52645022936812</v>
      </c>
    </row>
    <row r="94" spans="1:12" x14ac:dyDescent="0.25">
      <c r="A94">
        <v>2015</v>
      </c>
      <c r="H94" s="33">
        <f t="shared" si="66"/>
        <v>2.1040000000000001</v>
      </c>
      <c r="I94" s="33">
        <f t="shared" si="66"/>
        <v>1.8641003021388882</v>
      </c>
      <c r="J94" s="33">
        <f t="shared" si="66"/>
        <v>4.6956660189951211</v>
      </c>
      <c r="K94" s="33">
        <f t="shared" si="66"/>
        <v>2.8315657168562325</v>
      </c>
      <c r="L94" s="33">
        <f t="shared" si="66"/>
        <v>20.358015946224352</v>
      </c>
    </row>
    <row r="95" spans="1:12" x14ac:dyDescent="0.25">
      <c r="A95">
        <v>2016</v>
      </c>
      <c r="H95" s="33">
        <f t="shared" si="66"/>
        <v>2.1719999999999997</v>
      </c>
      <c r="I95" s="33">
        <f t="shared" si="66"/>
        <v>1.2655777716036369</v>
      </c>
      <c r="J95" s="33">
        <f t="shared" si="66"/>
        <v>4.1211382463083597</v>
      </c>
      <c r="K95" s="33">
        <f t="shared" si="66"/>
        <v>2.8555604747047227</v>
      </c>
      <c r="L95" s="33">
        <f t="shared" si="66"/>
        <v>23.213576420929076</v>
      </c>
    </row>
    <row r="96" spans="1:12" x14ac:dyDescent="0.25">
      <c r="A96">
        <v>2017</v>
      </c>
      <c r="H96" s="33">
        <f t="shared" si="66"/>
        <v>2.347</v>
      </c>
      <c r="I96" s="33">
        <f t="shared" si="66"/>
        <v>1.5192324412637561</v>
      </c>
      <c r="J96" s="33">
        <f t="shared" si="66"/>
        <v>4.4953613770550875</v>
      </c>
      <c r="K96" s="33">
        <f t="shared" si="66"/>
        <v>2.9761289357913312</v>
      </c>
      <c r="L96" s="33">
        <f t="shared" si="66"/>
        <v>26.189705356720406</v>
      </c>
    </row>
    <row r="97" spans="1:12" x14ac:dyDescent="0.25">
      <c r="A97">
        <v>2018</v>
      </c>
      <c r="H97" s="33">
        <f t="shared" si="66"/>
        <v>2.5018000000000002</v>
      </c>
      <c r="I97" s="33">
        <f t="shared" si="66"/>
        <v>1.8840204947186634</v>
      </c>
      <c r="J97" s="33">
        <f t="shared" si="66"/>
        <v>5.0555807375401853</v>
      </c>
      <c r="K97" s="33">
        <f t="shared" si="66"/>
        <v>3.1715602428215219</v>
      </c>
      <c r="L97" s="33">
        <f t="shared" si="66"/>
        <v>29.36126559954193</v>
      </c>
    </row>
    <row r="99" spans="1:12" x14ac:dyDescent="0.25">
      <c r="A99" t="s">
        <v>99</v>
      </c>
      <c r="H99" s="33">
        <f t="shared" ref="H99:J99" si="67">+AVERAGE(H87:H91)</f>
        <v>0.32240000000000013</v>
      </c>
      <c r="I99" s="33">
        <f t="shared" si="67"/>
        <v>0.37550168484514701</v>
      </c>
      <c r="J99" s="33">
        <f t="shared" si="67"/>
        <v>3.1886056552711843</v>
      </c>
      <c r="K99" s="33">
        <f>+AVERAGE(K87:K91)</f>
        <v>2.6798036280478175</v>
      </c>
      <c r="L99" s="33">
        <f>+AVERAGE(L87:L91)</f>
        <v>8.2626273943318438</v>
      </c>
    </row>
    <row r="100" spans="1:12" x14ac:dyDescent="0.25">
      <c r="A100" t="s">
        <v>100</v>
      </c>
      <c r="H100" s="33">
        <f t="shared" ref="H100:J100" si="68">+AVERAGE(H92:H97)</f>
        <v>2.0699333333333332</v>
      </c>
      <c r="I100" s="33">
        <f t="shared" si="68"/>
        <v>1.9955389868209865</v>
      </c>
      <c r="J100" s="33">
        <f t="shared" si="68"/>
        <v>4.6559135633714606</v>
      </c>
      <c r="K100" s="33">
        <f>+AVERAGE(K92:K97)</f>
        <v>2.6603745765504736</v>
      </c>
      <c r="L100" s="33">
        <f>+AVERAGE(L92:L97)</f>
        <v>21.969164873611124</v>
      </c>
    </row>
    <row r="101" spans="1:12" x14ac:dyDescent="0.25">
      <c r="J101" s="33"/>
    </row>
    <row r="102" spans="1:12" x14ac:dyDescent="0.25">
      <c r="A102" s="1" t="s">
        <v>101</v>
      </c>
      <c r="J102" s="33"/>
    </row>
    <row r="103" spans="1:12" x14ac:dyDescent="0.25">
      <c r="A103" s="1" t="s">
        <v>87</v>
      </c>
    </row>
    <row r="104" spans="1:12" x14ac:dyDescent="0.25">
      <c r="A104">
        <v>2006</v>
      </c>
    </row>
    <row r="105" spans="1:12" x14ac:dyDescent="0.25">
      <c r="A105">
        <v>2007</v>
      </c>
      <c r="H105" s="33">
        <v>6.0910000000000002</v>
      </c>
    </row>
    <row r="106" spans="1:12" x14ac:dyDescent="0.25">
      <c r="A106">
        <v>2008</v>
      </c>
      <c r="H106" s="33">
        <v>5.1719999999999997</v>
      </c>
    </row>
    <row r="107" spans="1:12" x14ac:dyDescent="0.25">
      <c r="A107">
        <v>2009</v>
      </c>
      <c r="H107" s="33">
        <v>-0.33</v>
      </c>
    </row>
    <row r="108" spans="1:12" x14ac:dyDescent="0.25">
      <c r="A108">
        <v>2010</v>
      </c>
      <c r="H108" s="33">
        <v>7.5339999999999998</v>
      </c>
    </row>
    <row r="109" spans="1:12" x14ac:dyDescent="0.25">
      <c r="A109">
        <v>2011</v>
      </c>
      <c r="H109" s="33">
        <v>2.7330000000000001</v>
      </c>
    </row>
    <row r="110" spans="1:12" x14ac:dyDescent="0.25">
      <c r="A110">
        <v>2012</v>
      </c>
      <c r="H110" s="33">
        <v>0.872</v>
      </c>
    </row>
    <row r="111" spans="1:12" x14ac:dyDescent="0.25">
      <c r="A111">
        <v>2013</v>
      </c>
      <c r="H111" s="33">
        <v>2.5369999999999999</v>
      </c>
    </row>
    <row r="112" spans="1:12" x14ac:dyDescent="0.25">
      <c r="A112">
        <v>2014</v>
      </c>
      <c r="H112" s="33">
        <v>2.5019999999999998</v>
      </c>
    </row>
    <row r="113" spans="1:8" x14ac:dyDescent="0.25">
      <c r="A113">
        <v>2015</v>
      </c>
      <c r="H113" s="33">
        <v>3.1789999999999998</v>
      </c>
    </row>
    <row r="114" spans="1:8" x14ac:dyDescent="0.25">
      <c r="A114">
        <v>2016</v>
      </c>
      <c r="H114" s="33">
        <v>3.32</v>
      </c>
    </row>
    <row r="115" spans="1:8" x14ac:dyDescent="0.25">
      <c r="A115">
        <v>2017</v>
      </c>
      <c r="H115" s="33">
        <v>3.464</v>
      </c>
    </row>
    <row r="116" spans="1:8" x14ac:dyDescent="0.25">
      <c r="A116">
        <v>2018</v>
      </c>
      <c r="H116" s="33">
        <v>3.464</v>
      </c>
    </row>
  </sheetData>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7"/>
  <sheetViews>
    <sheetView zoomScaleNormal="100" workbookViewId="0">
      <selection activeCell="K27" sqref="K27"/>
    </sheetView>
  </sheetViews>
  <sheetFormatPr defaultRowHeight="15" x14ac:dyDescent="0.25"/>
  <cols>
    <col min="1" max="1" width="9.140625" style="29"/>
    <col min="2" max="2" width="13" style="29" hidden="1" customWidth="1"/>
    <col min="3" max="4" width="0" style="29" hidden="1" customWidth="1"/>
    <col min="5" max="5" width="9.7109375" style="29" hidden="1" customWidth="1"/>
    <col min="6" max="7" width="0" style="29" hidden="1" customWidth="1"/>
    <col min="8" max="8" width="9.7109375" style="29" hidden="1" customWidth="1"/>
    <col min="9" max="10" width="9.140625" style="29"/>
    <col min="11" max="11" width="14.140625" style="29" customWidth="1"/>
    <col min="12" max="12" width="0" style="29" hidden="1" customWidth="1"/>
    <col min="13" max="13" width="9.140625" style="29"/>
    <col min="14" max="14" width="9.7109375" style="29" bestFit="1" customWidth="1"/>
    <col min="15" max="15" width="0" style="29" hidden="1" customWidth="1"/>
    <col min="16" max="16" width="9.140625" style="29"/>
    <col min="17" max="17" width="9.7109375" style="29" bestFit="1" customWidth="1"/>
    <col min="18" max="16384" width="9.140625" style="29"/>
  </cols>
  <sheetData>
    <row r="1" spans="2:17" x14ac:dyDescent="0.25">
      <c r="B1" s="36" t="s">
        <v>103</v>
      </c>
      <c r="K1" s="71" t="s">
        <v>224</v>
      </c>
      <c r="L1" s="71"/>
      <c r="M1" s="71"/>
      <c r="N1" s="71"/>
    </row>
    <row r="2" spans="2:17" x14ac:dyDescent="0.25">
      <c r="B2" s="36" t="s">
        <v>104</v>
      </c>
      <c r="K2" s="36"/>
    </row>
    <row r="3" spans="2:17" ht="8.25" customHeight="1" x14ac:dyDescent="0.25">
      <c r="B3" s="36"/>
      <c r="K3" s="36"/>
    </row>
    <row r="4" spans="2:17" x14ac:dyDescent="0.25">
      <c r="C4" s="104" t="s">
        <v>105</v>
      </c>
      <c r="D4" s="104"/>
      <c r="E4" s="105"/>
      <c r="F4" s="104" t="s">
        <v>106</v>
      </c>
      <c r="G4" s="104"/>
      <c r="H4" s="104"/>
      <c r="L4" s="104" t="s">
        <v>105</v>
      </c>
      <c r="M4" s="104"/>
      <c r="N4" s="105"/>
      <c r="O4" s="104" t="s">
        <v>106</v>
      </c>
      <c r="P4" s="104"/>
      <c r="Q4" s="104"/>
    </row>
    <row r="5" spans="2:17" x14ac:dyDescent="0.25">
      <c r="C5" s="37" t="s">
        <v>107</v>
      </c>
      <c r="D5" s="37" t="s">
        <v>13</v>
      </c>
      <c r="E5" s="37" t="s">
        <v>108</v>
      </c>
      <c r="F5" s="37" t="s">
        <v>109</v>
      </c>
      <c r="G5" s="37" t="s">
        <v>13</v>
      </c>
      <c r="H5" s="37" t="s">
        <v>108</v>
      </c>
      <c r="L5" s="37" t="s">
        <v>107</v>
      </c>
      <c r="M5" s="37" t="s">
        <v>13</v>
      </c>
      <c r="N5" s="37" t="s">
        <v>108</v>
      </c>
      <c r="O5" s="37" t="s">
        <v>109</v>
      </c>
      <c r="P5" s="37" t="s">
        <v>13</v>
      </c>
      <c r="Q5" s="37" t="s">
        <v>108</v>
      </c>
    </row>
    <row r="6" spans="2:17" x14ac:dyDescent="0.25">
      <c r="B6" s="29" t="s">
        <v>1</v>
      </c>
      <c r="C6" s="38">
        <f>+AVERAGE('Chart 8.9'!H6:H10)</f>
        <v>-0.40399999999999991</v>
      </c>
      <c r="D6" s="38">
        <f>+AVERAGE('Chart 8.9'!I6:I10)</f>
        <v>-1.1193939149050096</v>
      </c>
      <c r="E6" s="38">
        <f>+AVERAGE('Chart 8.9'!J6:J10)</f>
        <v>0.96803719809337563</v>
      </c>
      <c r="F6" s="38">
        <f>+AVERAGE('Chart 8.9'!H11:H16)</f>
        <v>2.3000000000000003</v>
      </c>
      <c r="G6" s="38">
        <f>+AVERAGE('Chart 8.9'!I11:I16)</f>
        <v>2.1216281368566832</v>
      </c>
      <c r="H6" s="38">
        <f>+AVERAGE('Chart 8.9'!J11:J16)</f>
        <v>2.699349657569035</v>
      </c>
      <c r="K6" s="29" t="s">
        <v>1</v>
      </c>
      <c r="L6" s="39" t="e">
        <f>+'GDP pc'!#REF!</f>
        <v>#REF!</v>
      </c>
      <c r="M6" s="40">
        <f>+C6</f>
        <v>-0.40399999999999991</v>
      </c>
      <c r="N6" s="40">
        <f>+M6+E22</f>
        <v>1.6834311129983854</v>
      </c>
      <c r="O6" s="39" t="e">
        <f>+'GDP pc'!#REF!</f>
        <v>#REF!</v>
      </c>
      <c r="P6" s="40">
        <f>+F6</f>
        <v>2.3000000000000003</v>
      </c>
      <c r="Q6" s="40">
        <f>+P6+H22</f>
        <v>2.8777215207123521</v>
      </c>
    </row>
    <row r="7" spans="2:17" x14ac:dyDescent="0.25">
      <c r="B7" s="29" t="s">
        <v>2</v>
      </c>
      <c r="C7" s="38">
        <f>+AVERAGE('Chart 8.9'!H22:H26)</f>
        <v>-0.55380000000000007</v>
      </c>
      <c r="D7" s="38">
        <f>+AVERAGE('Chart 8.9'!I22:I26)</f>
        <v>-0.34245841268192689</v>
      </c>
      <c r="E7" s="38">
        <f>+AVERAGE('Chart 8.9'!J22:J26)</f>
        <v>4.0053238039036128</v>
      </c>
      <c r="F7" s="38">
        <f>+AVERAGE('Chart 8.9'!H27:H32)</f>
        <v>-0.13666666666666671</v>
      </c>
      <c r="G7" s="38">
        <f>+AVERAGE('Chart 8.9'!I27:I32)</f>
        <v>-0.69493009540858941</v>
      </c>
      <c r="H7" s="38">
        <f>+AVERAGE('Chart 8.9'!J27:J32)</f>
        <v>4.3354347294717028</v>
      </c>
      <c r="K7" s="29" t="s">
        <v>2</v>
      </c>
      <c r="L7" s="39" t="e">
        <f>+'GDP pc'!#REF!</f>
        <v>#REF!</v>
      </c>
      <c r="M7" s="40">
        <f t="shared" ref="M7:M11" si="0">+C7</f>
        <v>-0.55380000000000007</v>
      </c>
      <c r="N7" s="40">
        <f t="shared" ref="N7:N11" si="1">+M7+E23</f>
        <v>3.7939822165855395</v>
      </c>
      <c r="O7" s="39" t="e">
        <f>+'GDP pc'!#REF!</f>
        <v>#REF!</v>
      </c>
      <c r="P7" s="40">
        <f t="shared" ref="P7:P11" si="2">+F7</f>
        <v>-0.13666666666666671</v>
      </c>
      <c r="Q7" s="40">
        <f t="shared" ref="Q7:Q11" si="3">+P7+H23</f>
        <v>4.8936981582136259</v>
      </c>
    </row>
    <row r="8" spans="2:17" x14ac:dyDescent="0.25">
      <c r="B8" s="29" t="s">
        <v>56</v>
      </c>
      <c r="C8" s="38">
        <f>+AVERAGE('Chart 8.9'!H38:H42)</f>
        <v>-0.63739999999999997</v>
      </c>
      <c r="D8" s="38">
        <f>+AVERAGE('Chart 8.9'!I38:I42)</f>
        <v>-0.64920250844083682</v>
      </c>
      <c r="E8" s="38">
        <f>+AVERAGE('Chart 8.9'!J38:J42)</f>
        <v>1.6170548289640378</v>
      </c>
      <c r="F8" s="38">
        <f>+AVERAGE('Chart 8.9'!H43:H48)</f>
        <v>1.946</v>
      </c>
      <c r="G8" s="38">
        <f>+AVERAGE('Chart 8.9'!I43:I48)</f>
        <v>7.1520746005605673</v>
      </c>
      <c r="H8" s="38">
        <f>+AVERAGE('Chart 8.9'!J43:J48)</f>
        <v>9.5851837625612522</v>
      </c>
      <c r="K8" s="29" t="s">
        <v>56</v>
      </c>
      <c r="L8" s="39" t="e">
        <f>+'GDP pc'!#REF!</f>
        <v>#REF!</v>
      </c>
      <c r="M8" s="40">
        <f t="shared" si="0"/>
        <v>-0.63739999999999997</v>
      </c>
      <c r="N8" s="40">
        <f t="shared" si="1"/>
        <v>1.6288573374048747</v>
      </c>
      <c r="O8" s="39" t="e">
        <f>+'GDP pc'!#REF!</f>
        <v>#REF!</v>
      </c>
      <c r="P8" s="40">
        <f t="shared" si="2"/>
        <v>1.946</v>
      </c>
      <c r="Q8" s="40">
        <f t="shared" si="3"/>
        <v>4.3791091620006846</v>
      </c>
    </row>
    <row r="9" spans="2:17" x14ac:dyDescent="0.25">
      <c r="B9" s="29" t="s">
        <v>5</v>
      </c>
      <c r="C9" s="38">
        <f>+AVERAGE('Chart 8.9'!H54:H58)</f>
        <v>4.1510000000000007</v>
      </c>
      <c r="D9" s="38">
        <f>+AVERAGE('Chart 8.9'!I54:I58)</f>
        <v>4.4650953481826239</v>
      </c>
      <c r="E9" s="38">
        <f>+AVERAGE('Chart 8.9'!J54:J58)</f>
        <v>7.3766639664124112</v>
      </c>
      <c r="F9" s="38">
        <f>+AVERAGE('Chart 8.9'!H59:H64)</f>
        <v>4.4833333333333334</v>
      </c>
      <c r="G9" s="38">
        <f>+AVERAGE('Chart 8.9'!I59:I64)</f>
        <v>-1.9520905663494688</v>
      </c>
      <c r="H9" s="38">
        <f>+AVERAGE('Chart 8.9'!J59:J64)</f>
        <v>1.864440290270835</v>
      </c>
      <c r="K9" s="29" t="s">
        <v>5</v>
      </c>
      <c r="L9" s="39" t="e">
        <f>+'GDP pc'!#REF!</f>
        <v>#REF!</v>
      </c>
      <c r="M9" s="40">
        <f t="shared" si="0"/>
        <v>4.1510000000000007</v>
      </c>
      <c r="N9" s="40">
        <f t="shared" si="1"/>
        <v>7.062568618229788</v>
      </c>
      <c r="O9" s="39" t="e">
        <f>+'GDP pc'!#REF!</f>
        <v>#REF!</v>
      </c>
      <c r="P9" s="40">
        <f t="shared" si="2"/>
        <v>4.4833333333333334</v>
      </c>
      <c r="Q9" s="40">
        <f t="shared" si="3"/>
        <v>8.2998641899536381</v>
      </c>
    </row>
    <row r="10" spans="2:17" x14ac:dyDescent="0.25">
      <c r="B10" s="29" t="s">
        <v>4</v>
      </c>
      <c r="C10" s="38">
        <f>+AVERAGE('Chart 8.9'!H70:H74)</f>
        <v>-0.94379999999999986</v>
      </c>
      <c r="D10" s="38">
        <f>+AVERAGE('Chart 8.9'!I70:I74)</f>
        <v>-0.47653208792911528</v>
      </c>
      <c r="E10" s="38">
        <f>+AVERAGE('Chart 8.9'!J70:J74)</f>
        <v>1.9759484789824824</v>
      </c>
      <c r="F10" s="38">
        <f>+AVERAGE('Chart 8.9'!H75:H80)</f>
        <v>1.7569999999999999</v>
      </c>
      <c r="G10" s="38">
        <f>+AVERAGE('Chart 8.9'!I75:I80)</f>
        <v>3.3510128584457397</v>
      </c>
      <c r="H10" s="38">
        <f>+AVERAGE('Chart 8.9'!J75:J80)</f>
        <v>4.7951593769844747</v>
      </c>
      <c r="K10" s="29" t="s">
        <v>4</v>
      </c>
      <c r="L10" s="39" t="e">
        <f>+'GDP pc'!#REF!</f>
        <v>#REF!</v>
      </c>
      <c r="M10" s="40">
        <f t="shared" si="0"/>
        <v>-0.94379999999999986</v>
      </c>
      <c r="N10" s="40">
        <f t="shared" si="1"/>
        <v>1.5086805669115977</v>
      </c>
      <c r="O10" s="39" t="e">
        <f>+'GDP pc'!#REF!</f>
        <v>#REF!</v>
      </c>
      <c r="P10" s="40">
        <f t="shared" si="2"/>
        <v>1.7569999999999999</v>
      </c>
      <c r="Q10" s="40">
        <f t="shared" si="3"/>
        <v>3.2011465185387351</v>
      </c>
    </row>
    <row r="11" spans="2:17" x14ac:dyDescent="0.25">
      <c r="B11" s="29" t="s">
        <v>95</v>
      </c>
      <c r="C11" s="38">
        <f>+AVERAGE('Chart 8.9'!H87:H91)</f>
        <v>0.32240000000000013</v>
      </c>
      <c r="D11" s="38">
        <f>+AVERAGE('Chart 8.9'!I87:I91)</f>
        <v>0.37550168484514701</v>
      </c>
      <c r="E11" s="38">
        <f>+AVERAGE('Chart 8.9'!J87:J91)</f>
        <v>3.1886056552711843</v>
      </c>
      <c r="F11" s="38">
        <f>+AVERAGE('Chart 8.9'!H92:H97)</f>
        <v>2.0699333333333332</v>
      </c>
      <c r="G11" s="38">
        <f>+AVERAGE('Chart 8.9'!I92:I97)</f>
        <v>1.9955389868209865</v>
      </c>
      <c r="H11" s="38">
        <f>+AVERAGE('Chart 8.9'!J92:J97)</f>
        <v>4.6559135633714606</v>
      </c>
      <c r="K11" s="29" t="s">
        <v>95</v>
      </c>
      <c r="L11" s="39" t="e">
        <f>+AVERAGE(L6:L10)</f>
        <v>#REF!</v>
      </c>
      <c r="M11" s="40">
        <f t="shared" si="0"/>
        <v>0.32240000000000013</v>
      </c>
      <c r="N11" s="40">
        <f t="shared" si="1"/>
        <v>3.1355039704260372</v>
      </c>
      <c r="O11" s="39" t="e">
        <f t="shared" ref="O11" si="4">+AVERAGE(O6:O10)</f>
        <v>#REF!</v>
      </c>
      <c r="P11" s="40">
        <f t="shared" si="2"/>
        <v>2.0699333333333332</v>
      </c>
      <c r="Q11" s="40">
        <f t="shared" si="3"/>
        <v>4.7303079098838072</v>
      </c>
    </row>
    <row r="12" spans="2:17" x14ac:dyDescent="0.25">
      <c r="B12" s="29" t="s">
        <v>101</v>
      </c>
      <c r="C12" s="38">
        <f>+AVERAGE('Chart 8.9'!H106:H110)</f>
        <v>3.1962000000000002</v>
      </c>
      <c r="D12" s="41" t="s">
        <v>110</v>
      </c>
      <c r="E12" s="41" t="s">
        <v>110</v>
      </c>
      <c r="F12" s="38">
        <f>+AVERAGE('Chart 8.9'!H111:H116)</f>
        <v>3.077666666666667</v>
      </c>
      <c r="G12" s="41" t="s">
        <v>110</v>
      </c>
      <c r="H12" s="41" t="s">
        <v>110</v>
      </c>
      <c r="K12" s="77" t="s">
        <v>227</v>
      </c>
      <c r="L12" s="80"/>
      <c r="M12" s="80"/>
      <c r="N12" s="38"/>
      <c r="O12" s="38"/>
      <c r="P12" s="38"/>
      <c r="Q12" s="38"/>
    </row>
    <row r="13" spans="2:17" x14ac:dyDescent="0.25">
      <c r="B13" s="42" t="s">
        <v>111</v>
      </c>
      <c r="K13" s="77" t="s">
        <v>226</v>
      </c>
      <c r="L13" s="71"/>
      <c r="M13" s="71"/>
    </row>
    <row r="16" spans="2:17" x14ac:dyDescent="0.25">
      <c r="K16" s="71" t="s">
        <v>225</v>
      </c>
      <c r="L16" s="71"/>
      <c r="M16" s="71"/>
      <c r="N16" s="71"/>
      <c r="O16" s="71"/>
      <c r="P16" s="71"/>
    </row>
    <row r="17" spans="5:17" x14ac:dyDescent="0.25">
      <c r="K17" s="36"/>
    </row>
    <row r="18" spans="5:17" ht="6.75" customHeight="1" x14ac:dyDescent="0.25">
      <c r="K18" s="36"/>
    </row>
    <row r="19" spans="5:17" x14ac:dyDescent="0.25">
      <c r="L19" s="104">
        <v>2012</v>
      </c>
      <c r="M19" s="104"/>
      <c r="N19" s="105"/>
      <c r="O19" s="104">
        <v>2018</v>
      </c>
      <c r="P19" s="104"/>
      <c r="Q19" s="104"/>
    </row>
    <row r="20" spans="5:17" x14ac:dyDescent="0.25">
      <c r="L20" s="37" t="s">
        <v>107</v>
      </c>
      <c r="M20" s="37" t="s">
        <v>13</v>
      </c>
      <c r="N20" s="37" t="s">
        <v>108</v>
      </c>
      <c r="O20" s="37" t="s">
        <v>109</v>
      </c>
      <c r="P20" s="37" t="s">
        <v>13</v>
      </c>
      <c r="Q20" s="37" t="s">
        <v>108</v>
      </c>
    </row>
    <row r="21" spans="5:17" x14ac:dyDescent="0.25">
      <c r="K21" s="29" t="s">
        <v>1</v>
      </c>
      <c r="L21" s="39">
        <f>+'GDP pc'!K2</f>
        <v>23133.155999999999</v>
      </c>
      <c r="M21" s="39">
        <f>+'GDP pc'!K32</f>
        <v>22668.463887726313</v>
      </c>
      <c r="N21" s="39">
        <f>+'GDP pc'!K39</f>
        <v>22823.180373333707</v>
      </c>
      <c r="O21" s="39">
        <f>+'GDP pc'!Q2</f>
        <v>27796.238000000001</v>
      </c>
      <c r="P21" s="39">
        <f>+'GDP pc'!Q32</f>
        <v>27723.684257386863</v>
      </c>
      <c r="Q21" s="39">
        <f>+'GDP pc'!Q39</f>
        <v>27923.624176204783</v>
      </c>
    </row>
    <row r="22" spans="5:17" x14ac:dyDescent="0.25">
      <c r="E22" s="43">
        <f t="shared" ref="E22:E27" si="5">+E6-D6</f>
        <v>2.0874311129983854</v>
      </c>
      <c r="F22" s="43"/>
      <c r="G22" s="43"/>
      <c r="H22" s="43">
        <f t="shared" ref="H22:H27" si="6">+H6-G6</f>
        <v>0.57772152071235183</v>
      </c>
      <c r="K22" s="29" t="s">
        <v>2</v>
      </c>
      <c r="L22" s="39">
        <f>+'GDP pc'!K3</f>
        <v>15198.718000000001</v>
      </c>
      <c r="M22" s="39">
        <f>+'GDP pc'!K33</f>
        <v>15383.259708245132</v>
      </c>
      <c r="N22" s="39">
        <f>+'GDP pc'!K40</f>
        <v>15983.956273166979</v>
      </c>
      <c r="O22" s="39">
        <f>+'GDP pc'!Q3</f>
        <v>17260.143</v>
      </c>
      <c r="P22" s="39">
        <f>+'GDP pc'!Q33</f>
        <v>16904.700846020754</v>
      </c>
      <c r="Q22" s="39">
        <f>+'GDP pc'!Q40</f>
        <v>17914.806323110912</v>
      </c>
    </row>
    <row r="23" spans="5:17" x14ac:dyDescent="0.25">
      <c r="E23" s="43">
        <f t="shared" si="5"/>
        <v>4.3477822165855393</v>
      </c>
      <c r="F23" s="43"/>
      <c r="G23" s="43"/>
      <c r="H23" s="43">
        <f t="shared" si="6"/>
        <v>5.0303648248802926</v>
      </c>
      <c r="K23" s="29" t="s">
        <v>56</v>
      </c>
      <c r="L23" s="39">
        <f>+'GDP pc'!K4</f>
        <v>19373.223000000002</v>
      </c>
      <c r="M23" s="39">
        <f>+'GDP pc'!K34</f>
        <v>19105.008878701079</v>
      </c>
      <c r="N23" s="39">
        <f>+'GDP pc'!K41</f>
        <v>19703.032258107567</v>
      </c>
      <c r="O23" s="39">
        <f>+'GDP pc'!Q4</f>
        <v>24557.415000000001</v>
      </c>
      <c r="P23" s="39">
        <f>+'GDP pc'!Q34</f>
        <v>26112.21983023002</v>
      </c>
      <c r="Q23" s="39">
        <f>+'GDP pc'!Q41</f>
        <v>26802.130951989631</v>
      </c>
    </row>
    <row r="24" spans="5:17" x14ac:dyDescent="0.25">
      <c r="E24" s="43">
        <f t="shared" si="5"/>
        <v>2.2662573374048747</v>
      </c>
      <c r="F24" s="43"/>
      <c r="G24" s="43"/>
      <c r="H24" s="43">
        <f t="shared" si="6"/>
        <v>2.4331091620006848</v>
      </c>
      <c r="K24" s="29" t="s">
        <v>5</v>
      </c>
      <c r="L24" s="39">
        <f>+'GDP pc'!K5</f>
        <v>8716.9699999999993</v>
      </c>
      <c r="M24" s="39">
        <f>+'GDP pc'!K35</f>
        <v>8895.2110678577301</v>
      </c>
      <c r="N24" s="39">
        <f>+'GDP pc'!K42</f>
        <v>9124.326145349185</v>
      </c>
      <c r="O24" s="39">
        <f>+'GDP pc'!Q5</f>
        <v>12906.018</v>
      </c>
      <c r="P24" s="39">
        <f>+'GDP pc'!Q35</f>
        <v>11859.149688261925</v>
      </c>
      <c r="Q24" s="39">
        <f>+'GDP pc'!Q42</f>
        <v>12432.831748662244</v>
      </c>
    </row>
    <row r="25" spans="5:17" x14ac:dyDescent="0.25">
      <c r="E25" s="43">
        <f t="shared" si="5"/>
        <v>2.9115686182297873</v>
      </c>
      <c r="F25" s="43"/>
      <c r="G25" s="43"/>
      <c r="H25" s="43">
        <f t="shared" si="6"/>
        <v>3.8165308566203038</v>
      </c>
      <c r="K25" s="29" t="s">
        <v>4</v>
      </c>
      <c r="L25" s="39">
        <f>+'GDP pc'!K6</f>
        <v>5358.2979999999998</v>
      </c>
      <c r="M25" s="39">
        <f>+'GDP pc'!K36</f>
        <v>5499.7076943311331</v>
      </c>
      <c r="N25" s="39">
        <f>+'GDP pc'!K43</f>
        <v>5651.6579485896273</v>
      </c>
      <c r="O25" s="39">
        <f>+'GDP pc'!Q6</f>
        <v>6015.4170000000004</v>
      </c>
      <c r="P25" s="39">
        <f>+'GDP pc'!Q36</f>
        <v>6092.2453979956717</v>
      </c>
      <c r="Q25" s="39">
        <f>+'GDP pc'!Q43</f>
        <v>6191.8797521726483</v>
      </c>
    </row>
    <row r="26" spans="5:17" x14ac:dyDescent="0.25">
      <c r="E26" s="43">
        <f t="shared" si="5"/>
        <v>2.4524805669115977</v>
      </c>
      <c r="F26" s="43"/>
      <c r="G26" s="43"/>
      <c r="H26" s="43">
        <f t="shared" si="6"/>
        <v>1.444146518538735</v>
      </c>
      <c r="K26" s="29" t="s">
        <v>112</v>
      </c>
      <c r="L26" s="39">
        <f>+AVERAGE(L21:L25)</f>
        <v>14356.072999999999</v>
      </c>
      <c r="M26" s="39">
        <f t="shared" ref="M26:Q26" si="7">+AVERAGE(M21:M25)</f>
        <v>14310.330247372278</v>
      </c>
      <c r="N26" s="39">
        <f t="shared" si="7"/>
        <v>14657.230599709412</v>
      </c>
      <c r="O26" s="39">
        <f t="shared" si="7"/>
        <v>17707.046200000001</v>
      </c>
      <c r="P26" s="39">
        <f t="shared" si="7"/>
        <v>17738.400003979048</v>
      </c>
      <c r="Q26" s="39">
        <f t="shared" si="7"/>
        <v>18253.054590428044</v>
      </c>
    </row>
    <row r="27" spans="5:17" x14ac:dyDescent="0.25">
      <c r="E27" s="43">
        <f t="shared" si="5"/>
        <v>2.8131039704260372</v>
      </c>
      <c r="F27" s="43"/>
      <c r="G27" s="43"/>
      <c r="H27" s="43">
        <f t="shared" si="6"/>
        <v>2.660374576550474</v>
      </c>
      <c r="K27" s="77" t="s">
        <v>227</v>
      </c>
      <c r="L27" s="80"/>
      <c r="M27" s="80"/>
      <c r="N27" s="38"/>
      <c r="O27" s="38"/>
      <c r="P27" s="38"/>
      <c r="Q27" s="38"/>
    </row>
    <row r="28" spans="5:17" x14ac:dyDescent="0.25">
      <c r="K28" s="77" t="s">
        <v>226</v>
      </c>
      <c r="L28" s="71"/>
      <c r="M28" s="80"/>
      <c r="N28" s="38"/>
      <c r="O28" s="38"/>
      <c r="P28" s="38"/>
      <c r="Q28" s="38"/>
    </row>
    <row r="29" spans="5:17" x14ac:dyDescent="0.25">
      <c r="N29" s="44">
        <f>+N21-M21</f>
        <v>154.71648560739413</v>
      </c>
      <c r="Q29" s="44">
        <f>+Q21-P21</f>
        <v>199.93991881791953</v>
      </c>
    </row>
    <row r="30" spans="5:17" x14ac:dyDescent="0.25">
      <c r="E30" s="45">
        <f>+N6-M6</f>
        <v>2.0874311129983854</v>
      </c>
      <c r="H30" s="45">
        <f>+Q6-P6</f>
        <v>0.57772152071235183</v>
      </c>
      <c r="N30" s="44">
        <f t="shared" ref="N30:N33" si="8">+N22-M22</f>
        <v>600.69656492184731</v>
      </c>
      <c r="Q30" s="44">
        <f t="shared" ref="Q30:Q33" si="9">+Q22-P22</f>
        <v>1010.1054770901574</v>
      </c>
    </row>
    <row r="31" spans="5:17" x14ac:dyDescent="0.25">
      <c r="E31" s="45">
        <f t="shared" ref="E31:E35" si="10">+N7-M7</f>
        <v>4.3477822165855393</v>
      </c>
      <c r="H31" s="45">
        <f t="shared" ref="H31:H35" si="11">+Q7-P7</f>
        <v>5.0303648248802926</v>
      </c>
      <c r="N31" s="44">
        <f t="shared" si="8"/>
        <v>598.02337940648795</v>
      </c>
      <c r="Q31" s="44">
        <f t="shared" si="9"/>
        <v>689.91112175961098</v>
      </c>
    </row>
    <row r="32" spans="5:17" x14ac:dyDescent="0.25">
      <c r="E32" s="45">
        <f t="shared" si="10"/>
        <v>2.2662573374048747</v>
      </c>
      <c r="H32" s="45">
        <f t="shared" si="11"/>
        <v>2.4331091620006848</v>
      </c>
      <c r="N32" s="44">
        <f t="shared" si="8"/>
        <v>229.11507749145494</v>
      </c>
      <c r="Q32" s="44">
        <f t="shared" si="9"/>
        <v>573.68206040031873</v>
      </c>
    </row>
    <row r="33" spans="5:17" x14ac:dyDescent="0.25">
      <c r="E33" s="45">
        <f t="shared" si="10"/>
        <v>2.9115686182297873</v>
      </c>
      <c r="H33" s="45">
        <f t="shared" si="11"/>
        <v>3.8165308566203047</v>
      </c>
      <c r="N33" s="44">
        <f t="shared" si="8"/>
        <v>151.95025425849417</v>
      </c>
      <c r="Q33" s="44">
        <f t="shared" si="9"/>
        <v>99.634354176976558</v>
      </c>
    </row>
    <row r="34" spans="5:17" x14ac:dyDescent="0.25">
      <c r="E34" s="45">
        <f t="shared" si="10"/>
        <v>2.4524805669115977</v>
      </c>
      <c r="H34" s="45">
        <f t="shared" si="11"/>
        <v>1.4441465185387352</v>
      </c>
      <c r="N34" s="46">
        <f>+AVERAGE(N29:N33)</f>
        <v>346.9003523371357</v>
      </c>
      <c r="O34" s="28"/>
      <c r="P34" s="28"/>
      <c r="Q34" s="46">
        <f>+AVERAGE(Q29:Q33)</f>
        <v>514.65458644899661</v>
      </c>
    </row>
    <row r="35" spans="5:17" x14ac:dyDescent="0.25">
      <c r="E35" s="45">
        <f t="shared" si="10"/>
        <v>2.8131039704260372</v>
      </c>
      <c r="H35" s="45">
        <f t="shared" si="11"/>
        <v>2.660374576550474</v>
      </c>
    </row>
    <row r="36" spans="5:17" x14ac:dyDescent="0.25">
      <c r="E36" s="47"/>
    </row>
    <row r="37" spans="5:17" x14ac:dyDescent="0.25">
      <c r="E37" s="47"/>
    </row>
  </sheetData>
  <mergeCells count="6">
    <mergeCell ref="C4:E4"/>
    <mergeCell ref="F4:H4"/>
    <mergeCell ref="L4:N4"/>
    <mergeCell ref="O4:Q4"/>
    <mergeCell ref="L19:N19"/>
    <mergeCell ref="O19:Q19"/>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workbookViewId="0">
      <selection activeCell="J29" sqref="J29"/>
    </sheetView>
  </sheetViews>
  <sheetFormatPr defaultRowHeight="15" x14ac:dyDescent="0.25"/>
  <sheetData>
    <row r="1" spans="1:18" x14ac:dyDescent="0.25">
      <c r="A1" t="s">
        <v>0</v>
      </c>
      <c r="B1" t="s">
        <v>7</v>
      </c>
      <c r="C1" t="s">
        <v>113</v>
      </c>
      <c r="D1" t="s">
        <v>114</v>
      </c>
      <c r="E1" t="s">
        <v>115</v>
      </c>
      <c r="F1">
        <v>2007</v>
      </c>
      <c r="G1">
        <v>2008</v>
      </c>
      <c r="H1">
        <v>2009</v>
      </c>
      <c r="I1">
        <v>2010</v>
      </c>
      <c r="J1">
        <v>2011</v>
      </c>
      <c r="K1">
        <v>2012</v>
      </c>
      <c r="L1">
        <v>2013</v>
      </c>
      <c r="M1">
        <v>2014</v>
      </c>
      <c r="N1">
        <v>2015</v>
      </c>
      <c r="O1">
        <v>2016</v>
      </c>
      <c r="P1">
        <v>2017</v>
      </c>
      <c r="Q1">
        <v>2018</v>
      </c>
      <c r="R1" t="s">
        <v>116</v>
      </c>
    </row>
    <row r="2" spans="1:18" x14ac:dyDescent="0.25">
      <c r="A2" t="s">
        <v>1</v>
      </c>
      <c r="B2" t="s">
        <v>117</v>
      </c>
      <c r="C2" t="s">
        <v>118</v>
      </c>
      <c r="D2" t="s">
        <v>113</v>
      </c>
      <c r="E2" t="s">
        <v>119</v>
      </c>
      <c r="F2" s="48">
        <v>24987.834999999999</v>
      </c>
      <c r="G2" s="48">
        <v>24481.885999999999</v>
      </c>
      <c r="H2" s="48">
        <v>22952.494999999999</v>
      </c>
      <c r="I2" s="48">
        <v>22895.419000000002</v>
      </c>
      <c r="J2" s="48">
        <v>22598.038</v>
      </c>
      <c r="K2" s="49">
        <v>23133.155999999999</v>
      </c>
      <c r="L2" s="48">
        <v>23505.376</v>
      </c>
      <c r="M2" s="48">
        <v>24170.028999999999</v>
      </c>
      <c r="N2" s="48">
        <v>24998.012999999999</v>
      </c>
      <c r="O2" s="48">
        <v>25854.807000000001</v>
      </c>
      <c r="P2" s="48">
        <v>26795.777999999998</v>
      </c>
      <c r="Q2" s="49">
        <v>27796.238000000001</v>
      </c>
      <c r="R2">
        <v>2008</v>
      </c>
    </row>
    <row r="3" spans="1:18" x14ac:dyDescent="0.25">
      <c r="A3" t="s">
        <v>2</v>
      </c>
      <c r="B3" t="s">
        <v>117</v>
      </c>
      <c r="C3" t="s">
        <v>118</v>
      </c>
      <c r="D3" t="s">
        <v>113</v>
      </c>
      <c r="E3" t="s">
        <v>119</v>
      </c>
      <c r="F3" s="48">
        <v>16429.741999999998</v>
      </c>
      <c r="G3" s="48">
        <v>16496.731</v>
      </c>
      <c r="H3" s="48">
        <v>16645.988000000001</v>
      </c>
      <c r="I3" s="48">
        <v>16029.802</v>
      </c>
      <c r="J3" s="48">
        <v>15756.130999999999</v>
      </c>
      <c r="K3" s="49">
        <v>15198.718000000001</v>
      </c>
      <c r="L3" s="48">
        <v>15293.916999999999</v>
      </c>
      <c r="M3" s="48">
        <v>15379.048000000001</v>
      </c>
      <c r="N3" s="48">
        <v>15638.388000000001</v>
      </c>
      <c r="O3" s="48">
        <v>16027.147000000001</v>
      </c>
      <c r="P3" s="48">
        <v>16571.256000000001</v>
      </c>
      <c r="Q3" s="49">
        <v>17260.143</v>
      </c>
      <c r="R3">
        <v>2010</v>
      </c>
    </row>
    <row r="4" spans="1:18" x14ac:dyDescent="0.25">
      <c r="A4" t="s">
        <v>120</v>
      </c>
      <c r="B4" t="s">
        <v>117</v>
      </c>
      <c r="C4" t="s">
        <v>118</v>
      </c>
      <c r="D4" t="s">
        <v>113</v>
      </c>
      <c r="E4" t="s">
        <v>119</v>
      </c>
      <c r="F4" s="48">
        <v>16607.113000000001</v>
      </c>
      <c r="G4" s="48">
        <v>21297.866000000002</v>
      </c>
      <c r="H4" s="48">
        <v>14636.351000000001</v>
      </c>
      <c r="I4" s="48">
        <v>15627.65</v>
      </c>
      <c r="J4" s="48">
        <v>17822.598000000002</v>
      </c>
      <c r="K4" s="49">
        <v>19373.223000000002</v>
      </c>
      <c r="L4" s="48">
        <v>20325.393</v>
      </c>
      <c r="M4" s="48">
        <v>21109.116999999998</v>
      </c>
      <c r="N4" s="48">
        <v>21984.991999999998</v>
      </c>
      <c r="O4" s="48">
        <v>22847.648000000001</v>
      </c>
      <c r="P4" s="48">
        <v>23678.633999999998</v>
      </c>
      <c r="Q4" s="49">
        <v>24557.415000000001</v>
      </c>
      <c r="R4">
        <v>2010</v>
      </c>
    </row>
    <row r="5" spans="1:18" x14ac:dyDescent="0.25">
      <c r="A5" t="s">
        <v>5</v>
      </c>
      <c r="B5" t="s">
        <v>117</v>
      </c>
      <c r="C5" t="s">
        <v>118</v>
      </c>
      <c r="D5" t="s">
        <v>113</v>
      </c>
      <c r="E5" t="s">
        <v>119</v>
      </c>
      <c r="F5" s="48">
        <v>5758.0659999999998</v>
      </c>
      <c r="G5" s="48">
        <v>6832.9470000000001</v>
      </c>
      <c r="H5" s="48">
        <v>7394.4070000000002</v>
      </c>
      <c r="I5" s="48">
        <v>8220.7189999999991</v>
      </c>
      <c r="J5" s="48">
        <v>7996.5410000000002</v>
      </c>
      <c r="K5" s="49">
        <v>8716.9699999999993</v>
      </c>
      <c r="L5" s="48">
        <v>9061.0550000000003</v>
      </c>
      <c r="M5" s="48">
        <v>9610.01</v>
      </c>
      <c r="N5" s="48">
        <v>10308.089</v>
      </c>
      <c r="O5" s="48">
        <v>11091.599</v>
      </c>
      <c r="P5" s="48">
        <v>11962.562</v>
      </c>
      <c r="Q5" s="49">
        <v>12906.018</v>
      </c>
      <c r="R5">
        <v>2007</v>
      </c>
    </row>
    <row r="6" spans="1:18" x14ac:dyDescent="0.25">
      <c r="A6" t="s">
        <v>4</v>
      </c>
      <c r="B6" t="s">
        <v>117</v>
      </c>
      <c r="C6" t="s">
        <v>118</v>
      </c>
      <c r="D6" t="s">
        <v>113</v>
      </c>
      <c r="E6" t="s">
        <v>119</v>
      </c>
      <c r="F6" s="48">
        <v>4754.7719999999999</v>
      </c>
      <c r="G6" s="48">
        <v>5053.9089999999997</v>
      </c>
      <c r="H6" s="48">
        <v>4436.9440000000004</v>
      </c>
      <c r="I6" s="48">
        <v>4838.491</v>
      </c>
      <c r="J6" s="48">
        <v>5251.2529999999997</v>
      </c>
      <c r="K6" s="49">
        <v>5358.2979999999998</v>
      </c>
      <c r="L6" s="48">
        <v>5169.66</v>
      </c>
      <c r="M6" s="48">
        <v>5229.6350000000002</v>
      </c>
      <c r="N6" s="48">
        <v>5450.1530000000002</v>
      </c>
      <c r="O6" s="48">
        <v>5560.915</v>
      </c>
      <c r="P6" s="48">
        <v>5757.5879999999997</v>
      </c>
      <c r="Q6" s="49">
        <v>6015.4170000000004</v>
      </c>
      <c r="R6">
        <v>2012</v>
      </c>
    </row>
    <row r="8" spans="1:18" x14ac:dyDescent="0.25">
      <c r="A8" t="s">
        <v>121</v>
      </c>
    </row>
    <row r="10" spans="1:18" x14ac:dyDescent="0.25">
      <c r="A10" s="1" t="s">
        <v>122</v>
      </c>
    </row>
    <row r="11" spans="1:18" x14ac:dyDescent="0.25">
      <c r="A11" t="s">
        <v>1</v>
      </c>
      <c r="F11" s="33">
        <v>1.446</v>
      </c>
      <c r="G11" s="33">
        <v>-2.3239999999999998</v>
      </c>
      <c r="H11" s="33">
        <v>-4.1749999999999998</v>
      </c>
      <c r="I11" s="33">
        <v>0.98799999999999999</v>
      </c>
      <c r="J11" s="33">
        <v>1.659</v>
      </c>
      <c r="K11" s="33">
        <v>1.8320000000000001</v>
      </c>
      <c r="L11" s="33">
        <v>1.9</v>
      </c>
      <c r="M11" s="33">
        <v>2.1</v>
      </c>
      <c r="N11" s="33">
        <v>2.4</v>
      </c>
      <c r="O11" s="33">
        <v>2.4</v>
      </c>
      <c r="P11" s="33">
        <v>2.5</v>
      </c>
      <c r="Q11" s="33">
        <v>2.5</v>
      </c>
    </row>
    <row r="12" spans="1:18" x14ac:dyDescent="0.25">
      <c r="A12" t="s">
        <v>2</v>
      </c>
      <c r="F12" s="33">
        <v>1.6639999999999999</v>
      </c>
      <c r="G12" s="33">
        <v>0.34699999999999998</v>
      </c>
      <c r="H12" s="33">
        <v>-4.1180000000000003</v>
      </c>
      <c r="I12" s="33">
        <v>0.23499999999999999</v>
      </c>
      <c r="J12" s="33">
        <v>0.75800000000000001</v>
      </c>
      <c r="K12" s="33">
        <v>8.9999999999999993E-3</v>
      </c>
      <c r="L12" s="33">
        <v>-0.75</v>
      </c>
      <c r="M12" s="33">
        <v>-1.05</v>
      </c>
      <c r="N12" s="33">
        <v>-0.32</v>
      </c>
      <c r="O12" s="33">
        <v>-0.2</v>
      </c>
      <c r="P12" s="33">
        <v>0.5</v>
      </c>
      <c r="Q12" s="33">
        <v>1</v>
      </c>
    </row>
    <row r="13" spans="1:18" x14ac:dyDescent="0.25">
      <c r="A13" t="s">
        <v>120</v>
      </c>
      <c r="F13" s="33">
        <v>4.7539999999999996</v>
      </c>
      <c r="G13" s="33">
        <v>3.39</v>
      </c>
      <c r="H13" s="33">
        <v>-4.391</v>
      </c>
      <c r="I13" s="33">
        <v>0.21099999999999999</v>
      </c>
      <c r="J13" s="33">
        <v>-2.581</v>
      </c>
      <c r="K13" s="33">
        <v>0.184</v>
      </c>
      <c r="L13" s="33">
        <v>1.617</v>
      </c>
      <c r="M13" s="33">
        <v>2.2810000000000001</v>
      </c>
      <c r="N13" s="33">
        <v>2.3969999999999998</v>
      </c>
      <c r="O13" s="33">
        <v>2.0249999999999999</v>
      </c>
      <c r="P13" s="33">
        <v>1.67</v>
      </c>
      <c r="Q13" s="33">
        <v>1.6859999999999999</v>
      </c>
    </row>
    <row r="14" spans="1:18" x14ac:dyDescent="0.25">
      <c r="A14" t="s">
        <v>5</v>
      </c>
      <c r="F14" s="33">
        <v>5.0990000000000002</v>
      </c>
      <c r="G14" s="33">
        <v>4.149</v>
      </c>
      <c r="H14" s="33">
        <v>3.0139999999999998</v>
      </c>
      <c r="I14" s="33">
        <v>4.12</v>
      </c>
      <c r="J14" s="33">
        <v>4.7050000000000001</v>
      </c>
      <c r="K14" s="33">
        <v>4.7670000000000003</v>
      </c>
      <c r="L14" s="33">
        <v>4.6790000000000003</v>
      </c>
      <c r="M14" s="33">
        <v>4.03</v>
      </c>
      <c r="N14" s="33">
        <v>4.343</v>
      </c>
      <c r="O14" s="33">
        <v>4.5350000000000001</v>
      </c>
      <c r="P14" s="33">
        <v>4.6399999999999997</v>
      </c>
      <c r="Q14" s="33">
        <v>4.673</v>
      </c>
    </row>
    <row r="15" spans="1:18" x14ac:dyDescent="0.25">
      <c r="A15" t="s">
        <v>4</v>
      </c>
      <c r="F15" s="33">
        <v>1.4339999999999999</v>
      </c>
      <c r="G15" s="33">
        <v>-0.80800000000000005</v>
      </c>
      <c r="H15" s="33">
        <v>-3.3889999999999998</v>
      </c>
      <c r="I15" s="33">
        <v>-1.4470000000000001</v>
      </c>
      <c r="J15" s="33">
        <v>1.405</v>
      </c>
      <c r="K15" s="33">
        <v>-0.48</v>
      </c>
      <c r="L15" s="33">
        <v>0.41699999999999998</v>
      </c>
      <c r="M15" s="33">
        <v>1.25</v>
      </c>
      <c r="N15" s="33">
        <v>1.7</v>
      </c>
      <c r="O15" s="33">
        <v>2.1</v>
      </c>
      <c r="P15" s="33">
        <v>2.4249999999999998</v>
      </c>
      <c r="Q15" s="33">
        <v>2.65</v>
      </c>
    </row>
    <row r="17" spans="1:17" x14ac:dyDescent="0.25">
      <c r="A17" s="1" t="s">
        <v>13</v>
      </c>
    </row>
    <row r="18" spans="1:17" x14ac:dyDescent="0.25">
      <c r="A18" t="s">
        <v>1</v>
      </c>
      <c r="F18" s="33">
        <v>1.4437224394459918</v>
      </c>
      <c r="G18" s="33">
        <v>-2.3265095508734106</v>
      </c>
      <c r="H18" s="33">
        <v>-4.8650713040622691</v>
      </c>
      <c r="I18" s="33">
        <v>0.18647364626755802</v>
      </c>
      <c r="J18" s="33">
        <v>1.6217092447375876</v>
      </c>
      <c r="K18" s="33">
        <v>-0.21357161059451357</v>
      </c>
      <c r="L18" s="33">
        <v>1.9930002559791973</v>
      </c>
      <c r="M18" s="33">
        <v>1.5733488218308196</v>
      </c>
      <c r="N18" s="33">
        <v>2.2672194361736047</v>
      </c>
      <c r="O18" s="33">
        <v>2.3261423227310303</v>
      </c>
      <c r="P18" s="33">
        <v>2.3376034924847318</v>
      </c>
      <c r="Q18" s="33">
        <v>2.2324544919407145</v>
      </c>
    </row>
    <row r="19" spans="1:17" x14ac:dyDescent="0.25">
      <c r="A19" t="s">
        <v>2</v>
      </c>
      <c r="F19" s="33">
        <v>1.6529017335473526</v>
      </c>
      <c r="G19" s="33">
        <v>0.36133123303237369</v>
      </c>
      <c r="H19" s="33">
        <v>-4.1404033534331148</v>
      </c>
      <c r="I19" s="33">
        <v>0.2816759633602004</v>
      </c>
      <c r="J19" s="33">
        <v>0.5618022229147499</v>
      </c>
      <c r="K19" s="33">
        <v>1.2233018707161563</v>
      </c>
      <c r="L19" s="33">
        <v>-1.4257386961619432</v>
      </c>
      <c r="M19" s="33">
        <v>-0.46042677109331009</v>
      </c>
      <c r="N19" s="33">
        <v>-0.18977969018226304</v>
      </c>
      <c r="O19" s="33">
        <v>-0.31982745885950692</v>
      </c>
      <c r="P19" s="33">
        <v>-0.69389137887563379</v>
      </c>
      <c r="Q19" s="33">
        <v>-1.0799165772788797</v>
      </c>
    </row>
    <row r="20" spans="1:17" x14ac:dyDescent="0.25">
      <c r="A20" t="s">
        <v>120</v>
      </c>
      <c r="F20" s="33">
        <v>4.7543605384749981</v>
      </c>
      <c r="G20" s="33">
        <v>2.7371912242920189</v>
      </c>
      <c r="H20" s="33">
        <v>-3.2794216434709256</v>
      </c>
      <c r="I20" s="33">
        <v>-2.3497238966285749E-2</v>
      </c>
      <c r="J20" s="33">
        <v>-1.4772795557142331</v>
      </c>
      <c r="K20" s="33">
        <v>-1.2030053283447586</v>
      </c>
      <c r="L20" s="33">
        <v>5.8246189863562847</v>
      </c>
      <c r="M20" s="33">
        <v>8.1303221230635074</v>
      </c>
      <c r="N20" s="33">
        <v>6.6352557044822476</v>
      </c>
      <c r="O20" s="33">
        <v>6.4068746282495539</v>
      </c>
      <c r="P20" s="33">
        <v>7.7913254149598146</v>
      </c>
      <c r="Q20" s="33">
        <v>8.1240507462519957</v>
      </c>
    </row>
    <row r="21" spans="1:17" x14ac:dyDescent="0.25">
      <c r="A21" t="s">
        <v>5</v>
      </c>
      <c r="F21" s="33">
        <v>5.1115519766713504</v>
      </c>
      <c r="G21" s="33">
        <v>4.1433365171504164</v>
      </c>
      <c r="H21" s="33">
        <v>3.0137202828561414</v>
      </c>
      <c r="I21" s="33">
        <v>4.1050188202007831</v>
      </c>
      <c r="J21" s="33">
        <v>4.1541679873749331</v>
      </c>
      <c r="K21" s="33">
        <v>6.9092331333308437</v>
      </c>
      <c r="L21" s="33">
        <v>5.6366299855440616</v>
      </c>
      <c r="M21" s="33">
        <v>0.54990646535972587</v>
      </c>
      <c r="N21" s="33">
        <v>-2.783428464018769</v>
      </c>
      <c r="O21" s="33">
        <v>-5.6387797806189184</v>
      </c>
      <c r="P21" s="33">
        <v>-5.6593482845783285</v>
      </c>
      <c r="Q21" s="33">
        <v>-3.8175233197845841</v>
      </c>
    </row>
    <row r="22" spans="1:17" x14ac:dyDescent="0.25">
      <c r="A22" t="s">
        <v>4</v>
      </c>
      <c r="F22" s="33">
        <v>1.4334771408758655</v>
      </c>
      <c r="G22" s="33">
        <v>-0.81367162544127325</v>
      </c>
      <c r="H22" s="33">
        <v>-3.4789435604972994</v>
      </c>
      <c r="I22" s="33">
        <v>-1.5094912184055858</v>
      </c>
      <c r="J22" s="33">
        <v>1.2730349700442503</v>
      </c>
      <c r="K22" s="33">
        <v>2.1464109946543317</v>
      </c>
      <c r="L22" s="33">
        <v>2.3389338899776533</v>
      </c>
      <c r="M22" s="33">
        <v>3.0409194951488701</v>
      </c>
      <c r="N22" s="33">
        <v>3.3912345242396214</v>
      </c>
      <c r="O22" s="33">
        <v>3.5534791465160254</v>
      </c>
      <c r="P22" s="33">
        <v>3.8204729623281963</v>
      </c>
      <c r="Q22" s="33">
        <v>3.961037132464071</v>
      </c>
    </row>
    <row r="24" spans="1:17" x14ac:dyDescent="0.25">
      <c r="A24" s="1" t="s">
        <v>123</v>
      </c>
    </row>
    <row r="25" spans="1:17" x14ac:dyDescent="0.25">
      <c r="A25" t="s">
        <v>1</v>
      </c>
      <c r="F25" s="33">
        <v>1.4437224394459918</v>
      </c>
      <c r="G25" s="33">
        <v>2.3296214707152103</v>
      </c>
      <c r="H25" s="33">
        <v>-0.23821581472219577</v>
      </c>
      <c r="I25" s="33">
        <v>-0.62493908175528645</v>
      </c>
      <c r="J25" s="33">
        <v>2.9062300785305695</v>
      </c>
      <c r="K25" s="33">
        <v>0.4674893376985807</v>
      </c>
      <c r="L25" s="33">
        <v>1.8799527151429345</v>
      </c>
      <c r="M25" s="33">
        <v>2.3448697202807693</v>
      </c>
      <c r="N25" s="33">
        <v>3.0444229459699557</v>
      </c>
      <c r="O25" s="33">
        <v>2.9385477083775839</v>
      </c>
      <c r="P25" s="33">
        <v>3.0185620414898438</v>
      </c>
      <c r="Q25" s="33">
        <v>2.9697428141531219</v>
      </c>
    </row>
    <row r="26" spans="1:17" x14ac:dyDescent="0.25">
      <c r="A26" t="s">
        <v>2</v>
      </c>
      <c r="F26" s="33">
        <v>1.6529017335473526</v>
      </c>
      <c r="G26" s="33">
        <v>0.92011729082960869</v>
      </c>
      <c r="H26" s="33">
        <v>3.7433422521447142</v>
      </c>
      <c r="I26" s="33">
        <v>1.2929066888572436</v>
      </c>
      <c r="J26" s="33">
        <v>8.8943107823702405</v>
      </c>
      <c r="K26" s="33">
        <v>5.1759420053162586</v>
      </c>
      <c r="L26" s="33">
        <v>1.7858896525334558</v>
      </c>
      <c r="M26" s="33">
        <v>4.2450508809619834</v>
      </c>
      <c r="N26" s="33">
        <v>5.0323487442399824</v>
      </c>
      <c r="O26" s="33">
        <v>5.1062334667007576</v>
      </c>
      <c r="P26" s="33">
        <v>5.0122369752188405</v>
      </c>
      <c r="Q26" s="33">
        <v>4.8308486571751956</v>
      </c>
    </row>
    <row r="27" spans="1:17" x14ac:dyDescent="0.25">
      <c r="A27" t="s">
        <v>120</v>
      </c>
      <c r="F27" s="33">
        <v>4.7543605384749981</v>
      </c>
      <c r="G27" s="33">
        <v>3.7018739539775396</v>
      </c>
      <c r="H27" s="33">
        <v>-1.5368677743293659</v>
      </c>
      <c r="I27" s="33">
        <v>3.9604133681126541</v>
      </c>
      <c r="J27" s="33">
        <v>7.0324716241458418E-2</v>
      </c>
      <c r="K27" s="33">
        <v>1.8895298808179035</v>
      </c>
      <c r="L27" s="33">
        <v>7.5727309727933374</v>
      </c>
      <c r="M27" s="33">
        <v>10.155740367854136</v>
      </c>
      <c r="N27" s="33">
        <v>9.3113449237911254</v>
      </c>
      <c r="O27" s="33">
        <v>9.0249969755659549</v>
      </c>
      <c r="P27" s="33">
        <v>10.465492375095863</v>
      </c>
      <c r="Q27" s="33">
        <v>10.980796960267099</v>
      </c>
    </row>
    <row r="28" spans="1:17" x14ac:dyDescent="0.25">
      <c r="A28" t="s">
        <v>5</v>
      </c>
      <c r="F28" s="33">
        <v>5.1115519766713504</v>
      </c>
      <c r="G28" s="33">
        <v>8.86789622678954</v>
      </c>
      <c r="H28" s="33">
        <v>5.3410504486436992</v>
      </c>
      <c r="I28" s="33">
        <v>6.4523200656262105</v>
      </c>
      <c r="J28" s="33">
        <v>6.559145306554754</v>
      </c>
      <c r="K28" s="33">
        <v>9.662907784447853</v>
      </c>
      <c r="L28" s="33">
        <v>8.405105433132249</v>
      </c>
      <c r="M28" s="33">
        <v>4.0480889466461178</v>
      </c>
      <c r="N28" s="33">
        <v>1.0044106801346118</v>
      </c>
      <c r="O28" s="33">
        <v>-1.6899572735545121</v>
      </c>
      <c r="P28" s="33">
        <v>-1.4162751128319968</v>
      </c>
      <c r="Q28" s="33">
        <v>0.8352690680985404</v>
      </c>
    </row>
    <row r="29" spans="1:17" x14ac:dyDescent="0.25">
      <c r="A29" t="s">
        <v>4</v>
      </c>
      <c r="F29" s="33">
        <v>1.4334771408758655</v>
      </c>
      <c r="G29" s="33">
        <v>-0.93351543626469891</v>
      </c>
      <c r="H29" s="33">
        <v>0.79212080732382617</v>
      </c>
      <c r="I29" s="33">
        <v>3.7810286774912214</v>
      </c>
      <c r="J29" s="33">
        <v>1.271515885912919</v>
      </c>
      <c r="K29" s="33">
        <v>4.9685924604491447</v>
      </c>
      <c r="L29" s="33">
        <v>3.5585533913121452</v>
      </c>
      <c r="M29" s="33">
        <v>3.8426929209929028</v>
      </c>
      <c r="N29" s="33">
        <v>5.0858028008399288</v>
      </c>
      <c r="O29" s="33">
        <v>5.2258703544520131</v>
      </c>
      <c r="P29" s="33">
        <v>5.3967906063028863</v>
      </c>
      <c r="Q29" s="33">
        <v>5.6612461880069702</v>
      </c>
    </row>
    <row r="31" spans="1:17" x14ac:dyDescent="0.25">
      <c r="A31" s="1" t="s">
        <v>124</v>
      </c>
    </row>
    <row r="32" spans="1:17" x14ac:dyDescent="0.25">
      <c r="A32" t="s">
        <v>1</v>
      </c>
      <c r="G32" s="50">
        <f>+G2/(1+G11/100)*(1+G18/100)</f>
        <v>24481.256996576496</v>
      </c>
      <c r="H32" s="50">
        <f t="shared" ref="H32:Q32" si="0">+H2/(1+H11/100)*(1+H18/100)</f>
        <v>22787.205585378211</v>
      </c>
      <c r="I32" s="50">
        <f t="shared" si="0"/>
        <v>22713.701551310594</v>
      </c>
      <c r="J32" s="50">
        <f t="shared" si="0"/>
        <v>22589.748543046175</v>
      </c>
      <c r="K32" s="51">
        <f t="shared" si="0"/>
        <v>22668.463887726313</v>
      </c>
      <c r="L32" s="50">
        <f t="shared" si="0"/>
        <v>23526.828463050908</v>
      </c>
      <c r="M32" s="50">
        <f t="shared" si="0"/>
        <v>24045.355403043748</v>
      </c>
      <c r="N32" s="50">
        <f t="shared" si="0"/>
        <v>24965.598446673052</v>
      </c>
      <c r="O32" s="50">
        <f t="shared" si="0"/>
        <v>25836.158796960375</v>
      </c>
      <c r="P32" s="50">
        <f t="shared" si="0"/>
        <v>26753.32394377215</v>
      </c>
      <c r="Q32" s="51">
        <f t="shared" si="0"/>
        <v>27723.684257386863</v>
      </c>
    </row>
    <row r="33" spans="1:17" x14ac:dyDescent="0.25">
      <c r="A33" t="s">
        <v>2</v>
      </c>
      <c r="G33" s="50">
        <f t="shared" ref="G33:Q36" si="1">+G3/(1+G12/100)*(1+G19/100)</f>
        <v>16499.087009608989</v>
      </c>
      <c r="H33" s="50">
        <f t="shared" si="1"/>
        <v>16642.098573909519</v>
      </c>
      <c r="I33" s="50">
        <f t="shared" si="1"/>
        <v>16037.266522879463</v>
      </c>
      <c r="J33" s="50">
        <f t="shared" si="1"/>
        <v>15725.450380320532</v>
      </c>
      <c r="K33" s="51">
        <f t="shared" si="1"/>
        <v>15383.259708245132</v>
      </c>
      <c r="L33" s="50">
        <f t="shared" si="1"/>
        <v>15189.789125614216</v>
      </c>
      <c r="M33" s="50">
        <f t="shared" si="1"/>
        <v>15470.680895269035</v>
      </c>
      <c r="N33" s="50">
        <f t="shared" si="1"/>
        <v>15658.817732447933</v>
      </c>
      <c r="O33" s="50">
        <f t="shared" si="1"/>
        <v>16007.903590202628</v>
      </c>
      <c r="P33" s="50">
        <f t="shared" si="1"/>
        <v>16374.397495765763</v>
      </c>
      <c r="Q33" s="51">
        <f t="shared" si="1"/>
        <v>16904.700846020754</v>
      </c>
    </row>
    <row r="34" spans="1:17" x14ac:dyDescent="0.25">
      <c r="A34" t="s">
        <v>120</v>
      </c>
      <c r="G34" s="50">
        <f t="shared" si="1"/>
        <v>21163.390385059942</v>
      </c>
      <c r="H34" s="50">
        <f t="shared" si="1"/>
        <v>14806.517521877258</v>
      </c>
      <c r="I34" s="50">
        <f t="shared" si="1"/>
        <v>15591.080753345126</v>
      </c>
      <c r="J34" s="50">
        <f t="shared" si="1"/>
        <v>18024.521298154228</v>
      </c>
      <c r="K34" s="51">
        <f t="shared" si="1"/>
        <v>19105.008878701079</v>
      </c>
      <c r="L34" s="50">
        <f t="shared" si="1"/>
        <v>21166.999320713592</v>
      </c>
      <c r="M34" s="50">
        <f t="shared" si="1"/>
        <v>22316.320929042886</v>
      </c>
      <c r="N34" s="50">
        <f t="shared" si="1"/>
        <v>22894.960238883916</v>
      </c>
      <c r="O34" s="50">
        <f t="shared" si="1"/>
        <v>23828.932284110531</v>
      </c>
      <c r="P34" s="50">
        <f t="shared" si="1"/>
        <v>25104.272084938839</v>
      </c>
      <c r="Q34" s="51">
        <f t="shared" si="1"/>
        <v>26112.21983023002</v>
      </c>
    </row>
    <row r="35" spans="1:17" x14ac:dyDescent="0.25">
      <c r="A35" t="s">
        <v>5</v>
      </c>
      <c r="G35" s="50">
        <f t="shared" si="1"/>
        <v>6832.5754335121164</v>
      </c>
      <c r="H35" s="50">
        <f t="shared" si="1"/>
        <v>7394.3869217348456</v>
      </c>
      <c r="I35" s="50">
        <f t="shared" si="1"/>
        <v>8219.5361718265667</v>
      </c>
      <c r="J35" s="50">
        <f t="shared" si="1"/>
        <v>7954.4728010308118</v>
      </c>
      <c r="K35" s="51">
        <f t="shared" si="1"/>
        <v>8895.2110678577301</v>
      </c>
      <c r="L35" s="50">
        <f t="shared" si="1"/>
        <v>9143.9478244314887</v>
      </c>
      <c r="M35" s="50">
        <f t="shared" si="1"/>
        <v>9288.5283728844715</v>
      </c>
      <c r="N35" s="50">
        <f t="shared" si="1"/>
        <v>9604.0661248743199</v>
      </c>
      <c r="O35" s="50">
        <f t="shared" si="1"/>
        <v>10012.118580610006</v>
      </c>
      <c r="P35" s="50">
        <f t="shared" si="1"/>
        <v>10785.128968521962</v>
      </c>
      <c r="Q35" s="51">
        <f t="shared" si="1"/>
        <v>11859.149688261925</v>
      </c>
    </row>
    <row r="36" spans="1:17" x14ac:dyDescent="0.25">
      <c r="A36" t="s">
        <v>4</v>
      </c>
      <c r="G36" s="50">
        <f t="shared" si="1"/>
        <v>5053.6200263039127</v>
      </c>
      <c r="H36" s="50">
        <f t="shared" si="1"/>
        <v>4432.8132639441974</v>
      </c>
      <c r="I36" s="50">
        <f t="shared" si="1"/>
        <v>4835.4229736808165</v>
      </c>
      <c r="J36" s="50">
        <f t="shared" si="1"/>
        <v>5244.4191973329698</v>
      </c>
      <c r="K36" s="51">
        <f t="shared" si="1"/>
        <v>5499.7076943311331</v>
      </c>
      <c r="L36" s="50">
        <f t="shared" si="1"/>
        <v>5268.6048475224507</v>
      </c>
      <c r="M36" s="50">
        <f t="shared" si="1"/>
        <v>5322.1372743112379</v>
      </c>
      <c r="N36" s="50">
        <f t="shared" si="1"/>
        <v>5540.7870896360691</v>
      </c>
      <c r="O36" s="50">
        <f t="shared" si="1"/>
        <v>5640.0792897947913</v>
      </c>
      <c r="P36" s="50">
        <f t="shared" si="1"/>
        <v>5836.0313329970732</v>
      </c>
      <c r="Q36" s="51">
        <f t="shared" si="1"/>
        <v>6092.2453979956717</v>
      </c>
    </row>
    <row r="38" spans="1:17" x14ac:dyDescent="0.25">
      <c r="A38" s="1" t="s">
        <v>125</v>
      </c>
    </row>
    <row r="39" spans="1:17" x14ac:dyDescent="0.25">
      <c r="A39" t="s">
        <v>1</v>
      </c>
      <c r="G39" s="50">
        <f>+G2/(1+G11/100)*(1+G25/100)</f>
        <v>25648.287473577973</v>
      </c>
      <c r="H39" s="50">
        <f t="shared" ref="H39:Q39" si="2">+H2/(1+H11/100)*(1+H25/100)</f>
        <v>23895.453719839996</v>
      </c>
      <c r="I39" s="50">
        <f t="shared" si="2"/>
        <v>22529.742720657287</v>
      </c>
      <c r="J39" s="50">
        <f t="shared" si="2"/>
        <v>22875.287950416357</v>
      </c>
      <c r="K39" s="51">
        <f t="shared" si="2"/>
        <v>22823.180373333707</v>
      </c>
      <c r="L39" s="50">
        <f t="shared" si="2"/>
        <v>23500.751672538332</v>
      </c>
      <c r="M39" s="50">
        <f t="shared" si="2"/>
        <v>24227.996759455513</v>
      </c>
      <c r="N39" s="50">
        <f t="shared" si="2"/>
        <v>25155.33031621929</v>
      </c>
      <c r="O39" s="50">
        <f t="shared" si="2"/>
        <v>25990.784022074167</v>
      </c>
      <c r="P39" s="50">
        <f t="shared" si="2"/>
        <v>26931.341642370622</v>
      </c>
      <c r="Q39" s="51">
        <f t="shared" si="2"/>
        <v>27923.624176204783</v>
      </c>
    </row>
    <row r="40" spans="1:17" x14ac:dyDescent="0.25">
      <c r="A40" t="s">
        <v>2</v>
      </c>
      <c r="G40" s="50">
        <f t="shared" ref="G40:Q43" si="3">+G3/(1+G12/100)*(1+G26/100)</f>
        <v>16590.949678966634</v>
      </c>
      <c r="H40" s="50">
        <f t="shared" si="3"/>
        <v>18010.788575635615</v>
      </c>
      <c r="I40" s="50">
        <f t="shared" si="3"/>
        <v>16198.984768063621</v>
      </c>
      <c r="J40" s="50">
        <f t="shared" si="3"/>
        <v>17028.454572755891</v>
      </c>
      <c r="K40" s="51">
        <f t="shared" si="3"/>
        <v>15983.956273166979</v>
      </c>
      <c r="L40" s="50">
        <f t="shared" si="3"/>
        <v>15684.684615788467</v>
      </c>
      <c r="M40" s="50">
        <f t="shared" si="3"/>
        <v>16202.017597380058</v>
      </c>
      <c r="N40" s="50">
        <f t="shared" si="3"/>
        <v>16478.096129752586</v>
      </c>
      <c r="O40" s="50">
        <f t="shared" si="3"/>
        <v>16879.289122115559</v>
      </c>
      <c r="P40" s="50">
        <f t="shared" si="3"/>
        <v>17315.27026914445</v>
      </c>
      <c r="Q40" s="51">
        <f t="shared" si="3"/>
        <v>17914.806323110912</v>
      </c>
    </row>
    <row r="41" spans="1:17" x14ac:dyDescent="0.25">
      <c r="A41" t="s">
        <v>120</v>
      </c>
      <c r="G41" s="50">
        <f t="shared" si="3"/>
        <v>21362.110604707457</v>
      </c>
      <c r="H41" s="50">
        <f t="shared" si="3"/>
        <v>15073.277241832115</v>
      </c>
      <c r="I41" s="50">
        <f t="shared" si="3"/>
        <v>16212.361457047487</v>
      </c>
      <c r="J41" s="50">
        <f t="shared" si="3"/>
        <v>18307.652194613329</v>
      </c>
      <c r="K41" s="51">
        <f t="shared" si="3"/>
        <v>19703.032258107567</v>
      </c>
      <c r="L41" s="50">
        <f t="shared" si="3"/>
        <v>21516.65600347675</v>
      </c>
      <c r="M41" s="50">
        <f t="shared" si="3"/>
        <v>22734.333958864849</v>
      </c>
      <c r="N41" s="50">
        <f t="shared" si="3"/>
        <v>23469.525900746976</v>
      </c>
      <c r="O41" s="50">
        <f t="shared" si="3"/>
        <v>24415.238952205789</v>
      </c>
      <c r="P41" s="50">
        <f t="shared" si="3"/>
        <v>25727.07744250699</v>
      </c>
      <c r="Q41" s="51">
        <f t="shared" si="3"/>
        <v>26802.130951989631</v>
      </c>
    </row>
    <row r="42" spans="1:17" x14ac:dyDescent="0.25">
      <c r="A42" t="s">
        <v>5</v>
      </c>
      <c r="G42" s="50">
        <f t="shared" si="3"/>
        <v>7142.5415982789364</v>
      </c>
      <c r="H42" s="50">
        <f t="shared" si="3"/>
        <v>7561.444083569264</v>
      </c>
      <c r="I42" s="50">
        <f t="shared" si="3"/>
        <v>8404.8656373182366</v>
      </c>
      <c r="J42" s="50">
        <f t="shared" si="3"/>
        <v>8138.1459755391106</v>
      </c>
      <c r="K42" s="51">
        <f t="shared" si="3"/>
        <v>9124.326145349185</v>
      </c>
      <c r="L42" s="50">
        <f t="shared" si="3"/>
        <v>9383.588137166098</v>
      </c>
      <c r="M42" s="50">
        <f t="shared" si="3"/>
        <v>9611.6810079607676</v>
      </c>
      <c r="N42" s="50">
        <f t="shared" si="3"/>
        <v>9978.2683522936659</v>
      </c>
      <c r="O42" s="50">
        <f t="shared" si="3"/>
        <v>10431.105099675708</v>
      </c>
      <c r="P42" s="50">
        <f t="shared" si="3"/>
        <v>11270.201845887712</v>
      </c>
      <c r="Q42" s="51">
        <f t="shared" si="3"/>
        <v>12432.831748662244</v>
      </c>
    </row>
    <row r="43" spans="1:17" x14ac:dyDescent="0.25">
      <c r="A43" t="s">
        <v>4</v>
      </c>
      <c r="G43" s="50">
        <f t="shared" si="3"/>
        <v>5047.5138915943107</v>
      </c>
      <c r="H43" s="50">
        <f t="shared" si="3"/>
        <v>4628.965600845976</v>
      </c>
      <c r="I43" s="50">
        <f t="shared" si="3"/>
        <v>5095.1627370732822</v>
      </c>
      <c r="J43" s="50">
        <f t="shared" si="3"/>
        <v>5244.3405316350072</v>
      </c>
      <c r="K43" s="51">
        <f t="shared" si="3"/>
        <v>5651.6579485896273</v>
      </c>
      <c r="L43" s="50">
        <f t="shared" si="3"/>
        <v>5331.3932015986411</v>
      </c>
      <c r="M43" s="50">
        <f t="shared" si="3"/>
        <v>5363.5494458654493</v>
      </c>
      <c r="N43" s="50">
        <f t="shared" si="3"/>
        <v>5631.5998367001594</v>
      </c>
      <c r="O43" s="50">
        <f t="shared" si="3"/>
        <v>5731.1667075624637</v>
      </c>
      <c r="P43" s="50">
        <f t="shared" si="3"/>
        <v>5924.6404377189374</v>
      </c>
      <c r="Q43" s="51">
        <f t="shared" si="3"/>
        <v>6191.8797521726483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B74"/>
  <sheetViews>
    <sheetView zoomScale="25" zoomScaleNormal="25" workbookViewId="0">
      <selection activeCell="C74" sqref="C74"/>
    </sheetView>
  </sheetViews>
  <sheetFormatPr defaultRowHeight="15" x14ac:dyDescent="0.25"/>
  <cols>
    <col min="1" max="1" width="13" customWidth="1"/>
    <col min="2" max="2" width="38.140625" customWidth="1"/>
    <col min="3" max="3" width="13.7109375" bestFit="1" customWidth="1"/>
    <col min="4" max="22" width="5.85546875" customWidth="1"/>
    <col min="23" max="97" width="5.5703125" bestFit="1" customWidth="1"/>
  </cols>
  <sheetData>
    <row r="1" spans="1:106" x14ac:dyDescent="0.25">
      <c r="A1" s="1" t="s">
        <v>0</v>
      </c>
      <c r="B1" s="1" t="s">
        <v>7</v>
      </c>
      <c r="C1" s="2" t="s">
        <v>8</v>
      </c>
    </row>
    <row r="2" spans="1:106" x14ac:dyDescent="0.25">
      <c r="A2" t="s">
        <v>1</v>
      </c>
      <c r="B2" t="s">
        <v>9</v>
      </c>
      <c r="C2" s="3">
        <f>+AVERAGE([1]Data!I2:R2)</f>
        <v>0.40999999999999986</v>
      </c>
    </row>
    <row r="3" spans="1:106" x14ac:dyDescent="0.25">
      <c r="A3" t="s">
        <v>1</v>
      </c>
      <c r="B3" t="s">
        <v>10</v>
      </c>
      <c r="C3" s="3">
        <f>+AVERAGE([1]Data!I4:R4)</f>
        <v>1.0918743177301962</v>
      </c>
    </row>
    <row r="4" spans="1:106" x14ac:dyDescent="0.25">
      <c r="A4" t="s">
        <v>1</v>
      </c>
      <c r="B4" t="s">
        <v>11</v>
      </c>
      <c r="C4" s="3">
        <f>+[1]Data!R5</f>
        <v>51.856000000000002</v>
      </c>
    </row>
    <row r="5" spans="1:106" x14ac:dyDescent="0.25">
      <c r="A5" t="s">
        <v>1</v>
      </c>
      <c r="B5" t="s">
        <v>12</v>
      </c>
      <c r="C5" s="3">
        <f>+AVERAGE([1]Data!I24:R24)</f>
        <v>5.6654797502282239</v>
      </c>
    </row>
    <row r="6" spans="1:106" x14ac:dyDescent="0.25">
      <c r="A6" t="s">
        <v>2</v>
      </c>
      <c r="B6" t="s">
        <v>9</v>
      </c>
      <c r="C6" s="3">
        <f>+AVERAGE([1]Data!I7:R7)</f>
        <v>1.1790999999999996</v>
      </c>
    </row>
    <row r="7" spans="1:106" x14ac:dyDescent="0.25">
      <c r="A7" t="s">
        <v>2</v>
      </c>
      <c r="B7" t="s">
        <v>10</v>
      </c>
      <c r="C7" s="3">
        <f>+AVERAGE([1]Data!I9:R9)</f>
        <v>2.6118316769959664</v>
      </c>
    </row>
    <row r="8" spans="1:106" x14ac:dyDescent="0.25">
      <c r="A8" t="s">
        <v>2</v>
      </c>
      <c r="B8" t="s">
        <v>11</v>
      </c>
      <c r="C8" s="3">
        <f>+[1]Data!R10</f>
        <v>72.634</v>
      </c>
    </row>
    <row r="9" spans="1:106" x14ac:dyDescent="0.25">
      <c r="A9" t="s">
        <v>2</v>
      </c>
      <c r="B9" t="s">
        <v>12</v>
      </c>
      <c r="C9" s="3">
        <f>+AVERAGE([1]Data!I28:R28)</f>
        <v>6.6982450376836784</v>
      </c>
    </row>
    <row r="10" spans="1:106" x14ac:dyDescent="0.25">
      <c r="A10" t="s">
        <v>4</v>
      </c>
      <c r="B10" t="s">
        <v>9</v>
      </c>
      <c r="C10" s="3">
        <f>+AVERAGE([1]Data!I12:R12)</f>
        <v>0.64670000000000016</v>
      </c>
    </row>
    <row r="11" spans="1:106" x14ac:dyDescent="0.25">
      <c r="A11" t="s">
        <v>4</v>
      </c>
      <c r="B11" t="s">
        <v>10</v>
      </c>
      <c r="C11" s="3">
        <f>+AVERAGE([1]Data!I14:R14)</f>
        <v>10.439642561950802</v>
      </c>
    </row>
    <row r="12" spans="1:106" x14ac:dyDescent="0.25">
      <c r="A12" t="s">
        <v>4</v>
      </c>
      <c r="B12" t="s">
        <v>11</v>
      </c>
      <c r="C12" s="3">
        <f>+[1]Data!R15</f>
        <v>146.59100000000001</v>
      </c>
    </row>
    <row r="13" spans="1:106" x14ac:dyDescent="0.25">
      <c r="A13" t="s">
        <v>4</v>
      </c>
      <c r="B13" t="s">
        <v>12</v>
      </c>
      <c r="C13" s="3">
        <f>+AVERAGE([1]Data!I32:R32)</f>
        <v>11.356538946963036</v>
      </c>
    </row>
    <row r="14" spans="1:106" x14ac:dyDescent="0.25">
      <c r="C14" s="4" t="s">
        <v>13</v>
      </c>
      <c r="D14">
        <f>+(1+D25)^$C$24*$C$17-((1+D25)^($C$24-1)+(1-(1+D25)^($C$24-1))/(1-(1+D25)))*D33</f>
        <v>91.076219693472481</v>
      </c>
      <c r="E14">
        <f>+(1+E25)^$C$24*D14-((1+E25)^($C$24-1)+(1-(1+E25)^($C$24-1))/(1-(1+E25)))*E33</f>
        <v>91.808473189635393</v>
      </c>
      <c r="F14">
        <f t="shared" ref="F14:X14" si="0">+(1+F25)^$C$24*E14-((1+F25)^($C$24-1)+(1-(1+F25)^($C$24-1))/(1-(1+F25)))*F33</f>
        <v>92.557468019678808</v>
      </c>
      <c r="G14">
        <f t="shared" si="0"/>
        <v>93.323586936654195</v>
      </c>
      <c r="H14">
        <f t="shared" si="0"/>
        <v>94.107221444403081</v>
      </c>
      <c r="I14">
        <f t="shared" si="0"/>
        <v>94.908771997624271</v>
      </c>
      <c r="J14">
        <f t="shared" si="0"/>
        <v>95.728648206515118</v>
      </c>
      <c r="K14">
        <f t="shared" si="0"/>
        <v>96.56726904609144</v>
      </c>
      <c r="L14">
        <f t="shared" si="0"/>
        <v>97.425063070293135</v>
      </c>
      <c r="M14">
        <f t="shared" si="0"/>
        <v>98.302468630984734</v>
      </c>
      <c r="N14">
        <f t="shared" si="0"/>
        <v>99.199934101963038</v>
      </c>
      <c r="O14">
        <f t="shared" si="0"/>
        <v>100.11791810808607</v>
      </c>
      <c r="P14">
        <f t="shared" si="0"/>
        <v>101.05688975964064</v>
      </c>
      <c r="Q14">
        <f t="shared" si="0"/>
        <v>102.01732889206814</v>
      </c>
      <c r="R14">
        <f t="shared" si="0"/>
        <v>102.99972631117112</v>
      </c>
      <c r="S14">
        <f t="shared" si="0"/>
        <v>104.00458404392603</v>
      </c>
      <c r="T14">
        <f t="shared" si="0"/>
        <v>105.03241559503022</v>
      </c>
      <c r="U14">
        <f t="shared" si="0"/>
        <v>106.08374620931419</v>
      </c>
      <c r="V14">
        <f t="shared" si="0"/>
        <v>107.15911314015349</v>
      </c>
      <c r="W14">
        <f t="shared" si="0"/>
        <v>108.25906592401716</v>
      </c>
      <c r="X14">
        <f t="shared" si="0"/>
        <v>110.73416666129306</v>
      </c>
    </row>
    <row r="15" spans="1:106" s="8" customFormat="1" x14ac:dyDescent="0.25">
      <c r="A15" s="83" t="s">
        <v>14</v>
      </c>
      <c r="B15" s="5" t="s">
        <v>15</v>
      </c>
      <c r="C15" s="6">
        <f>+AVERAGE(C2,C6,C10)</f>
        <v>0.74526666666666663</v>
      </c>
      <c r="D15" s="7">
        <f>+C15</f>
        <v>0.74526666666666663</v>
      </c>
      <c r="E15" s="7">
        <f>+D15+$C$19</f>
        <v>0.74526666666666663</v>
      </c>
      <c r="F15" s="7">
        <f t="shared" ref="F15:BQ15" si="1">+E15+$C$19</f>
        <v>0.74526666666666663</v>
      </c>
      <c r="G15" s="7">
        <f t="shared" si="1"/>
        <v>0.74526666666666663</v>
      </c>
      <c r="H15" s="7">
        <f t="shared" si="1"/>
        <v>0.74526666666666663</v>
      </c>
      <c r="I15" s="7">
        <f t="shared" si="1"/>
        <v>0.74526666666666663</v>
      </c>
      <c r="J15" s="7">
        <f t="shared" si="1"/>
        <v>0.74526666666666663</v>
      </c>
      <c r="K15" s="7">
        <f t="shared" si="1"/>
        <v>0.74526666666666663</v>
      </c>
      <c r="L15" s="7">
        <f t="shared" si="1"/>
        <v>0.74526666666666663</v>
      </c>
      <c r="M15" s="7">
        <f t="shared" si="1"/>
        <v>0.74526666666666663</v>
      </c>
      <c r="N15" s="7">
        <f t="shared" si="1"/>
        <v>0.74526666666666663</v>
      </c>
      <c r="O15" s="7">
        <f t="shared" si="1"/>
        <v>0.74526666666666663</v>
      </c>
      <c r="P15" s="7">
        <f t="shared" si="1"/>
        <v>0.74526666666666663</v>
      </c>
      <c r="Q15" s="7">
        <f t="shared" si="1"/>
        <v>0.74526666666666663</v>
      </c>
      <c r="R15" s="7">
        <f t="shared" si="1"/>
        <v>0.74526666666666663</v>
      </c>
      <c r="S15" s="7">
        <f t="shared" si="1"/>
        <v>0.74526666666666663</v>
      </c>
      <c r="T15" s="7">
        <f t="shared" si="1"/>
        <v>0.74526666666666663</v>
      </c>
      <c r="U15" s="7">
        <f t="shared" si="1"/>
        <v>0.74526666666666663</v>
      </c>
      <c r="V15" s="7">
        <f t="shared" si="1"/>
        <v>0.74526666666666663</v>
      </c>
      <c r="W15" s="7">
        <f t="shared" si="1"/>
        <v>0.74526666666666663</v>
      </c>
      <c r="X15" s="7">
        <f t="shared" si="1"/>
        <v>0.74526666666666663</v>
      </c>
      <c r="Y15" s="7">
        <f t="shared" si="1"/>
        <v>0.74526666666666663</v>
      </c>
      <c r="Z15" s="7">
        <f t="shared" si="1"/>
        <v>0.74526666666666663</v>
      </c>
      <c r="AA15" s="7">
        <f t="shared" si="1"/>
        <v>0.74526666666666663</v>
      </c>
      <c r="AB15" s="7">
        <f t="shared" si="1"/>
        <v>0.74526666666666663</v>
      </c>
      <c r="AC15" s="7">
        <f t="shared" si="1"/>
        <v>0.74526666666666663</v>
      </c>
      <c r="AD15" s="7">
        <f t="shared" si="1"/>
        <v>0.74526666666666663</v>
      </c>
      <c r="AE15" s="7">
        <f t="shared" si="1"/>
        <v>0.74526666666666663</v>
      </c>
      <c r="AF15" s="7">
        <f t="shared" si="1"/>
        <v>0.74526666666666663</v>
      </c>
      <c r="AG15" s="7">
        <f t="shared" si="1"/>
        <v>0.74526666666666663</v>
      </c>
      <c r="AH15" s="7">
        <f t="shared" si="1"/>
        <v>0.74526666666666663</v>
      </c>
      <c r="AI15" s="7">
        <f t="shared" si="1"/>
        <v>0.74526666666666663</v>
      </c>
      <c r="AJ15" s="7">
        <f t="shared" si="1"/>
        <v>0.74526666666666663</v>
      </c>
      <c r="AK15" s="7">
        <f t="shared" si="1"/>
        <v>0.74526666666666663</v>
      </c>
      <c r="AL15" s="7">
        <f t="shared" si="1"/>
        <v>0.74526666666666663</v>
      </c>
      <c r="AM15" s="7">
        <f t="shared" si="1"/>
        <v>0.74526666666666663</v>
      </c>
      <c r="AN15" s="7">
        <f t="shared" si="1"/>
        <v>0.74526666666666663</v>
      </c>
      <c r="AO15" s="7">
        <f t="shared" si="1"/>
        <v>0.74526666666666663</v>
      </c>
      <c r="AP15" s="7">
        <f t="shared" si="1"/>
        <v>0.74526666666666663</v>
      </c>
      <c r="AQ15" s="7">
        <f t="shared" si="1"/>
        <v>0.74526666666666663</v>
      </c>
      <c r="AR15" s="7">
        <f t="shared" si="1"/>
        <v>0.74526666666666663</v>
      </c>
      <c r="AS15" s="7">
        <f t="shared" si="1"/>
        <v>0.74526666666666663</v>
      </c>
      <c r="AT15" s="7">
        <f t="shared" si="1"/>
        <v>0.74526666666666663</v>
      </c>
      <c r="AU15" s="7">
        <f t="shared" si="1"/>
        <v>0.74526666666666663</v>
      </c>
      <c r="AV15" s="7">
        <f t="shared" si="1"/>
        <v>0.74526666666666663</v>
      </c>
      <c r="AW15" s="7">
        <f t="shared" si="1"/>
        <v>0.74526666666666663</v>
      </c>
      <c r="AX15" s="7">
        <f t="shared" si="1"/>
        <v>0.74526666666666663</v>
      </c>
      <c r="AY15" s="7">
        <f t="shared" si="1"/>
        <v>0.74526666666666663</v>
      </c>
      <c r="AZ15" s="7">
        <f t="shared" si="1"/>
        <v>0.74526666666666663</v>
      </c>
      <c r="BA15" s="7">
        <f t="shared" si="1"/>
        <v>0.74526666666666663</v>
      </c>
      <c r="BB15" s="7">
        <f t="shared" si="1"/>
        <v>0.74526666666666663</v>
      </c>
      <c r="BC15" s="7">
        <f t="shared" si="1"/>
        <v>0.74526666666666663</v>
      </c>
      <c r="BD15" s="7">
        <f t="shared" si="1"/>
        <v>0.74526666666666663</v>
      </c>
      <c r="BE15" s="7">
        <f t="shared" si="1"/>
        <v>0.74526666666666663</v>
      </c>
      <c r="BF15" s="7">
        <f t="shared" si="1"/>
        <v>0.74526666666666663</v>
      </c>
      <c r="BG15" s="7">
        <f t="shared" si="1"/>
        <v>0.74526666666666663</v>
      </c>
      <c r="BH15" s="7">
        <f t="shared" si="1"/>
        <v>0.74526666666666663</v>
      </c>
      <c r="BI15" s="7">
        <f t="shared" si="1"/>
        <v>0.74526666666666663</v>
      </c>
      <c r="BJ15" s="7">
        <f t="shared" si="1"/>
        <v>0.74526666666666663</v>
      </c>
      <c r="BK15" s="7">
        <f t="shared" si="1"/>
        <v>0.74526666666666663</v>
      </c>
      <c r="BL15" s="7">
        <f t="shared" si="1"/>
        <v>0.74526666666666663</v>
      </c>
      <c r="BM15" s="7">
        <f t="shared" si="1"/>
        <v>0.74526666666666663</v>
      </c>
      <c r="BN15" s="7">
        <f t="shared" si="1"/>
        <v>0.74526666666666663</v>
      </c>
      <c r="BO15" s="7">
        <f t="shared" si="1"/>
        <v>0.74526666666666663</v>
      </c>
      <c r="BP15" s="7">
        <f t="shared" si="1"/>
        <v>0.74526666666666663</v>
      </c>
      <c r="BQ15" s="7">
        <f t="shared" si="1"/>
        <v>0.74526666666666663</v>
      </c>
      <c r="BR15" s="7">
        <f t="shared" ref="BR15:CS15" si="2">+BQ15+$C$19</f>
        <v>0.74526666666666663</v>
      </c>
      <c r="BS15" s="7">
        <f t="shared" si="2"/>
        <v>0.74526666666666663</v>
      </c>
      <c r="BT15" s="7">
        <f t="shared" si="2"/>
        <v>0.74526666666666663</v>
      </c>
      <c r="BU15" s="7">
        <f t="shared" si="2"/>
        <v>0.74526666666666663</v>
      </c>
      <c r="BV15" s="7">
        <f t="shared" si="2"/>
        <v>0.74526666666666663</v>
      </c>
      <c r="BW15" s="7">
        <f t="shared" si="2"/>
        <v>0.74526666666666663</v>
      </c>
      <c r="BX15" s="7">
        <f t="shared" si="2"/>
        <v>0.74526666666666663</v>
      </c>
      <c r="BY15" s="7">
        <f t="shared" si="2"/>
        <v>0.74526666666666663</v>
      </c>
      <c r="BZ15" s="7">
        <f t="shared" si="2"/>
        <v>0.74526666666666663</v>
      </c>
      <c r="CA15" s="7">
        <f t="shared" si="2"/>
        <v>0.74526666666666663</v>
      </c>
      <c r="CB15" s="7">
        <f t="shared" si="2"/>
        <v>0.74526666666666663</v>
      </c>
      <c r="CC15" s="7">
        <f t="shared" si="2"/>
        <v>0.74526666666666663</v>
      </c>
      <c r="CD15" s="7">
        <f t="shared" si="2"/>
        <v>0.74526666666666663</v>
      </c>
      <c r="CE15" s="7">
        <f t="shared" si="2"/>
        <v>0.74526666666666663</v>
      </c>
      <c r="CF15" s="7">
        <f t="shared" si="2"/>
        <v>0.74526666666666663</v>
      </c>
      <c r="CG15" s="7">
        <f t="shared" si="2"/>
        <v>0.74526666666666663</v>
      </c>
      <c r="CH15" s="7">
        <f t="shared" si="2"/>
        <v>0.74526666666666663</v>
      </c>
      <c r="CI15" s="7">
        <f t="shared" si="2"/>
        <v>0.74526666666666663</v>
      </c>
      <c r="CJ15" s="7">
        <f t="shared" si="2"/>
        <v>0.74526666666666663</v>
      </c>
      <c r="CK15" s="7">
        <f t="shared" si="2"/>
        <v>0.74526666666666663</v>
      </c>
      <c r="CL15" s="7">
        <f t="shared" si="2"/>
        <v>0.74526666666666663</v>
      </c>
      <c r="CM15" s="7">
        <f t="shared" si="2"/>
        <v>0.74526666666666663</v>
      </c>
      <c r="CN15" s="7">
        <f t="shared" si="2"/>
        <v>0.74526666666666663</v>
      </c>
      <c r="CO15" s="7">
        <f t="shared" si="2"/>
        <v>0.74526666666666663</v>
      </c>
      <c r="CP15" s="7">
        <f t="shared" si="2"/>
        <v>0.74526666666666663</v>
      </c>
      <c r="CQ15" s="7">
        <f t="shared" si="2"/>
        <v>0.74526666666666663</v>
      </c>
      <c r="CR15" s="7">
        <f t="shared" si="2"/>
        <v>0.74526666666666663</v>
      </c>
      <c r="CS15" s="7">
        <f t="shared" si="2"/>
        <v>0.74526666666666663</v>
      </c>
      <c r="CT15" s="7"/>
      <c r="CU15" s="7"/>
      <c r="CV15" s="7"/>
      <c r="CW15" s="7"/>
      <c r="CX15" s="7"/>
      <c r="CY15" s="7"/>
      <c r="CZ15" s="7"/>
      <c r="DA15" s="7"/>
      <c r="DB15" s="7"/>
    </row>
    <row r="16" spans="1:106" s="12" customFormat="1" x14ac:dyDescent="0.25">
      <c r="A16" s="84"/>
      <c r="B16" s="9" t="s">
        <v>16</v>
      </c>
      <c r="C16" s="10">
        <f>+AVERAGE(C3,C7,C11)</f>
        <v>4.7144495188923212</v>
      </c>
      <c r="D16" s="11">
        <f>+C16</f>
        <v>4.7144495188923212</v>
      </c>
      <c r="E16" s="11">
        <f>+D16+$C$20</f>
        <v>4.7144495188923212</v>
      </c>
      <c r="F16" s="11">
        <f t="shared" ref="F16:BQ16" si="3">+E16+$C$20</f>
        <v>4.7144495188923212</v>
      </c>
      <c r="G16" s="11">
        <f t="shared" si="3"/>
        <v>4.7144495188923212</v>
      </c>
      <c r="H16" s="11">
        <f t="shared" si="3"/>
        <v>4.7144495188923212</v>
      </c>
      <c r="I16" s="11">
        <f t="shared" si="3"/>
        <v>4.7144495188923212</v>
      </c>
      <c r="J16" s="11">
        <f t="shared" si="3"/>
        <v>4.7144495188923212</v>
      </c>
      <c r="K16" s="11">
        <f t="shared" si="3"/>
        <v>4.7144495188923212</v>
      </c>
      <c r="L16" s="11">
        <f t="shared" si="3"/>
        <v>4.7144495188923212</v>
      </c>
      <c r="M16" s="11">
        <f t="shared" si="3"/>
        <v>4.7144495188923212</v>
      </c>
      <c r="N16" s="11">
        <f t="shared" si="3"/>
        <v>4.7144495188923212</v>
      </c>
      <c r="O16" s="11">
        <f t="shared" si="3"/>
        <v>4.7144495188923212</v>
      </c>
      <c r="P16" s="11">
        <f t="shared" si="3"/>
        <v>4.7144495188923212</v>
      </c>
      <c r="Q16" s="11">
        <f t="shared" si="3"/>
        <v>4.7144495188923212</v>
      </c>
      <c r="R16" s="11">
        <f t="shared" si="3"/>
        <v>4.7144495188923212</v>
      </c>
      <c r="S16" s="11">
        <f t="shared" si="3"/>
        <v>4.7144495188923212</v>
      </c>
      <c r="T16" s="11">
        <f t="shared" si="3"/>
        <v>4.7144495188923212</v>
      </c>
      <c r="U16" s="11">
        <f t="shared" si="3"/>
        <v>4.7144495188923212</v>
      </c>
      <c r="V16" s="11">
        <f t="shared" si="3"/>
        <v>4.7144495188923212</v>
      </c>
      <c r="W16" s="11">
        <f t="shared" si="3"/>
        <v>4.7144495188923212</v>
      </c>
      <c r="X16" s="11">
        <f t="shared" si="3"/>
        <v>4.7144495188923212</v>
      </c>
      <c r="Y16" s="11">
        <f t="shared" si="3"/>
        <v>4.7144495188923212</v>
      </c>
      <c r="Z16" s="11">
        <f t="shared" si="3"/>
        <v>4.7144495188923212</v>
      </c>
      <c r="AA16" s="11">
        <f t="shared" si="3"/>
        <v>4.7144495188923212</v>
      </c>
      <c r="AB16" s="11">
        <f t="shared" si="3"/>
        <v>4.7144495188923212</v>
      </c>
      <c r="AC16" s="11">
        <f t="shared" si="3"/>
        <v>4.7144495188923212</v>
      </c>
      <c r="AD16" s="11">
        <f t="shared" si="3"/>
        <v>4.7144495188923212</v>
      </c>
      <c r="AE16" s="11">
        <f t="shared" si="3"/>
        <v>4.7144495188923212</v>
      </c>
      <c r="AF16" s="11">
        <f t="shared" si="3"/>
        <v>4.7144495188923212</v>
      </c>
      <c r="AG16" s="11">
        <f t="shared" si="3"/>
        <v>4.7144495188923212</v>
      </c>
      <c r="AH16" s="11">
        <f t="shared" si="3"/>
        <v>4.7144495188923212</v>
      </c>
      <c r="AI16" s="11">
        <f t="shared" si="3"/>
        <v>4.7144495188923212</v>
      </c>
      <c r="AJ16" s="11">
        <f t="shared" si="3"/>
        <v>4.7144495188923212</v>
      </c>
      <c r="AK16" s="11">
        <f t="shared" si="3"/>
        <v>4.7144495188923212</v>
      </c>
      <c r="AL16" s="11">
        <f t="shared" si="3"/>
        <v>4.7144495188923212</v>
      </c>
      <c r="AM16" s="11">
        <f t="shared" si="3"/>
        <v>4.7144495188923212</v>
      </c>
      <c r="AN16" s="11">
        <f t="shared" si="3"/>
        <v>4.7144495188923212</v>
      </c>
      <c r="AO16" s="11">
        <f t="shared" si="3"/>
        <v>4.7144495188923212</v>
      </c>
      <c r="AP16" s="11">
        <f t="shared" si="3"/>
        <v>4.7144495188923212</v>
      </c>
      <c r="AQ16" s="11">
        <f t="shared" si="3"/>
        <v>4.7144495188923212</v>
      </c>
      <c r="AR16" s="11">
        <f t="shared" si="3"/>
        <v>4.7144495188923212</v>
      </c>
      <c r="AS16" s="11">
        <f t="shared" si="3"/>
        <v>4.7144495188923212</v>
      </c>
      <c r="AT16" s="11">
        <f t="shared" si="3"/>
        <v>4.7144495188923212</v>
      </c>
      <c r="AU16" s="11">
        <f t="shared" si="3"/>
        <v>4.7144495188923212</v>
      </c>
      <c r="AV16" s="11">
        <f t="shared" si="3"/>
        <v>4.7144495188923212</v>
      </c>
      <c r="AW16" s="11">
        <f t="shared" si="3"/>
        <v>4.7144495188923212</v>
      </c>
      <c r="AX16" s="11">
        <f t="shared" si="3"/>
        <v>4.7144495188923212</v>
      </c>
      <c r="AY16" s="11">
        <f t="shared" si="3"/>
        <v>4.7144495188923212</v>
      </c>
      <c r="AZ16" s="11">
        <f t="shared" si="3"/>
        <v>4.7144495188923212</v>
      </c>
      <c r="BA16" s="11">
        <f t="shared" si="3"/>
        <v>4.7144495188923212</v>
      </c>
      <c r="BB16" s="11">
        <f t="shared" si="3"/>
        <v>4.7144495188923212</v>
      </c>
      <c r="BC16" s="11">
        <f t="shared" si="3"/>
        <v>4.7144495188923212</v>
      </c>
      <c r="BD16" s="11">
        <f t="shared" si="3"/>
        <v>4.7144495188923212</v>
      </c>
      <c r="BE16" s="11">
        <f t="shared" si="3"/>
        <v>4.7144495188923212</v>
      </c>
      <c r="BF16" s="11">
        <f t="shared" si="3"/>
        <v>4.7144495188923212</v>
      </c>
      <c r="BG16" s="11">
        <f t="shared" si="3"/>
        <v>4.7144495188923212</v>
      </c>
      <c r="BH16" s="11">
        <f t="shared" si="3"/>
        <v>4.7144495188923212</v>
      </c>
      <c r="BI16" s="11">
        <f t="shared" si="3"/>
        <v>4.7144495188923212</v>
      </c>
      <c r="BJ16" s="11">
        <f t="shared" si="3"/>
        <v>4.7144495188923212</v>
      </c>
      <c r="BK16" s="11">
        <f t="shared" si="3"/>
        <v>4.7144495188923212</v>
      </c>
      <c r="BL16" s="11">
        <f t="shared" si="3"/>
        <v>4.7144495188923212</v>
      </c>
      <c r="BM16" s="11">
        <f t="shared" si="3"/>
        <v>4.7144495188923212</v>
      </c>
      <c r="BN16" s="11">
        <f t="shared" si="3"/>
        <v>4.7144495188923212</v>
      </c>
      <c r="BO16" s="11">
        <f t="shared" si="3"/>
        <v>4.7144495188923212</v>
      </c>
      <c r="BP16" s="11">
        <f t="shared" si="3"/>
        <v>4.7144495188923212</v>
      </c>
      <c r="BQ16" s="11">
        <f t="shared" si="3"/>
        <v>4.7144495188923212</v>
      </c>
      <c r="BR16" s="11">
        <f t="shared" ref="BR16:CS16" si="4">+BQ16+$C$20</f>
        <v>4.7144495188923212</v>
      </c>
      <c r="BS16" s="11">
        <f t="shared" si="4"/>
        <v>4.7144495188923212</v>
      </c>
      <c r="BT16" s="11">
        <f t="shared" si="4"/>
        <v>4.7144495188923212</v>
      </c>
      <c r="BU16" s="11">
        <f t="shared" si="4"/>
        <v>4.7144495188923212</v>
      </c>
      <c r="BV16" s="11">
        <f t="shared" si="4"/>
        <v>4.7144495188923212</v>
      </c>
      <c r="BW16" s="11">
        <f t="shared" si="4"/>
        <v>4.7144495188923212</v>
      </c>
      <c r="BX16" s="11">
        <f t="shared" si="4"/>
        <v>4.7144495188923212</v>
      </c>
      <c r="BY16" s="11">
        <f t="shared" si="4"/>
        <v>4.7144495188923212</v>
      </c>
      <c r="BZ16" s="11">
        <f t="shared" si="4"/>
        <v>4.7144495188923212</v>
      </c>
      <c r="CA16" s="11">
        <f t="shared" si="4"/>
        <v>4.7144495188923212</v>
      </c>
      <c r="CB16" s="11">
        <f t="shared" si="4"/>
        <v>4.7144495188923212</v>
      </c>
      <c r="CC16" s="11">
        <f t="shared" si="4"/>
        <v>4.7144495188923212</v>
      </c>
      <c r="CD16" s="11">
        <f t="shared" si="4"/>
        <v>4.7144495188923212</v>
      </c>
      <c r="CE16" s="11">
        <f t="shared" si="4"/>
        <v>4.7144495188923212</v>
      </c>
      <c r="CF16" s="11">
        <f t="shared" si="4"/>
        <v>4.7144495188923212</v>
      </c>
      <c r="CG16" s="11">
        <f t="shared" si="4"/>
        <v>4.7144495188923212</v>
      </c>
      <c r="CH16" s="11">
        <f t="shared" si="4"/>
        <v>4.7144495188923212</v>
      </c>
      <c r="CI16" s="11">
        <f t="shared" si="4"/>
        <v>4.7144495188923212</v>
      </c>
      <c r="CJ16" s="11">
        <f t="shared" si="4"/>
        <v>4.7144495188923212</v>
      </c>
      <c r="CK16" s="11">
        <f t="shared" si="4"/>
        <v>4.7144495188923212</v>
      </c>
      <c r="CL16" s="11">
        <f t="shared" si="4"/>
        <v>4.7144495188923212</v>
      </c>
      <c r="CM16" s="11">
        <f t="shared" si="4"/>
        <v>4.7144495188923212</v>
      </c>
      <c r="CN16" s="11">
        <f t="shared" si="4"/>
        <v>4.7144495188923212</v>
      </c>
      <c r="CO16" s="11">
        <f t="shared" si="4"/>
        <v>4.7144495188923212</v>
      </c>
      <c r="CP16" s="11">
        <f t="shared" si="4"/>
        <v>4.7144495188923212</v>
      </c>
      <c r="CQ16" s="11">
        <f t="shared" si="4"/>
        <v>4.7144495188923212</v>
      </c>
      <c r="CR16" s="11">
        <f t="shared" si="4"/>
        <v>4.7144495188923212</v>
      </c>
      <c r="CS16" s="11">
        <f t="shared" si="4"/>
        <v>4.7144495188923212</v>
      </c>
      <c r="CT16" s="11"/>
    </row>
    <row r="17" spans="1:98" s="12" customFormat="1" x14ac:dyDescent="0.25">
      <c r="A17" s="84"/>
      <c r="B17" s="9" t="s">
        <v>17</v>
      </c>
      <c r="C17" s="10">
        <f>+AVERAGE(C4,C8,C12)</f>
        <v>90.360333333333344</v>
      </c>
      <c r="D17" s="11">
        <f t="shared" ref="D17:BO17" si="5">+(1+D25)^$C$24*$C$17-((1+D25)^($C$24-1)+(1-(1+D25)^($C$24-1))/(1-(1+D25)))*D28</f>
        <v>60</v>
      </c>
      <c r="E17" s="11">
        <f t="shared" si="5"/>
        <v>60</v>
      </c>
      <c r="F17" s="11">
        <f t="shared" si="5"/>
        <v>60</v>
      </c>
      <c r="G17" s="11">
        <f t="shared" si="5"/>
        <v>60</v>
      </c>
      <c r="H17" s="11">
        <f t="shared" si="5"/>
        <v>60</v>
      </c>
      <c r="I17" s="11">
        <f t="shared" si="5"/>
        <v>60</v>
      </c>
      <c r="J17" s="11">
        <f t="shared" si="5"/>
        <v>60</v>
      </c>
      <c r="K17" s="11">
        <f t="shared" si="5"/>
        <v>60</v>
      </c>
      <c r="L17" s="11">
        <f t="shared" si="5"/>
        <v>60</v>
      </c>
      <c r="M17" s="11">
        <f t="shared" si="5"/>
        <v>60</v>
      </c>
      <c r="N17" s="11">
        <f t="shared" si="5"/>
        <v>60</v>
      </c>
      <c r="O17" s="11">
        <f t="shared" si="5"/>
        <v>60</v>
      </c>
      <c r="P17" s="11">
        <f t="shared" si="5"/>
        <v>60</v>
      </c>
      <c r="Q17" s="11">
        <f t="shared" si="5"/>
        <v>60</v>
      </c>
      <c r="R17" s="11">
        <f t="shared" si="5"/>
        <v>60</v>
      </c>
      <c r="S17" s="11">
        <f t="shared" si="5"/>
        <v>60</v>
      </c>
      <c r="T17" s="11">
        <f t="shared" si="5"/>
        <v>60</v>
      </c>
      <c r="U17" s="11">
        <f t="shared" si="5"/>
        <v>60</v>
      </c>
      <c r="V17" s="11">
        <f t="shared" si="5"/>
        <v>60</v>
      </c>
      <c r="W17" s="11">
        <f t="shared" si="5"/>
        <v>60</v>
      </c>
      <c r="X17" s="11">
        <f t="shared" si="5"/>
        <v>60</v>
      </c>
      <c r="Y17" s="11">
        <f t="shared" si="5"/>
        <v>60</v>
      </c>
      <c r="Z17" s="11">
        <f t="shared" si="5"/>
        <v>60</v>
      </c>
      <c r="AA17" s="11">
        <f t="shared" si="5"/>
        <v>60</v>
      </c>
      <c r="AB17" s="11">
        <f t="shared" si="5"/>
        <v>60</v>
      </c>
      <c r="AC17" s="11">
        <f t="shared" si="5"/>
        <v>60</v>
      </c>
      <c r="AD17" s="11">
        <f t="shared" si="5"/>
        <v>60</v>
      </c>
      <c r="AE17" s="11">
        <f t="shared" si="5"/>
        <v>60</v>
      </c>
      <c r="AF17" s="11">
        <f t="shared" si="5"/>
        <v>60</v>
      </c>
      <c r="AG17" s="11">
        <f t="shared" si="5"/>
        <v>60</v>
      </c>
      <c r="AH17" s="11">
        <f t="shared" si="5"/>
        <v>60</v>
      </c>
      <c r="AI17" s="11">
        <f t="shared" si="5"/>
        <v>60</v>
      </c>
      <c r="AJ17" s="11">
        <f t="shared" si="5"/>
        <v>60</v>
      </c>
      <c r="AK17" s="11">
        <f t="shared" si="5"/>
        <v>60</v>
      </c>
      <c r="AL17" s="11">
        <f t="shared" si="5"/>
        <v>60</v>
      </c>
      <c r="AM17" s="11">
        <f t="shared" si="5"/>
        <v>60</v>
      </c>
      <c r="AN17" s="11">
        <f t="shared" si="5"/>
        <v>60</v>
      </c>
      <c r="AO17" s="11">
        <f t="shared" si="5"/>
        <v>60</v>
      </c>
      <c r="AP17" s="11">
        <f t="shared" si="5"/>
        <v>60</v>
      </c>
      <c r="AQ17" s="11">
        <f t="shared" si="5"/>
        <v>60</v>
      </c>
      <c r="AR17" s="11">
        <f t="shared" si="5"/>
        <v>60</v>
      </c>
      <c r="AS17" s="11">
        <f t="shared" si="5"/>
        <v>60</v>
      </c>
      <c r="AT17" s="11">
        <f t="shared" si="5"/>
        <v>60</v>
      </c>
      <c r="AU17" s="11">
        <f t="shared" si="5"/>
        <v>60</v>
      </c>
      <c r="AV17" s="11">
        <f t="shared" si="5"/>
        <v>60</v>
      </c>
      <c r="AW17" s="11">
        <f t="shared" si="5"/>
        <v>60</v>
      </c>
      <c r="AX17" s="11">
        <f t="shared" si="5"/>
        <v>60</v>
      </c>
      <c r="AY17" s="11">
        <f t="shared" si="5"/>
        <v>60</v>
      </c>
      <c r="AZ17" s="11">
        <f t="shared" si="5"/>
        <v>60</v>
      </c>
      <c r="BA17" s="11">
        <f t="shared" si="5"/>
        <v>60</v>
      </c>
      <c r="BB17" s="11">
        <f t="shared" si="5"/>
        <v>60</v>
      </c>
      <c r="BC17" s="11">
        <f t="shared" si="5"/>
        <v>60</v>
      </c>
      <c r="BD17" s="11">
        <f t="shared" si="5"/>
        <v>60</v>
      </c>
      <c r="BE17" s="11">
        <f t="shared" si="5"/>
        <v>60</v>
      </c>
      <c r="BF17" s="11">
        <f t="shared" si="5"/>
        <v>60</v>
      </c>
      <c r="BG17" s="11">
        <f t="shared" si="5"/>
        <v>60</v>
      </c>
      <c r="BH17" s="11">
        <f t="shared" si="5"/>
        <v>60</v>
      </c>
      <c r="BI17" s="11">
        <f t="shared" si="5"/>
        <v>60</v>
      </c>
      <c r="BJ17" s="11">
        <f t="shared" si="5"/>
        <v>60</v>
      </c>
      <c r="BK17" s="11">
        <f t="shared" si="5"/>
        <v>60</v>
      </c>
      <c r="BL17" s="11">
        <f t="shared" si="5"/>
        <v>60</v>
      </c>
      <c r="BM17" s="11">
        <f t="shared" si="5"/>
        <v>60</v>
      </c>
      <c r="BN17" s="11">
        <f t="shared" si="5"/>
        <v>60</v>
      </c>
      <c r="BO17" s="11">
        <f t="shared" si="5"/>
        <v>60</v>
      </c>
      <c r="BP17" s="11">
        <f t="shared" ref="BP17:CS17" si="6">+(1+BP25)^$C$24*$C$17-((1+BP25)^($C$24-1)+(1-(1+BP25)^($C$24-1))/(1-(1+BP25)))*BP28</f>
        <v>60</v>
      </c>
      <c r="BQ17" s="11">
        <f t="shared" si="6"/>
        <v>60</v>
      </c>
      <c r="BR17" s="11">
        <f t="shared" si="6"/>
        <v>60</v>
      </c>
      <c r="BS17" s="11">
        <f t="shared" si="6"/>
        <v>60</v>
      </c>
      <c r="BT17" s="11">
        <f t="shared" si="6"/>
        <v>60</v>
      </c>
      <c r="BU17" s="11">
        <f t="shared" si="6"/>
        <v>60</v>
      </c>
      <c r="BV17" s="11">
        <f t="shared" si="6"/>
        <v>60</v>
      </c>
      <c r="BW17" s="11">
        <f t="shared" si="6"/>
        <v>60</v>
      </c>
      <c r="BX17" s="11">
        <f t="shared" si="6"/>
        <v>60</v>
      </c>
      <c r="BY17" s="11">
        <f t="shared" si="6"/>
        <v>60</v>
      </c>
      <c r="BZ17" s="11">
        <f t="shared" si="6"/>
        <v>60</v>
      </c>
      <c r="CA17" s="11">
        <f t="shared" si="6"/>
        <v>60</v>
      </c>
      <c r="CB17" s="11">
        <f t="shared" si="6"/>
        <v>60</v>
      </c>
      <c r="CC17" s="11">
        <f t="shared" si="6"/>
        <v>60</v>
      </c>
      <c r="CD17" s="11">
        <f t="shared" si="6"/>
        <v>60</v>
      </c>
      <c r="CE17" s="11">
        <f t="shared" si="6"/>
        <v>60</v>
      </c>
      <c r="CF17" s="11">
        <f t="shared" si="6"/>
        <v>60</v>
      </c>
      <c r="CG17" s="11">
        <f t="shared" si="6"/>
        <v>60</v>
      </c>
      <c r="CH17" s="11">
        <f t="shared" si="6"/>
        <v>60</v>
      </c>
      <c r="CI17" s="11">
        <f t="shared" si="6"/>
        <v>60</v>
      </c>
      <c r="CJ17" s="11">
        <f t="shared" si="6"/>
        <v>60</v>
      </c>
      <c r="CK17" s="11">
        <f t="shared" si="6"/>
        <v>60</v>
      </c>
      <c r="CL17" s="11">
        <f t="shared" si="6"/>
        <v>60</v>
      </c>
      <c r="CM17" s="11">
        <f t="shared" si="6"/>
        <v>60</v>
      </c>
      <c r="CN17" s="11">
        <f t="shared" si="6"/>
        <v>60</v>
      </c>
      <c r="CO17" s="11">
        <f t="shared" si="6"/>
        <v>60</v>
      </c>
      <c r="CP17" s="11">
        <f t="shared" si="6"/>
        <v>60</v>
      </c>
      <c r="CQ17" s="11">
        <f t="shared" si="6"/>
        <v>60</v>
      </c>
      <c r="CR17" s="11">
        <f t="shared" si="6"/>
        <v>60</v>
      </c>
      <c r="CS17" s="11">
        <f t="shared" si="6"/>
        <v>60</v>
      </c>
      <c r="CT17" s="11"/>
    </row>
    <row r="18" spans="1:98" s="16" customFormat="1" x14ac:dyDescent="0.25">
      <c r="A18" s="85"/>
      <c r="B18" s="13" t="s">
        <v>18</v>
      </c>
      <c r="C18" s="14">
        <f>+AVERAGE(C5,C9,C13)</f>
        <v>7.9067545782916469</v>
      </c>
      <c r="D18" s="15">
        <f>+C18</f>
        <v>7.9067545782916469</v>
      </c>
      <c r="E18" s="15">
        <f>+D18+$C$21</f>
        <v>7.9067545782916469</v>
      </c>
      <c r="F18" s="15">
        <f t="shared" ref="F18:BQ18" si="7">+E18+$C$21</f>
        <v>7.9067545782916469</v>
      </c>
      <c r="G18" s="15">
        <f t="shared" si="7"/>
        <v>7.9067545782916469</v>
      </c>
      <c r="H18" s="15">
        <f t="shared" si="7"/>
        <v>7.9067545782916469</v>
      </c>
      <c r="I18" s="15">
        <f t="shared" si="7"/>
        <v>7.9067545782916469</v>
      </c>
      <c r="J18" s="15">
        <f t="shared" si="7"/>
        <v>7.9067545782916469</v>
      </c>
      <c r="K18" s="15">
        <f t="shared" si="7"/>
        <v>7.9067545782916469</v>
      </c>
      <c r="L18" s="15">
        <f t="shared" si="7"/>
        <v>7.9067545782916469</v>
      </c>
      <c r="M18" s="15">
        <f t="shared" si="7"/>
        <v>7.9067545782916469</v>
      </c>
      <c r="N18" s="15">
        <f t="shared" si="7"/>
        <v>7.9067545782916469</v>
      </c>
      <c r="O18" s="15">
        <f t="shared" si="7"/>
        <v>7.9067545782916469</v>
      </c>
      <c r="P18" s="15">
        <f t="shared" si="7"/>
        <v>7.9067545782916469</v>
      </c>
      <c r="Q18" s="15">
        <f t="shared" si="7"/>
        <v>7.9067545782916469</v>
      </c>
      <c r="R18" s="15">
        <f t="shared" si="7"/>
        <v>7.9067545782916469</v>
      </c>
      <c r="S18" s="15">
        <f t="shared" si="7"/>
        <v>7.9067545782916469</v>
      </c>
      <c r="T18" s="15">
        <f t="shared" si="7"/>
        <v>7.9067545782916469</v>
      </c>
      <c r="U18" s="15">
        <f t="shared" si="7"/>
        <v>7.9067545782916469</v>
      </c>
      <c r="V18" s="15">
        <f t="shared" si="7"/>
        <v>7.9067545782916469</v>
      </c>
      <c r="W18" s="15">
        <f t="shared" si="7"/>
        <v>7.9067545782916469</v>
      </c>
      <c r="X18" s="15">
        <f t="shared" si="7"/>
        <v>7.9067545782916469</v>
      </c>
      <c r="Y18" s="15">
        <f t="shared" si="7"/>
        <v>7.9067545782916469</v>
      </c>
      <c r="Z18" s="15">
        <f t="shared" si="7"/>
        <v>7.9067545782916469</v>
      </c>
      <c r="AA18" s="15">
        <f t="shared" si="7"/>
        <v>7.9067545782916469</v>
      </c>
      <c r="AB18" s="15">
        <f t="shared" si="7"/>
        <v>7.9067545782916469</v>
      </c>
      <c r="AC18" s="15">
        <f t="shared" si="7"/>
        <v>7.9067545782916469</v>
      </c>
      <c r="AD18" s="15">
        <f t="shared" si="7"/>
        <v>7.9067545782916469</v>
      </c>
      <c r="AE18" s="15">
        <f t="shared" si="7"/>
        <v>7.9067545782916469</v>
      </c>
      <c r="AF18" s="15">
        <f t="shared" si="7"/>
        <v>7.9067545782916469</v>
      </c>
      <c r="AG18" s="15">
        <f t="shared" si="7"/>
        <v>7.9067545782916469</v>
      </c>
      <c r="AH18" s="15">
        <f t="shared" si="7"/>
        <v>7.9067545782916469</v>
      </c>
      <c r="AI18" s="15">
        <f t="shared" si="7"/>
        <v>7.9067545782916469</v>
      </c>
      <c r="AJ18" s="15">
        <f t="shared" si="7"/>
        <v>7.9067545782916469</v>
      </c>
      <c r="AK18" s="15">
        <f t="shared" si="7"/>
        <v>7.9067545782916469</v>
      </c>
      <c r="AL18" s="15">
        <f t="shared" si="7"/>
        <v>7.9067545782916469</v>
      </c>
      <c r="AM18" s="15">
        <f t="shared" si="7"/>
        <v>7.9067545782916469</v>
      </c>
      <c r="AN18" s="15">
        <f t="shared" si="7"/>
        <v>7.9067545782916469</v>
      </c>
      <c r="AO18" s="15">
        <f t="shared" si="7"/>
        <v>7.9067545782916469</v>
      </c>
      <c r="AP18" s="15">
        <f t="shared" si="7"/>
        <v>7.9067545782916469</v>
      </c>
      <c r="AQ18" s="15">
        <f t="shared" si="7"/>
        <v>7.9067545782916469</v>
      </c>
      <c r="AR18" s="15">
        <f t="shared" si="7"/>
        <v>7.9067545782916469</v>
      </c>
      <c r="AS18" s="15">
        <f t="shared" si="7"/>
        <v>7.9067545782916469</v>
      </c>
      <c r="AT18" s="15">
        <f t="shared" si="7"/>
        <v>7.9067545782916469</v>
      </c>
      <c r="AU18" s="15">
        <f t="shared" si="7"/>
        <v>7.9067545782916469</v>
      </c>
      <c r="AV18" s="15">
        <f t="shared" si="7"/>
        <v>7.9067545782916469</v>
      </c>
      <c r="AW18" s="15">
        <f t="shared" si="7"/>
        <v>7.9067545782916469</v>
      </c>
      <c r="AX18" s="15">
        <f t="shared" si="7"/>
        <v>7.9067545782916469</v>
      </c>
      <c r="AY18" s="15">
        <f t="shared" si="7"/>
        <v>7.9067545782916469</v>
      </c>
      <c r="AZ18" s="15">
        <f t="shared" si="7"/>
        <v>7.9067545782916469</v>
      </c>
      <c r="BA18" s="15">
        <f t="shared" si="7"/>
        <v>7.9067545782916469</v>
      </c>
      <c r="BB18" s="15">
        <f t="shared" si="7"/>
        <v>7.9067545782916469</v>
      </c>
      <c r="BC18" s="15">
        <f t="shared" si="7"/>
        <v>7.9067545782916469</v>
      </c>
      <c r="BD18" s="15">
        <f t="shared" si="7"/>
        <v>7.9067545782916469</v>
      </c>
      <c r="BE18" s="15">
        <f t="shared" si="7"/>
        <v>7.9067545782916469</v>
      </c>
      <c r="BF18" s="15">
        <f t="shared" si="7"/>
        <v>7.9067545782916469</v>
      </c>
      <c r="BG18" s="15">
        <f t="shared" si="7"/>
        <v>7.9067545782916469</v>
      </c>
      <c r="BH18" s="15">
        <f t="shared" si="7"/>
        <v>7.9067545782916469</v>
      </c>
      <c r="BI18" s="15">
        <f t="shared" si="7"/>
        <v>7.9067545782916469</v>
      </c>
      <c r="BJ18" s="15">
        <f t="shared" si="7"/>
        <v>7.9067545782916469</v>
      </c>
      <c r="BK18" s="15">
        <f t="shared" si="7"/>
        <v>7.9067545782916469</v>
      </c>
      <c r="BL18" s="15">
        <f t="shared" si="7"/>
        <v>7.9067545782916469</v>
      </c>
      <c r="BM18" s="15">
        <f t="shared" si="7"/>
        <v>7.9067545782916469</v>
      </c>
      <c r="BN18" s="15">
        <f t="shared" si="7"/>
        <v>7.9067545782916469</v>
      </c>
      <c r="BO18" s="15">
        <f t="shared" si="7"/>
        <v>7.9067545782916469</v>
      </c>
      <c r="BP18" s="15">
        <f t="shared" si="7"/>
        <v>7.9067545782916469</v>
      </c>
      <c r="BQ18" s="15">
        <f t="shared" si="7"/>
        <v>7.9067545782916469</v>
      </c>
      <c r="BR18" s="15">
        <f t="shared" ref="BR18:CS18" si="8">+BQ18+$C$21</f>
        <v>7.9067545782916469</v>
      </c>
      <c r="BS18" s="15">
        <f t="shared" si="8"/>
        <v>7.9067545782916469</v>
      </c>
      <c r="BT18" s="15">
        <f t="shared" si="8"/>
        <v>7.9067545782916469</v>
      </c>
      <c r="BU18" s="15">
        <f t="shared" si="8"/>
        <v>7.9067545782916469</v>
      </c>
      <c r="BV18" s="15">
        <f t="shared" si="8"/>
        <v>7.9067545782916469</v>
      </c>
      <c r="BW18" s="15">
        <f t="shared" si="8"/>
        <v>7.9067545782916469</v>
      </c>
      <c r="BX18" s="15">
        <f t="shared" si="8"/>
        <v>7.9067545782916469</v>
      </c>
      <c r="BY18" s="15">
        <f t="shared" si="8"/>
        <v>7.9067545782916469</v>
      </c>
      <c r="BZ18" s="15">
        <f t="shared" si="8"/>
        <v>7.9067545782916469</v>
      </c>
      <c r="CA18" s="15">
        <f t="shared" si="8"/>
        <v>7.9067545782916469</v>
      </c>
      <c r="CB18" s="15">
        <f t="shared" si="8"/>
        <v>7.9067545782916469</v>
      </c>
      <c r="CC18" s="15">
        <f t="shared" si="8"/>
        <v>7.9067545782916469</v>
      </c>
      <c r="CD18" s="15">
        <f t="shared" si="8"/>
        <v>7.9067545782916469</v>
      </c>
      <c r="CE18" s="15">
        <f t="shared" si="8"/>
        <v>7.9067545782916469</v>
      </c>
      <c r="CF18" s="15">
        <f t="shared" si="8"/>
        <v>7.9067545782916469</v>
      </c>
      <c r="CG18" s="15">
        <f t="shared" si="8"/>
        <v>7.9067545782916469</v>
      </c>
      <c r="CH18" s="15">
        <f t="shared" si="8"/>
        <v>7.9067545782916469</v>
      </c>
      <c r="CI18" s="15">
        <f t="shared" si="8"/>
        <v>7.9067545782916469</v>
      </c>
      <c r="CJ18" s="15">
        <f t="shared" si="8"/>
        <v>7.9067545782916469</v>
      </c>
      <c r="CK18" s="15">
        <f t="shared" si="8"/>
        <v>7.9067545782916469</v>
      </c>
      <c r="CL18" s="15">
        <f t="shared" si="8"/>
        <v>7.9067545782916469</v>
      </c>
      <c r="CM18" s="15">
        <f t="shared" si="8"/>
        <v>7.9067545782916469</v>
      </c>
      <c r="CN18" s="15">
        <f t="shared" si="8"/>
        <v>7.9067545782916469</v>
      </c>
      <c r="CO18" s="15">
        <f t="shared" si="8"/>
        <v>7.9067545782916469</v>
      </c>
      <c r="CP18" s="15">
        <f t="shared" si="8"/>
        <v>7.9067545782916469</v>
      </c>
      <c r="CQ18" s="15">
        <f t="shared" si="8"/>
        <v>7.9067545782916469</v>
      </c>
      <c r="CR18" s="15">
        <f t="shared" si="8"/>
        <v>7.9067545782916469</v>
      </c>
      <c r="CS18" s="15">
        <f t="shared" si="8"/>
        <v>7.9067545782916469</v>
      </c>
      <c r="CT18" s="15"/>
    </row>
    <row r="19" spans="1:98" x14ac:dyDescent="0.25">
      <c r="A19" s="81" t="s">
        <v>19</v>
      </c>
      <c r="B19" s="17" t="s">
        <v>20</v>
      </c>
      <c r="C19" s="10">
        <v>0</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row>
    <row r="20" spans="1:98" x14ac:dyDescent="0.25">
      <c r="A20" s="86"/>
      <c r="B20" s="17" t="s">
        <v>21</v>
      </c>
      <c r="C20" s="10">
        <v>0</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row>
    <row r="21" spans="1:98" x14ac:dyDescent="0.25">
      <c r="A21" s="86"/>
      <c r="B21" s="17" t="s">
        <v>22</v>
      </c>
      <c r="C21" s="10">
        <v>0</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row>
    <row r="22" spans="1:98" x14ac:dyDescent="0.25">
      <c r="A22" s="86"/>
      <c r="B22" s="17" t="s">
        <v>23</v>
      </c>
      <c r="C22" s="10">
        <v>0</v>
      </c>
      <c r="CT22" s="3"/>
    </row>
    <row r="23" spans="1:98" x14ac:dyDescent="0.25">
      <c r="A23" s="86"/>
      <c r="B23" s="17" t="s">
        <v>24</v>
      </c>
      <c r="C23" s="10">
        <v>0</v>
      </c>
      <c r="CT23" s="3"/>
    </row>
    <row r="24" spans="1:98" x14ac:dyDescent="0.25">
      <c r="A24" s="82"/>
      <c r="B24" s="17" t="s">
        <v>25</v>
      </c>
      <c r="C24" s="10">
        <v>1</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row>
    <row r="25" spans="1:98" s="8" customFormat="1" x14ac:dyDescent="0.25">
      <c r="A25" s="81" t="s">
        <v>26</v>
      </c>
      <c r="B25" s="18" t="s">
        <v>27</v>
      </c>
      <c r="C25" s="19">
        <f t="shared" ref="C25:BN25" si="9">+((1+C18/100)-(1+C15/100)*(1+C16/100))/((1+C15/100)*(1+C16/100))</f>
        <v>2.2862757184816968E-2</v>
      </c>
      <c r="D25" s="20">
        <f t="shared" si="9"/>
        <v>2.2862757184816968E-2</v>
      </c>
      <c r="E25" s="20">
        <f t="shared" si="9"/>
        <v>2.2862757184816968E-2</v>
      </c>
      <c r="F25" s="20">
        <f t="shared" si="9"/>
        <v>2.2862757184816968E-2</v>
      </c>
      <c r="G25" s="20">
        <f t="shared" si="9"/>
        <v>2.2862757184816968E-2</v>
      </c>
      <c r="H25" s="20">
        <f t="shared" si="9"/>
        <v>2.2862757184816968E-2</v>
      </c>
      <c r="I25" s="20">
        <f t="shared" si="9"/>
        <v>2.2862757184816968E-2</v>
      </c>
      <c r="J25" s="20">
        <f t="shared" si="9"/>
        <v>2.2862757184816968E-2</v>
      </c>
      <c r="K25" s="20">
        <f t="shared" si="9"/>
        <v>2.2862757184816968E-2</v>
      </c>
      <c r="L25" s="20">
        <f t="shared" si="9"/>
        <v>2.2862757184816968E-2</v>
      </c>
      <c r="M25" s="20">
        <f t="shared" si="9"/>
        <v>2.2862757184816968E-2</v>
      </c>
      <c r="N25" s="20">
        <f t="shared" si="9"/>
        <v>2.2862757184816968E-2</v>
      </c>
      <c r="O25" s="20">
        <f t="shared" si="9"/>
        <v>2.2862757184816968E-2</v>
      </c>
      <c r="P25" s="20">
        <f t="shared" si="9"/>
        <v>2.2862757184816968E-2</v>
      </c>
      <c r="Q25" s="20">
        <f t="shared" si="9"/>
        <v>2.2862757184816968E-2</v>
      </c>
      <c r="R25" s="20">
        <f t="shared" si="9"/>
        <v>2.2862757184816968E-2</v>
      </c>
      <c r="S25" s="20">
        <f t="shared" si="9"/>
        <v>2.2862757184816968E-2</v>
      </c>
      <c r="T25" s="20">
        <f t="shared" si="9"/>
        <v>2.2862757184816968E-2</v>
      </c>
      <c r="U25" s="20">
        <f t="shared" si="9"/>
        <v>2.2862757184816968E-2</v>
      </c>
      <c r="V25" s="20">
        <f t="shared" si="9"/>
        <v>2.2862757184816968E-2</v>
      </c>
      <c r="W25" s="20">
        <f t="shared" si="9"/>
        <v>2.2862757184816968E-2</v>
      </c>
      <c r="X25" s="20">
        <f t="shared" si="9"/>
        <v>2.2862757184816968E-2</v>
      </c>
      <c r="Y25" s="20">
        <f t="shared" si="9"/>
        <v>2.2862757184816968E-2</v>
      </c>
      <c r="Z25" s="20">
        <f t="shared" si="9"/>
        <v>2.2862757184816968E-2</v>
      </c>
      <c r="AA25" s="20">
        <f t="shared" si="9"/>
        <v>2.2862757184816968E-2</v>
      </c>
      <c r="AB25" s="20">
        <f t="shared" si="9"/>
        <v>2.2862757184816968E-2</v>
      </c>
      <c r="AC25" s="20">
        <f t="shared" si="9"/>
        <v>2.2862757184816968E-2</v>
      </c>
      <c r="AD25" s="20">
        <f t="shared" si="9"/>
        <v>2.2862757184816968E-2</v>
      </c>
      <c r="AE25" s="20">
        <f t="shared" si="9"/>
        <v>2.2862757184816968E-2</v>
      </c>
      <c r="AF25" s="20">
        <f t="shared" si="9"/>
        <v>2.2862757184816968E-2</v>
      </c>
      <c r="AG25" s="20">
        <f t="shared" si="9"/>
        <v>2.2862757184816968E-2</v>
      </c>
      <c r="AH25" s="20">
        <f t="shared" si="9"/>
        <v>2.2862757184816968E-2</v>
      </c>
      <c r="AI25" s="20">
        <f t="shared" si="9"/>
        <v>2.2862757184816968E-2</v>
      </c>
      <c r="AJ25" s="20">
        <f t="shared" si="9"/>
        <v>2.2862757184816968E-2</v>
      </c>
      <c r="AK25" s="20">
        <f t="shared" si="9"/>
        <v>2.2862757184816968E-2</v>
      </c>
      <c r="AL25" s="20">
        <f t="shared" si="9"/>
        <v>2.2862757184816968E-2</v>
      </c>
      <c r="AM25" s="20">
        <f t="shared" si="9"/>
        <v>2.2862757184816968E-2</v>
      </c>
      <c r="AN25" s="20">
        <f t="shared" si="9"/>
        <v>2.2862757184816968E-2</v>
      </c>
      <c r="AO25" s="20">
        <f t="shared" si="9"/>
        <v>2.2862757184816968E-2</v>
      </c>
      <c r="AP25" s="20">
        <f t="shared" si="9"/>
        <v>2.2862757184816968E-2</v>
      </c>
      <c r="AQ25" s="20">
        <f t="shared" si="9"/>
        <v>2.2862757184816968E-2</v>
      </c>
      <c r="AR25" s="20">
        <f t="shared" si="9"/>
        <v>2.2862757184816968E-2</v>
      </c>
      <c r="AS25" s="20">
        <f t="shared" si="9"/>
        <v>2.2862757184816968E-2</v>
      </c>
      <c r="AT25" s="20">
        <f t="shared" si="9"/>
        <v>2.2862757184816968E-2</v>
      </c>
      <c r="AU25" s="20">
        <f t="shared" si="9"/>
        <v>2.2862757184816968E-2</v>
      </c>
      <c r="AV25" s="20">
        <f t="shared" si="9"/>
        <v>2.2862757184816968E-2</v>
      </c>
      <c r="AW25" s="20">
        <f t="shared" si="9"/>
        <v>2.2862757184816968E-2</v>
      </c>
      <c r="AX25" s="20">
        <f t="shared" si="9"/>
        <v>2.2862757184816968E-2</v>
      </c>
      <c r="AY25" s="20">
        <f t="shared" si="9"/>
        <v>2.2862757184816968E-2</v>
      </c>
      <c r="AZ25" s="20">
        <f t="shared" si="9"/>
        <v>2.2862757184816968E-2</v>
      </c>
      <c r="BA25" s="20">
        <f t="shared" si="9"/>
        <v>2.2862757184816968E-2</v>
      </c>
      <c r="BB25" s="20">
        <f t="shared" si="9"/>
        <v>2.2862757184816968E-2</v>
      </c>
      <c r="BC25" s="20">
        <f t="shared" si="9"/>
        <v>2.2862757184816968E-2</v>
      </c>
      <c r="BD25" s="20">
        <f t="shared" si="9"/>
        <v>2.2862757184816968E-2</v>
      </c>
      <c r="BE25" s="20">
        <f t="shared" si="9"/>
        <v>2.2862757184816968E-2</v>
      </c>
      <c r="BF25" s="20">
        <f t="shared" si="9"/>
        <v>2.2862757184816968E-2</v>
      </c>
      <c r="BG25" s="20">
        <f t="shared" si="9"/>
        <v>2.2862757184816968E-2</v>
      </c>
      <c r="BH25" s="20">
        <f t="shared" si="9"/>
        <v>2.2862757184816968E-2</v>
      </c>
      <c r="BI25" s="20">
        <f t="shared" si="9"/>
        <v>2.2862757184816968E-2</v>
      </c>
      <c r="BJ25" s="20">
        <f t="shared" si="9"/>
        <v>2.2862757184816968E-2</v>
      </c>
      <c r="BK25" s="20">
        <f t="shared" si="9"/>
        <v>2.2862757184816968E-2</v>
      </c>
      <c r="BL25" s="20">
        <f t="shared" si="9"/>
        <v>2.2862757184816968E-2</v>
      </c>
      <c r="BM25" s="20">
        <f t="shared" si="9"/>
        <v>2.2862757184816968E-2</v>
      </c>
      <c r="BN25" s="20">
        <f t="shared" si="9"/>
        <v>2.2862757184816968E-2</v>
      </c>
      <c r="BO25" s="20">
        <f t="shared" ref="BO25:CS25" si="10">+((1+BO18/100)-(1+BO15/100)*(1+BO16/100))/((1+BO15/100)*(1+BO16/100))</f>
        <v>2.2862757184816968E-2</v>
      </c>
      <c r="BP25" s="20">
        <f t="shared" si="10"/>
        <v>2.2862757184816968E-2</v>
      </c>
      <c r="BQ25" s="20">
        <f t="shared" si="10"/>
        <v>2.2862757184816968E-2</v>
      </c>
      <c r="BR25" s="20">
        <f t="shared" si="10"/>
        <v>2.2862757184816968E-2</v>
      </c>
      <c r="BS25" s="20">
        <f t="shared" si="10"/>
        <v>2.2862757184816968E-2</v>
      </c>
      <c r="BT25" s="20">
        <f t="shared" si="10"/>
        <v>2.2862757184816968E-2</v>
      </c>
      <c r="BU25" s="20">
        <f t="shared" si="10"/>
        <v>2.2862757184816968E-2</v>
      </c>
      <c r="BV25" s="20">
        <f t="shared" si="10"/>
        <v>2.2862757184816968E-2</v>
      </c>
      <c r="BW25" s="20">
        <f t="shared" si="10"/>
        <v>2.2862757184816968E-2</v>
      </c>
      <c r="BX25" s="20">
        <f t="shared" si="10"/>
        <v>2.2862757184816968E-2</v>
      </c>
      <c r="BY25" s="20">
        <f t="shared" si="10"/>
        <v>2.2862757184816968E-2</v>
      </c>
      <c r="BZ25" s="20">
        <f t="shared" si="10"/>
        <v>2.2862757184816968E-2</v>
      </c>
      <c r="CA25" s="20">
        <f t="shared" si="10"/>
        <v>2.2862757184816968E-2</v>
      </c>
      <c r="CB25" s="20">
        <f t="shared" si="10"/>
        <v>2.2862757184816968E-2</v>
      </c>
      <c r="CC25" s="20">
        <f t="shared" si="10"/>
        <v>2.2862757184816968E-2</v>
      </c>
      <c r="CD25" s="20">
        <f t="shared" si="10"/>
        <v>2.2862757184816968E-2</v>
      </c>
      <c r="CE25" s="20">
        <f t="shared" si="10"/>
        <v>2.2862757184816968E-2</v>
      </c>
      <c r="CF25" s="20">
        <f t="shared" si="10"/>
        <v>2.2862757184816968E-2</v>
      </c>
      <c r="CG25" s="20">
        <f t="shared" si="10"/>
        <v>2.2862757184816968E-2</v>
      </c>
      <c r="CH25" s="20">
        <f t="shared" si="10"/>
        <v>2.2862757184816968E-2</v>
      </c>
      <c r="CI25" s="20">
        <f t="shared" si="10"/>
        <v>2.2862757184816968E-2</v>
      </c>
      <c r="CJ25" s="20">
        <f t="shared" si="10"/>
        <v>2.2862757184816968E-2</v>
      </c>
      <c r="CK25" s="20">
        <f t="shared" si="10"/>
        <v>2.2862757184816968E-2</v>
      </c>
      <c r="CL25" s="20">
        <f t="shared" si="10"/>
        <v>2.2862757184816968E-2</v>
      </c>
      <c r="CM25" s="20">
        <f t="shared" si="10"/>
        <v>2.2862757184816968E-2</v>
      </c>
      <c r="CN25" s="20">
        <f t="shared" si="10"/>
        <v>2.2862757184816968E-2</v>
      </c>
      <c r="CO25" s="20">
        <f t="shared" si="10"/>
        <v>2.2862757184816968E-2</v>
      </c>
      <c r="CP25" s="20">
        <f t="shared" si="10"/>
        <v>2.2862757184816968E-2</v>
      </c>
      <c r="CQ25" s="20">
        <f t="shared" si="10"/>
        <v>2.2862757184816968E-2</v>
      </c>
      <c r="CR25" s="20">
        <f t="shared" si="10"/>
        <v>2.2862757184816968E-2</v>
      </c>
      <c r="CS25" s="20">
        <f t="shared" si="10"/>
        <v>2.2862757184816968E-2</v>
      </c>
      <c r="CT25" s="7"/>
    </row>
    <row r="26" spans="1:98" s="16" customFormat="1" x14ac:dyDescent="0.25">
      <c r="A26" s="82"/>
      <c r="B26" s="21" t="s">
        <v>28</v>
      </c>
      <c r="C26" s="14"/>
      <c r="D26" s="15">
        <v>0</v>
      </c>
      <c r="E26" s="15">
        <f>+D26+$C$22</f>
        <v>0</v>
      </c>
      <c r="F26" s="15">
        <f t="shared" ref="F26:BQ26" si="11">+E26+$C$22</f>
        <v>0</v>
      </c>
      <c r="G26" s="15">
        <f t="shared" si="11"/>
        <v>0</v>
      </c>
      <c r="H26" s="15">
        <f t="shared" si="11"/>
        <v>0</v>
      </c>
      <c r="I26" s="15">
        <f t="shared" si="11"/>
        <v>0</v>
      </c>
      <c r="J26" s="15">
        <f t="shared" si="11"/>
        <v>0</v>
      </c>
      <c r="K26" s="15">
        <f t="shared" si="11"/>
        <v>0</v>
      </c>
      <c r="L26" s="15">
        <f t="shared" si="11"/>
        <v>0</v>
      </c>
      <c r="M26" s="15">
        <f t="shared" si="11"/>
        <v>0</v>
      </c>
      <c r="N26" s="15">
        <f t="shared" si="11"/>
        <v>0</v>
      </c>
      <c r="O26" s="15">
        <f t="shared" si="11"/>
        <v>0</v>
      </c>
      <c r="P26" s="15">
        <f t="shared" si="11"/>
        <v>0</v>
      </c>
      <c r="Q26" s="15">
        <f t="shared" si="11"/>
        <v>0</v>
      </c>
      <c r="R26" s="15">
        <f t="shared" si="11"/>
        <v>0</v>
      </c>
      <c r="S26" s="15">
        <f t="shared" si="11"/>
        <v>0</v>
      </c>
      <c r="T26" s="15">
        <f t="shared" si="11"/>
        <v>0</v>
      </c>
      <c r="U26" s="15">
        <f t="shared" si="11"/>
        <v>0</v>
      </c>
      <c r="V26" s="15">
        <f t="shared" si="11"/>
        <v>0</v>
      </c>
      <c r="W26" s="15">
        <f t="shared" si="11"/>
        <v>0</v>
      </c>
      <c r="X26" s="15">
        <f t="shared" si="11"/>
        <v>0</v>
      </c>
      <c r="Y26" s="15">
        <f t="shared" si="11"/>
        <v>0</v>
      </c>
      <c r="Z26" s="15">
        <f t="shared" si="11"/>
        <v>0</v>
      </c>
      <c r="AA26" s="15">
        <f t="shared" si="11"/>
        <v>0</v>
      </c>
      <c r="AB26" s="15">
        <f t="shared" si="11"/>
        <v>0</v>
      </c>
      <c r="AC26" s="15">
        <f t="shared" si="11"/>
        <v>0</v>
      </c>
      <c r="AD26" s="15">
        <f t="shared" si="11"/>
        <v>0</v>
      </c>
      <c r="AE26" s="15">
        <f t="shared" si="11"/>
        <v>0</v>
      </c>
      <c r="AF26" s="15">
        <f t="shared" si="11"/>
        <v>0</v>
      </c>
      <c r="AG26" s="15">
        <f t="shared" si="11"/>
        <v>0</v>
      </c>
      <c r="AH26" s="15">
        <f t="shared" si="11"/>
        <v>0</v>
      </c>
      <c r="AI26" s="15">
        <f t="shared" si="11"/>
        <v>0</v>
      </c>
      <c r="AJ26" s="15">
        <f t="shared" si="11"/>
        <v>0</v>
      </c>
      <c r="AK26" s="15">
        <f t="shared" si="11"/>
        <v>0</v>
      </c>
      <c r="AL26" s="15">
        <f t="shared" si="11"/>
        <v>0</v>
      </c>
      <c r="AM26" s="15">
        <f t="shared" si="11"/>
        <v>0</v>
      </c>
      <c r="AN26" s="15">
        <f t="shared" si="11"/>
        <v>0</v>
      </c>
      <c r="AO26" s="15">
        <f t="shared" si="11"/>
        <v>0</v>
      </c>
      <c r="AP26" s="15">
        <f t="shared" si="11"/>
        <v>0</v>
      </c>
      <c r="AQ26" s="15">
        <f t="shared" si="11"/>
        <v>0</v>
      </c>
      <c r="AR26" s="15">
        <f t="shared" si="11"/>
        <v>0</v>
      </c>
      <c r="AS26" s="15">
        <f t="shared" si="11"/>
        <v>0</v>
      </c>
      <c r="AT26" s="15">
        <f t="shared" si="11"/>
        <v>0</v>
      </c>
      <c r="AU26" s="15">
        <f t="shared" si="11"/>
        <v>0</v>
      </c>
      <c r="AV26" s="15">
        <f t="shared" si="11"/>
        <v>0</v>
      </c>
      <c r="AW26" s="15">
        <f t="shared" si="11"/>
        <v>0</v>
      </c>
      <c r="AX26" s="15">
        <f t="shared" si="11"/>
        <v>0</v>
      </c>
      <c r="AY26" s="15">
        <f t="shared" si="11"/>
        <v>0</v>
      </c>
      <c r="AZ26" s="15">
        <f t="shared" si="11"/>
        <v>0</v>
      </c>
      <c r="BA26" s="15">
        <f t="shared" si="11"/>
        <v>0</v>
      </c>
      <c r="BB26" s="15">
        <f t="shared" si="11"/>
        <v>0</v>
      </c>
      <c r="BC26" s="15">
        <f t="shared" si="11"/>
        <v>0</v>
      </c>
      <c r="BD26" s="15">
        <f t="shared" si="11"/>
        <v>0</v>
      </c>
      <c r="BE26" s="15">
        <f t="shared" si="11"/>
        <v>0</v>
      </c>
      <c r="BF26" s="15">
        <f t="shared" si="11"/>
        <v>0</v>
      </c>
      <c r="BG26" s="15">
        <f t="shared" si="11"/>
        <v>0</v>
      </c>
      <c r="BH26" s="15">
        <f t="shared" si="11"/>
        <v>0</v>
      </c>
      <c r="BI26" s="15">
        <f t="shared" si="11"/>
        <v>0</v>
      </c>
      <c r="BJ26" s="15">
        <f t="shared" si="11"/>
        <v>0</v>
      </c>
      <c r="BK26" s="15">
        <f t="shared" si="11"/>
        <v>0</v>
      </c>
      <c r="BL26" s="15">
        <f t="shared" si="11"/>
        <v>0</v>
      </c>
      <c r="BM26" s="15">
        <f t="shared" si="11"/>
        <v>0</v>
      </c>
      <c r="BN26" s="15">
        <f t="shared" si="11"/>
        <v>0</v>
      </c>
      <c r="BO26" s="15">
        <f t="shared" si="11"/>
        <v>0</v>
      </c>
      <c r="BP26" s="15">
        <f t="shared" si="11"/>
        <v>0</v>
      </c>
      <c r="BQ26" s="15">
        <f t="shared" si="11"/>
        <v>0</v>
      </c>
      <c r="BR26" s="15">
        <f t="shared" ref="BR26:CS26" si="12">+BQ26+$C$22</f>
        <v>0</v>
      </c>
      <c r="BS26" s="15">
        <f t="shared" si="12"/>
        <v>0</v>
      </c>
      <c r="BT26" s="15">
        <f t="shared" si="12"/>
        <v>0</v>
      </c>
      <c r="BU26" s="15">
        <f t="shared" si="12"/>
        <v>0</v>
      </c>
      <c r="BV26" s="15">
        <f t="shared" si="12"/>
        <v>0</v>
      </c>
      <c r="BW26" s="15">
        <f t="shared" si="12"/>
        <v>0</v>
      </c>
      <c r="BX26" s="15">
        <f t="shared" si="12"/>
        <v>0</v>
      </c>
      <c r="BY26" s="15">
        <f t="shared" si="12"/>
        <v>0</v>
      </c>
      <c r="BZ26" s="15">
        <f t="shared" si="12"/>
        <v>0</v>
      </c>
      <c r="CA26" s="15">
        <f t="shared" si="12"/>
        <v>0</v>
      </c>
      <c r="CB26" s="15">
        <f t="shared" si="12"/>
        <v>0</v>
      </c>
      <c r="CC26" s="15">
        <f t="shared" si="12"/>
        <v>0</v>
      </c>
      <c r="CD26" s="15">
        <f t="shared" si="12"/>
        <v>0</v>
      </c>
      <c r="CE26" s="15">
        <f t="shared" si="12"/>
        <v>0</v>
      </c>
      <c r="CF26" s="15">
        <f t="shared" si="12"/>
        <v>0</v>
      </c>
      <c r="CG26" s="15">
        <f t="shared" si="12"/>
        <v>0</v>
      </c>
      <c r="CH26" s="15">
        <f t="shared" si="12"/>
        <v>0</v>
      </c>
      <c r="CI26" s="15">
        <f t="shared" si="12"/>
        <v>0</v>
      </c>
      <c r="CJ26" s="15">
        <f t="shared" si="12"/>
        <v>0</v>
      </c>
      <c r="CK26" s="15">
        <f t="shared" si="12"/>
        <v>0</v>
      </c>
      <c r="CL26" s="15">
        <f t="shared" si="12"/>
        <v>0</v>
      </c>
      <c r="CM26" s="15">
        <f t="shared" si="12"/>
        <v>0</v>
      </c>
      <c r="CN26" s="15">
        <f t="shared" si="12"/>
        <v>0</v>
      </c>
      <c r="CO26" s="15">
        <f t="shared" si="12"/>
        <v>0</v>
      </c>
      <c r="CP26" s="15">
        <f t="shared" si="12"/>
        <v>0</v>
      </c>
      <c r="CQ26" s="15">
        <f t="shared" si="12"/>
        <v>0</v>
      </c>
      <c r="CR26" s="15">
        <f t="shared" si="12"/>
        <v>0</v>
      </c>
      <c r="CS26" s="15">
        <f t="shared" si="12"/>
        <v>0</v>
      </c>
      <c r="CT26" s="15"/>
    </row>
    <row r="27" spans="1:98" s="8" customFormat="1" x14ac:dyDescent="0.25">
      <c r="A27" s="81" t="s">
        <v>29</v>
      </c>
      <c r="B27" s="22" t="s">
        <v>30</v>
      </c>
      <c r="C27" s="6">
        <v>60</v>
      </c>
      <c r="P27" s="7"/>
      <c r="T27" s="7"/>
      <c r="CT27" s="7"/>
    </row>
    <row r="28" spans="1:98" s="16" customFormat="1" x14ac:dyDescent="0.25">
      <c r="A28" s="82"/>
      <c r="B28" s="23" t="s">
        <v>31</v>
      </c>
      <c r="C28" s="13"/>
      <c r="D28" s="15">
        <f t="shared" ref="D28:BO28" si="13">-($C$27-(1+D25)^$C$24*$C$17)*((1+D25)^($C$24-1)+(1-(1+D25)^($C$24-1))/(1-(1+D25)))^-1</f>
        <v>32.426219693472476</v>
      </c>
      <c r="E28" s="15">
        <f t="shared" si="13"/>
        <v>32.426219693472476</v>
      </c>
      <c r="F28" s="15">
        <f t="shared" si="13"/>
        <v>32.426219693472476</v>
      </c>
      <c r="G28" s="15">
        <f t="shared" si="13"/>
        <v>32.426219693472476</v>
      </c>
      <c r="H28" s="15">
        <f t="shared" si="13"/>
        <v>32.426219693472476</v>
      </c>
      <c r="I28" s="15">
        <f t="shared" si="13"/>
        <v>32.426219693472476</v>
      </c>
      <c r="J28" s="15">
        <f t="shared" si="13"/>
        <v>32.426219693472476</v>
      </c>
      <c r="K28" s="15">
        <f t="shared" si="13"/>
        <v>32.426219693472476</v>
      </c>
      <c r="L28" s="15">
        <f t="shared" si="13"/>
        <v>32.426219693472476</v>
      </c>
      <c r="M28" s="15">
        <f t="shared" si="13"/>
        <v>32.426219693472476</v>
      </c>
      <c r="N28" s="15">
        <f t="shared" si="13"/>
        <v>32.426219693472476</v>
      </c>
      <c r="O28" s="15">
        <f t="shared" si="13"/>
        <v>32.426219693472476</v>
      </c>
      <c r="P28" s="15">
        <f t="shared" si="13"/>
        <v>32.426219693472476</v>
      </c>
      <c r="Q28" s="15">
        <f t="shared" si="13"/>
        <v>32.426219693472476</v>
      </c>
      <c r="R28" s="15">
        <f t="shared" si="13"/>
        <v>32.426219693472476</v>
      </c>
      <c r="S28" s="15">
        <f t="shared" si="13"/>
        <v>32.426219693472476</v>
      </c>
      <c r="T28" s="15">
        <f t="shared" si="13"/>
        <v>32.426219693472476</v>
      </c>
      <c r="U28" s="15">
        <f t="shared" si="13"/>
        <v>32.426219693472476</v>
      </c>
      <c r="V28" s="15">
        <f t="shared" si="13"/>
        <v>32.426219693472476</v>
      </c>
      <c r="W28" s="15">
        <f t="shared" si="13"/>
        <v>32.426219693472476</v>
      </c>
      <c r="X28" s="15">
        <f t="shared" si="13"/>
        <v>32.426219693472476</v>
      </c>
      <c r="Y28" s="15">
        <f t="shared" si="13"/>
        <v>32.426219693472476</v>
      </c>
      <c r="Z28" s="15">
        <f t="shared" si="13"/>
        <v>32.426219693472476</v>
      </c>
      <c r="AA28" s="15">
        <f t="shared" si="13"/>
        <v>32.426219693472476</v>
      </c>
      <c r="AB28" s="15">
        <f t="shared" si="13"/>
        <v>32.426219693472476</v>
      </c>
      <c r="AC28" s="15">
        <f t="shared" si="13"/>
        <v>32.426219693472476</v>
      </c>
      <c r="AD28" s="15">
        <f t="shared" si="13"/>
        <v>32.426219693472476</v>
      </c>
      <c r="AE28" s="15">
        <f t="shared" si="13"/>
        <v>32.426219693472476</v>
      </c>
      <c r="AF28" s="15">
        <f t="shared" si="13"/>
        <v>32.426219693472476</v>
      </c>
      <c r="AG28" s="15">
        <f t="shared" si="13"/>
        <v>32.426219693472476</v>
      </c>
      <c r="AH28" s="15">
        <f t="shared" si="13"/>
        <v>32.426219693472476</v>
      </c>
      <c r="AI28" s="15">
        <f t="shared" si="13"/>
        <v>32.426219693472476</v>
      </c>
      <c r="AJ28" s="15">
        <f t="shared" si="13"/>
        <v>32.426219693472476</v>
      </c>
      <c r="AK28" s="15">
        <f t="shared" si="13"/>
        <v>32.426219693472476</v>
      </c>
      <c r="AL28" s="15">
        <f t="shared" si="13"/>
        <v>32.426219693472476</v>
      </c>
      <c r="AM28" s="15">
        <f t="shared" si="13"/>
        <v>32.426219693472476</v>
      </c>
      <c r="AN28" s="15">
        <f t="shared" si="13"/>
        <v>32.426219693472476</v>
      </c>
      <c r="AO28" s="15">
        <f t="shared" si="13"/>
        <v>32.426219693472476</v>
      </c>
      <c r="AP28" s="15">
        <f t="shared" si="13"/>
        <v>32.426219693472476</v>
      </c>
      <c r="AQ28" s="15">
        <f t="shared" si="13"/>
        <v>32.426219693472476</v>
      </c>
      <c r="AR28" s="15">
        <f t="shared" si="13"/>
        <v>32.426219693472476</v>
      </c>
      <c r="AS28" s="15">
        <f t="shared" si="13"/>
        <v>32.426219693472476</v>
      </c>
      <c r="AT28" s="15">
        <f t="shared" si="13"/>
        <v>32.426219693472476</v>
      </c>
      <c r="AU28" s="15">
        <f t="shared" si="13"/>
        <v>32.426219693472476</v>
      </c>
      <c r="AV28" s="15">
        <f t="shared" si="13"/>
        <v>32.426219693472476</v>
      </c>
      <c r="AW28" s="15">
        <f t="shared" si="13"/>
        <v>32.426219693472476</v>
      </c>
      <c r="AX28" s="15">
        <f t="shared" si="13"/>
        <v>32.426219693472476</v>
      </c>
      <c r="AY28" s="15">
        <f t="shared" si="13"/>
        <v>32.426219693472476</v>
      </c>
      <c r="AZ28" s="15">
        <f t="shared" si="13"/>
        <v>32.426219693472476</v>
      </c>
      <c r="BA28" s="15">
        <f t="shared" si="13"/>
        <v>32.426219693472476</v>
      </c>
      <c r="BB28" s="15">
        <f t="shared" si="13"/>
        <v>32.426219693472476</v>
      </c>
      <c r="BC28" s="15">
        <f t="shared" si="13"/>
        <v>32.426219693472476</v>
      </c>
      <c r="BD28" s="15">
        <f t="shared" si="13"/>
        <v>32.426219693472476</v>
      </c>
      <c r="BE28" s="15">
        <f t="shared" si="13"/>
        <v>32.426219693472476</v>
      </c>
      <c r="BF28" s="15">
        <f t="shared" si="13"/>
        <v>32.426219693472476</v>
      </c>
      <c r="BG28" s="15">
        <f t="shared" si="13"/>
        <v>32.426219693472476</v>
      </c>
      <c r="BH28" s="15">
        <f t="shared" si="13"/>
        <v>32.426219693472476</v>
      </c>
      <c r="BI28" s="15">
        <f t="shared" si="13"/>
        <v>32.426219693472476</v>
      </c>
      <c r="BJ28" s="15">
        <f t="shared" si="13"/>
        <v>32.426219693472476</v>
      </c>
      <c r="BK28" s="15">
        <f t="shared" si="13"/>
        <v>32.426219693472476</v>
      </c>
      <c r="BL28" s="15">
        <f t="shared" si="13"/>
        <v>32.426219693472476</v>
      </c>
      <c r="BM28" s="15">
        <f t="shared" si="13"/>
        <v>32.426219693472476</v>
      </c>
      <c r="BN28" s="15">
        <f t="shared" si="13"/>
        <v>32.426219693472476</v>
      </c>
      <c r="BO28" s="15">
        <f t="shared" si="13"/>
        <v>32.426219693472476</v>
      </c>
      <c r="BP28" s="15">
        <f t="shared" ref="BP28:CS28" si="14">-($C$27-(1+BP25)^$C$24*$C$17)*((1+BP25)^($C$24-1)+(1-(1+BP25)^($C$24-1))/(1-(1+BP25)))^-1</f>
        <v>32.426219693472476</v>
      </c>
      <c r="BQ28" s="15">
        <f t="shared" si="14"/>
        <v>32.426219693472476</v>
      </c>
      <c r="BR28" s="15">
        <f t="shared" si="14"/>
        <v>32.426219693472476</v>
      </c>
      <c r="BS28" s="15">
        <f t="shared" si="14"/>
        <v>32.426219693472476</v>
      </c>
      <c r="BT28" s="15">
        <f t="shared" si="14"/>
        <v>32.426219693472476</v>
      </c>
      <c r="BU28" s="15">
        <f t="shared" si="14"/>
        <v>32.426219693472476</v>
      </c>
      <c r="BV28" s="15">
        <f t="shared" si="14"/>
        <v>32.426219693472476</v>
      </c>
      <c r="BW28" s="15">
        <f t="shared" si="14"/>
        <v>32.426219693472476</v>
      </c>
      <c r="BX28" s="15">
        <f t="shared" si="14"/>
        <v>32.426219693472476</v>
      </c>
      <c r="BY28" s="15">
        <f t="shared" si="14"/>
        <v>32.426219693472476</v>
      </c>
      <c r="BZ28" s="15">
        <f t="shared" si="14"/>
        <v>32.426219693472476</v>
      </c>
      <c r="CA28" s="15">
        <f t="shared" si="14"/>
        <v>32.426219693472476</v>
      </c>
      <c r="CB28" s="15">
        <f t="shared" si="14"/>
        <v>32.426219693472476</v>
      </c>
      <c r="CC28" s="15">
        <f t="shared" si="14"/>
        <v>32.426219693472476</v>
      </c>
      <c r="CD28" s="15">
        <f t="shared" si="14"/>
        <v>32.426219693472476</v>
      </c>
      <c r="CE28" s="15">
        <f t="shared" si="14"/>
        <v>32.426219693472476</v>
      </c>
      <c r="CF28" s="15">
        <f t="shared" si="14"/>
        <v>32.426219693472476</v>
      </c>
      <c r="CG28" s="15">
        <f t="shared" si="14"/>
        <v>32.426219693472476</v>
      </c>
      <c r="CH28" s="15">
        <f t="shared" si="14"/>
        <v>32.426219693472476</v>
      </c>
      <c r="CI28" s="15">
        <f t="shared" si="14"/>
        <v>32.426219693472476</v>
      </c>
      <c r="CJ28" s="15">
        <f t="shared" si="14"/>
        <v>32.426219693472476</v>
      </c>
      <c r="CK28" s="15">
        <f t="shared" si="14"/>
        <v>32.426219693472476</v>
      </c>
      <c r="CL28" s="15">
        <f t="shared" si="14"/>
        <v>32.426219693472476</v>
      </c>
      <c r="CM28" s="15">
        <f t="shared" si="14"/>
        <v>32.426219693472476</v>
      </c>
      <c r="CN28" s="15">
        <f t="shared" si="14"/>
        <v>32.426219693472476</v>
      </c>
      <c r="CO28" s="15">
        <f t="shared" si="14"/>
        <v>32.426219693472476</v>
      </c>
      <c r="CP28" s="15">
        <f t="shared" si="14"/>
        <v>32.426219693472476</v>
      </c>
      <c r="CQ28" s="15">
        <f t="shared" si="14"/>
        <v>32.426219693472476</v>
      </c>
      <c r="CR28" s="15">
        <f t="shared" si="14"/>
        <v>32.426219693472476</v>
      </c>
      <c r="CS28" s="15">
        <f t="shared" si="14"/>
        <v>32.426219693472476</v>
      </c>
    </row>
    <row r="29" spans="1:98" s="8" customFormat="1" x14ac:dyDescent="0.25">
      <c r="A29" s="81" t="s">
        <v>32</v>
      </c>
      <c r="B29" s="22" t="s">
        <v>33</v>
      </c>
      <c r="C29" s="6"/>
      <c r="D29" s="7">
        <f>+$C$17</f>
        <v>90.360333333333344</v>
      </c>
      <c r="E29" s="7">
        <f>+$D$29-E26</f>
        <v>90.360333333333344</v>
      </c>
      <c r="F29" s="7">
        <f t="shared" ref="F29:BQ29" si="15">+$D$29-F26</f>
        <v>90.360333333333344</v>
      </c>
      <c r="G29" s="7">
        <f t="shared" si="15"/>
        <v>90.360333333333344</v>
      </c>
      <c r="H29" s="7">
        <f t="shared" si="15"/>
        <v>90.360333333333344</v>
      </c>
      <c r="I29" s="7">
        <f t="shared" si="15"/>
        <v>90.360333333333344</v>
      </c>
      <c r="J29" s="7">
        <f t="shared" si="15"/>
        <v>90.360333333333344</v>
      </c>
      <c r="K29" s="7">
        <f t="shared" si="15"/>
        <v>90.360333333333344</v>
      </c>
      <c r="L29" s="7">
        <f t="shared" si="15"/>
        <v>90.360333333333344</v>
      </c>
      <c r="M29" s="7">
        <f t="shared" si="15"/>
        <v>90.360333333333344</v>
      </c>
      <c r="N29" s="7">
        <f t="shared" si="15"/>
        <v>90.360333333333344</v>
      </c>
      <c r="O29" s="7">
        <f t="shared" si="15"/>
        <v>90.360333333333344</v>
      </c>
      <c r="P29" s="7">
        <f t="shared" si="15"/>
        <v>90.360333333333344</v>
      </c>
      <c r="Q29" s="7">
        <f t="shared" si="15"/>
        <v>90.360333333333344</v>
      </c>
      <c r="R29" s="7">
        <f t="shared" si="15"/>
        <v>90.360333333333344</v>
      </c>
      <c r="S29" s="7">
        <f t="shared" si="15"/>
        <v>90.360333333333344</v>
      </c>
      <c r="T29" s="7">
        <f t="shared" si="15"/>
        <v>90.360333333333344</v>
      </c>
      <c r="U29" s="7">
        <f t="shared" si="15"/>
        <v>90.360333333333344</v>
      </c>
      <c r="V29" s="7">
        <f t="shared" si="15"/>
        <v>90.360333333333344</v>
      </c>
      <c r="W29" s="7">
        <f t="shared" si="15"/>
        <v>90.360333333333344</v>
      </c>
      <c r="X29" s="7">
        <f t="shared" si="15"/>
        <v>90.360333333333344</v>
      </c>
      <c r="Y29" s="7">
        <f t="shared" si="15"/>
        <v>90.360333333333344</v>
      </c>
      <c r="Z29" s="7">
        <f t="shared" si="15"/>
        <v>90.360333333333344</v>
      </c>
      <c r="AA29" s="7">
        <f t="shared" si="15"/>
        <v>90.360333333333344</v>
      </c>
      <c r="AB29" s="7">
        <f t="shared" si="15"/>
        <v>90.360333333333344</v>
      </c>
      <c r="AC29" s="7">
        <f t="shared" si="15"/>
        <v>90.360333333333344</v>
      </c>
      <c r="AD29" s="7">
        <f t="shared" si="15"/>
        <v>90.360333333333344</v>
      </c>
      <c r="AE29" s="7">
        <f t="shared" si="15"/>
        <v>90.360333333333344</v>
      </c>
      <c r="AF29" s="7">
        <f t="shared" si="15"/>
        <v>90.360333333333344</v>
      </c>
      <c r="AG29" s="7">
        <f t="shared" si="15"/>
        <v>90.360333333333344</v>
      </c>
      <c r="AH29" s="7">
        <f t="shared" si="15"/>
        <v>90.360333333333344</v>
      </c>
      <c r="AI29" s="7">
        <f t="shared" si="15"/>
        <v>90.360333333333344</v>
      </c>
      <c r="AJ29" s="7">
        <f t="shared" si="15"/>
        <v>90.360333333333344</v>
      </c>
      <c r="AK29" s="7">
        <f t="shared" si="15"/>
        <v>90.360333333333344</v>
      </c>
      <c r="AL29" s="7">
        <f t="shared" si="15"/>
        <v>90.360333333333344</v>
      </c>
      <c r="AM29" s="7">
        <f t="shared" si="15"/>
        <v>90.360333333333344</v>
      </c>
      <c r="AN29" s="7">
        <f t="shared" si="15"/>
        <v>90.360333333333344</v>
      </c>
      <c r="AO29" s="7">
        <f t="shared" si="15"/>
        <v>90.360333333333344</v>
      </c>
      <c r="AP29" s="7">
        <f t="shared" si="15"/>
        <v>90.360333333333344</v>
      </c>
      <c r="AQ29" s="7">
        <f t="shared" si="15"/>
        <v>90.360333333333344</v>
      </c>
      <c r="AR29" s="7">
        <f t="shared" si="15"/>
        <v>90.360333333333344</v>
      </c>
      <c r="AS29" s="7">
        <f t="shared" si="15"/>
        <v>90.360333333333344</v>
      </c>
      <c r="AT29" s="7">
        <f t="shared" si="15"/>
        <v>90.360333333333344</v>
      </c>
      <c r="AU29" s="7">
        <f t="shared" si="15"/>
        <v>90.360333333333344</v>
      </c>
      <c r="AV29" s="7">
        <f t="shared" si="15"/>
        <v>90.360333333333344</v>
      </c>
      <c r="AW29" s="7">
        <f t="shared" si="15"/>
        <v>90.360333333333344</v>
      </c>
      <c r="AX29" s="7">
        <f t="shared" si="15"/>
        <v>90.360333333333344</v>
      </c>
      <c r="AY29" s="7">
        <f t="shared" si="15"/>
        <v>90.360333333333344</v>
      </c>
      <c r="AZ29" s="7">
        <f t="shared" si="15"/>
        <v>90.360333333333344</v>
      </c>
      <c r="BA29" s="7">
        <f t="shared" si="15"/>
        <v>90.360333333333344</v>
      </c>
      <c r="BB29" s="7">
        <f t="shared" si="15"/>
        <v>90.360333333333344</v>
      </c>
      <c r="BC29" s="7">
        <f t="shared" si="15"/>
        <v>90.360333333333344</v>
      </c>
      <c r="BD29" s="7">
        <f t="shared" si="15"/>
        <v>90.360333333333344</v>
      </c>
      <c r="BE29" s="7">
        <f t="shared" si="15"/>
        <v>90.360333333333344</v>
      </c>
      <c r="BF29" s="7">
        <f t="shared" si="15"/>
        <v>90.360333333333344</v>
      </c>
      <c r="BG29" s="7">
        <f t="shared" si="15"/>
        <v>90.360333333333344</v>
      </c>
      <c r="BH29" s="7">
        <f t="shared" si="15"/>
        <v>90.360333333333344</v>
      </c>
      <c r="BI29" s="7">
        <f t="shared" si="15"/>
        <v>90.360333333333344</v>
      </c>
      <c r="BJ29" s="7">
        <f t="shared" si="15"/>
        <v>90.360333333333344</v>
      </c>
      <c r="BK29" s="7">
        <f t="shared" si="15"/>
        <v>90.360333333333344</v>
      </c>
      <c r="BL29" s="7">
        <f t="shared" si="15"/>
        <v>90.360333333333344</v>
      </c>
      <c r="BM29" s="7">
        <f t="shared" si="15"/>
        <v>90.360333333333344</v>
      </c>
      <c r="BN29" s="7">
        <f t="shared" si="15"/>
        <v>90.360333333333344</v>
      </c>
      <c r="BO29" s="7">
        <f t="shared" si="15"/>
        <v>90.360333333333344</v>
      </c>
      <c r="BP29" s="7">
        <f t="shared" si="15"/>
        <v>90.360333333333344</v>
      </c>
      <c r="BQ29" s="7">
        <f t="shared" si="15"/>
        <v>90.360333333333344</v>
      </c>
      <c r="BR29" s="7">
        <f t="shared" ref="BR29:CS29" si="16">+$D$29-BR26</f>
        <v>90.360333333333344</v>
      </c>
      <c r="BS29" s="7">
        <f t="shared" si="16"/>
        <v>90.360333333333344</v>
      </c>
      <c r="BT29" s="7">
        <f t="shared" si="16"/>
        <v>90.360333333333344</v>
      </c>
      <c r="BU29" s="7">
        <f t="shared" si="16"/>
        <v>90.360333333333344</v>
      </c>
      <c r="BV29" s="7">
        <f t="shared" si="16"/>
        <v>90.360333333333344</v>
      </c>
      <c r="BW29" s="7">
        <f t="shared" si="16"/>
        <v>90.360333333333344</v>
      </c>
      <c r="BX29" s="7">
        <f t="shared" si="16"/>
        <v>90.360333333333344</v>
      </c>
      <c r="BY29" s="7">
        <f t="shared" si="16"/>
        <v>90.360333333333344</v>
      </c>
      <c r="BZ29" s="7">
        <f t="shared" si="16"/>
        <v>90.360333333333344</v>
      </c>
      <c r="CA29" s="7">
        <f t="shared" si="16"/>
        <v>90.360333333333344</v>
      </c>
      <c r="CB29" s="7">
        <f t="shared" si="16"/>
        <v>90.360333333333344</v>
      </c>
      <c r="CC29" s="7">
        <f t="shared" si="16"/>
        <v>90.360333333333344</v>
      </c>
      <c r="CD29" s="7">
        <f t="shared" si="16"/>
        <v>90.360333333333344</v>
      </c>
      <c r="CE29" s="7">
        <f t="shared" si="16"/>
        <v>90.360333333333344</v>
      </c>
      <c r="CF29" s="7">
        <f t="shared" si="16"/>
        <v>90.360333333333344</v>
      </c>
      <c r="CG29" s="7">
        <f t="shared" si="16"/>
        <v>90.360333333333344</v>
      </c>
      <c r="CH29" s="7">
        <f t="shared" si="16"/>
        <v>90.360333333333344</v>
      </c>
      <c r="CI29" s="7">
        <f t="shared" si="16"/>
        <v>90.360333333333344</v>
      </c>
      <c r="CJ29" s="7">
        <f t="shared" si="16"/>
        <v>90.360333333333344</v>
      </c>
      <c r="CK29" s="7">
        <f t="shared" si="16"/>
        <v>90.360333333333344</v>
      </c>
      <c r="CL29" s="7">
        <f t="shared" si="16"/>
        <v>90.360333333333344</v>
      </c>
      <c r="CM29" s="7">
        <f t="shared" si="16"/>
        <v>90.360333333333344</v>
      </c>
      <c r="CN29" s="7">
        <f t="shared" si="16"/>
        <v>90.360333333333344</v>
      </c>
      <c r="CO29" s="7">
        <f t="shared" si="16"/>
        <v>90.360333333333344</v>
      </c>
      <c r="CP29" s="7">
        <f t="shared" si="16"/>
        <v>90.360333333333344</v>
      </c>
      <c r="CQ29" s="7">
        <f t="shared" si="16"/>
        <v>90.360333333333344</v>
      </c>
      <c r="CR29" s="7">
        <f t="shared" si="16"/>
        <v>90.360333333333344</v>
      </c>
      <c r="CS29" s="7">
        <f t="shared" si="16"/>
        <v>90.360333333333344</v>
      </c>
      <c r="CT29" s="7"/>
    </row>
    <row r="30" spans="1:98" s="16" customFormat="1" x14ac:dyDescent="0.25">
      <c r="A30" s="82"/>
      <c r="B30" s="23" t="s">
        <v>34</v>
      </c>
      <c r="C30" s="13"/>
      <c r="D30" s="15">
        <f t="shared" ref="D30:BO30" si="17">-(D29-(1+D25)^$C$24*$C$17)*((1+D25)^($C$24-1)+(1-(1+D25)^($C$24-1))/(1-(1+D25)))^-1</f>
        <v>2.0658863601391317</v>
      </c>
      <c r="E30" s="15">
        <f t="shared" si="17"/>
        <v>2.0658863601391317</v>
      </c>
      <c r="F30" s="15">
        <f t="shared" si="17"/>
        <v>2.0658863601391317</v>
      </c>
      <c r="G30" s="15">
        <f t="shared" si="17"/>
        <v>2.0658863601391317</v>
      </c>
      <c r="H30" s="15">
        <f t="shared" si="17"/>
        <v>2.0658863601391317</v>
      </c>
      <c r="I30" s="15">
        <f t="shared" si="17"/>
        <v>2.0658863601391317</v>
      </c>
      <c r="J30" s="15">
        <f t="shared" si="17"/>
        <v>2.0658863601391317</v>
      </c>
      <c r="K30" s="15">
        <f t="shared" si="17"/>
        <v>2.0658863601391317</v>
      </c>
      <c r="L30" s="15">
        <f t="shared" si="17"/>
        <v>2.0658863601391317</v>
      </c>
      <c r="M30" s="15">
        <f t="shared" si="17"/>
        <v>2.0658863601391317</v>
      </c>
      <c r="N30" s="15">
        <f t="shared" si="17"/>
        <v>2.0658863601391317</v>
      </c>
      <c r="O30" s="15">
        <f t="shared" si="17"/>
        <v>2.0658863601391317</v>
      </c>
      <c r="P30" s="15">
        <f t="shared" si="17"/>
        <v>2.0658863601391317</v>
      </c>
      <c r="Q30" s="15">
        <f t="shared" si="17"/>
        <v>2.0658863601391317</v>
      </c>
      <c r="R30" s="15">
        <f t="shared" si="17"/>
        <v>2.0658863601391317</v>
      </c>
      <c r="S30" s="15">
        <f t="shared" si="17"/>
        <v>2.0658863601391317</v>
      </c>
      <c r="T30" s="15">
        <f t="shared" si="17"/>
        <v>2.0658863601391317</v>
      </c>
      <c r="U30" s="15">
        <f t="shared" si="17"/>
        <v>2.0658863601391317</v>
      </c>
      <c r="V30" s="15">
        <f t="shared" si="17"/>
        <v>2.0658863601391317</v>
      </c>
      <c r="W30" s="15">
        <f t="shared" si="17"/>
        <v>2.0658863601391317</v>
      </c>
      <c r="X30" s="15">
        <f t="shared" si="17"/>
        <v>2.0658863601391317</v>
      </c>
      <c r="Y30" s="15">
        <f t="shared" si="17"/>
        <v>2.0658863601391317</v>
      </c>
      <c r="Z30" s="15">
        <f t="shared" si="17"/>
        <v>2.0658863601391317</v>
      </c>
      <c r="AA30" s="15">
        <f t="shared" si="17"/>
        <v>2.0658863601391317</v>
      </c>
      <c r="AB30" s="15">
        <f t="shared" si="17"/>
        <v>2.0658863601391317</v>
      </c>
      <c r="AC30" s="15">
        <f t="shared" si="17"/>
        <v>2.0658863601391317</v>
      </c>
      <c r="AD30" s="15">
        <f t="shared" si="17"/>
        <v>2.0658863601391317</v>
      </c>
      <c r="AE30" s="15">
        <f t="shared" si="17"/>
        <v>2.0658863601391317</v>
      </c>
      <c r="AF30" s="15">
        <f t="shared" si="17"/>
        <v>2.0658863601391317</v>
      </c>
      <c r="AG30" s="15">
        <f t="shared" si="17"/>
        <v>2.0658863601391317</v>
      </c>
      <c r="AH30" s="15">
        <f t="shared" si="17"/>
        <v>2.0658863601391317</v>
      </c>
      <c r="AI30" s="15">
        <f t="shared" si="17"/>
        <v>2.0658863601391317</v>
      </c>
      <c r="AJ30" s="15">
        <f t="shared" si="17"/>
        <v>2.0658863601391317</v>
      </c>
      <c r="AK30" s="15">
        <f t="shared" si="17"/>
        <v>2.0658863601391317</v>
      </c>
      <c r="AL30" s="15">
        <f t="shared" si="17"/>
        <v>2.0658863601391317</v>
      </c>
      <c r="AM30" s="15">
        <f t="shared" si="17"/>
        <v>2.0658863601391317</v>
      </c>
      <c r="AN30" s="15">
        <f t="shared" si="17"/>
        <v>2.0658863601391317</v>
      </c>
      <c r="AO30" s="15">
        <f t="shared" si="17"/>
        <v>2.0658863601391317</v>
      </c>
      <c r="AP30" s="15">
        <f t="shared" si="17"/>
        <v>2.0658863601391317</v>
      </c>
      <c r="AQ30" s="15">
        <f t="shared" si="17"/>
        <v>2.0658863601391317</v>
      </c>
      <c r="AR30" s="15">
        <f t="shared" si="17"/>
        <v>2.0658863601391317</v>
      </c>
      <c r="AS30" s="15">
        <f t="shared" si="17"/>
        <v>2.0658863601391317</v>
      </c>
      <c r="AT30" s="15">
        <f t="shared" si="17"/>
        <v>2.0658863601391317</v>
      </c>
      <c r="AU30" s="15">
        <f t="shared" si="17"/>
        <v>2.0658863601391317</v>
      </c>
      <c r="AV30" s="15">
        <f t="shared" si="17"/>
        <v>2.0658863601391317</v>
      </c>
      <c r="AW30" s="15">
        <f t="shared" si="17"/>
        <v>2.0658863601391317</v>
      </c>
      <c r="AX30" s="15">
        <f t="shared" si="17"/>
        <v>2.0658863601391317</v>
      </c>
      <c r="AY30" s="15">
        <f t="shared" si="17"/>
        <v>2.0658863601391317</v>
      </c>
      <c r="AZ30" s="15">
        <f t="shared" si="17"/>
        <v>2.0658863601391317</v>
      </c>
      <c r="BA30" s="15">
        <f t="shared" si="17"/>
        <v>2.0658863601391317</v>
      </c>
      <c r="BB30" s="15">
        <f t="shared" si="17"/>
        <v>2.0658863601391317</v>
      </c>
      <c r="BC30" s="15">
        <f t="shared" si="17"/>
        <v>2.0658863601391317</v>
      </c>
      <c r="BD30" s="15">
        <f t="shared" si="17"/>
        <v>2.0658863601391317</v>
      </c>
      <c r="BE30" s="15">
        <f t="shared" si="17"/>
        <v>2.0658863601391317</v>
      </c>
      <c r="BF30" s="15">
        <f t="shared" si="17"/>
        <v>2.0658863601391317</v>
      </c>
      <c r="BG30" s="15">
        <f t="shared" si="17"/>
        <v>2.0658863601391317</v>
      </c>
      <c r="BH30" s="15">
        <f t="shared" si="17"/>
        <v>2.0658863601391317</v>
      </c>
      <c r="BI30" s="15">
        <f t="shared" si="17"/>
        <v>2.0658863601391317</v>
      </c>
      <c r="BJ30" s="15">
        <f t="shared" si="17"/>
        <v>2.0658863601391317</v>
      </c>
      <c r="BK30" s="15">
        <f t="shared" si="17"/>
        <v>2.0658863601391317</v>
      </c>
      <c r="BL30" s="15">
        <f t="shared" si="17"/>
        <v>2.0658863601391317</v>
      </c>
      <c r="BM30" s="15">
        <f t="shared" si="17"/>
        <v>2.0658863601391317</v>
      </c>
      <c r="BN30" s="15">
        <f t="shared" si="17"/>
        <v>2.0658863601391317</v>
      </c>
      <c r="BO30" s="15">
        <f t="shared" si="17"/>
        <v>2.0658863601391317</v>
      </c>
      <c r="BP30" s="15">
        <f t="shared" ref="BP30:CS30" si="18">-(BP29-(1+BP25)^$C$24*$C$17)*((1+BP25)^($C$24-1)+(1-(1+BP25)^($C$24-1))/(1-(1+BP25)))^-1</f>
        <v>2.0658863601391317</v>
      </c>
      <c r="BQ30" s="15">
        <f t="shared" si="18"/>
        <v>2.0658863601391317</v>
      </c>
      <c r="BR30" s="15">
        <f t="shared" si="18"/>
        <v>2.0658863601391317</v>
      </c>
      <c r="BS30" s="15">
        <f t="shared" si="18"/>
        <v>2.0658863601391317</v>
      </c>
      <c r="BT30" s="15">
        <f t="shared" si="18"/>
        <v>2.0658863601391317</v>
      </c>
      <c r="BU30" s="15">
        <f t="shared" si="18"/>
        <v>2.0658863601391317</v>
      </c>
      <c r="BV30" s="15">
        <f t="shared" si="18"/>
        <v>2.0658863601391317</v>
      </c>
      <c r="BW30" s="15">
        <f t="shared" si="18"/>
        <v>2.0658863601391317</v>
      </c>
      <c r="BX30" s="15">
        <f t="shared" si="18"/>
        <v>2.0658863601391317</v>
      </c>
      <c r="BY30" s="15">
        <f t="shared" si="18"/>
        <v>2.0658863601391317</v>
      </c>
      <c r="BZ30" s="15">
        <f t="shared" si="18"/>
        <v>2.0658863601391317</v>
      </c>
      <c r="CA30" s="15">
        <f t="shared" si="18"/>
        <v>2.0658863601391317</v>
      </c>
      <c r="CB30" s="15">
        <f t="shared" si="18"/>
        <v>2.0658863601391317</v>
      </c>
      <c r="CC30" s="15">
        <f t="shared" si="18"/>
        <v>2.0658863601391317</v>
      </c>
      <c r="CD30" s="15">
        <f t="shared" si="18"/>
        <v>2.0658863601391317</v>
      </c>
      <c r="CE30" s="15">
        <f t="shared" si="18"/>
        <v>2.0658863601391317</v>
      </c>
      <c r="CF30" s="15">
        <f t="shared" si="18"/>
        <v>2.0658863601391317</v>
      </c>
      <c r="CG30" s="15">
        <f t="shared" si="18"/>
        <v>2.0658863601391317</v>
      </c>
      <c r="CH30" s="15">
        <f t="shared" si="18"/>
        <v>2.0658863601391317</v>
      </c>
      <c r="CI30" s="15">
        <f t="shared" si="18"/>
        <v>2.0658863601391317</v>
      </c>
      <c r="CJ30" s="15">
        <f t="shared" si="18"/>
        <v>2.0658863601391317</v>
      </c>
      <c r="CK30" s="15">
        <f t="shared" si="18"/>
        <v>2.0658863601391317</v>
      </c>
      <c r="CL30" s="15">
        <f t="shared" si="18"/>
        <v>2.0658863601391317</v>
      </c>
      <c r="CM30" s="15">
        <f t="shared" si="18"/>
        <v>2.0658863601391317</v>
      </c>
      <c r="CN30" s="15">
        <f t="shared" si="18"/>
        <v>2.0658863601391317</v>
      </c>
      <c r="CO30" s="15">
        <f t="shared" si="18"/>
        <v>2.0658863601391317</v>
      </c>
      <c r="CP30" s="15">
        <f t="shared" si="18"/>
        <v>2.0658863601391317</v>
      </c>
      <c r="CQ30" s="15">
        <f t="shared" si="18"/>
        <v>2.0658863601391317</v>
      </c>
      <c r="CR30" s="15">
        <f t="shared" si="18"/>
        <v>2.0658863601391317</v>
      </c>
      <c r="CS30" s="15">
        <f t="shared" si="18"/>
        <v>2.0658863601391317</v>
      </c>
    </row>
    <row r="31" spans="1:98" s="8" customFormat="1" x14ac:dyDescent="0.25">
      <c r="A31" s="81" t="s">
        <v>35</v>
      </c>
      <c r="B31" s="22" t="s">
        <v>36</v>
      </c>
      <c r="C31" s="5"/>
      <c r="D31" s="7">
        <f>+C17</f>
        <v>90.360333333333344</v>
      </c>
      <c r="E31" s="7">
        <f>+D31-$C$23</f>
        <v>90.360333333333344</v>
      </c>
      <c r="F31" s="7">
        <f t="shared" ref="F31:BQ31" si="19">+E31-$C$23</f>
        <v>90.360333333333344</v>
      </c>
      <c r="G31" s="7">
        <f t="shared" si="19"/>
        <v>90.360333333333344</v>
      </c>
      <c r="H31" s="7">
        <f t="shared" si="19"/>
        <v>90.360333333333344</v>
      </c>
      <c r="I31" s="7">
        <f t="shared" si="19"/>
        <v>90.360333333333344</v>
      </c>
      <c r="J31" s="7">
        <f t="shared" si="19"/>
        <v>90.360333333333344</v>
      </c>
      <c r="K31" s="7">
        <f t="shared" si="19"/>
        <v>90.360333333333344</v>
      </c>
      <c r="L31" s="7">
        <f t="shared" si="19"/>
        <v>90.360333333333344</v>
      </c>
      <c r="M31" s="7">
        <f t="shared" si="19"/>
        <v>90.360333333333344</v>
      </c>
      <c r="N31" s="7">
        <f t="shared" si="19"/>
        <v>90.360333333333344</v>
      </c>
      <c r="O31" s="7">
        <f t="shared" si="19"/>
        <v>90.360333333333344</v>
      </c>
      <c r="P31" s="7">
        <f t="shared" si="19"/>
        <v>90.360333333333344</v>
      </c>
      <c r="Q31" s="7">
        <f t="shared" si="19"/>
        <v>90.360333333333344</v>
      </c>
      <c r="R31" s="7">
        <f t="shared" si="19"/>
        <v>90.360333333333344</v>
      </c>
      <c r="S31" s="7">
        <f t="shared" si="19"/>
        <v>90.360333333333344</v>
      </c>
      <c r="T31" s="7">
        <f t="shared" si="19"/>
        <v>90.360333333333344</v>
      </c>
      <c r="U31" s="7">
        <f t="shared" si="19"/>
        <v>90.360333333333344</v>
      </c>
      <c r="V31" s="7">
        <f t="shared" si="19"/>
        <v>90.360333333333344</v>
      </c>
      <c r="W31" s="7">
        <f t="shared" si="19"/>
        <v>90.360333333333344</v>
      </c>
      <c r="X31" s="7">
        <f t="shared" si="19"/>
        <v>90.360333333333344</v>
      </c>
      <c r="Y31" s="7">
        <f t="shared" si="19"/>
        <v>90.360333333333344</v>
      </c>
      <c r="Z31" s="7">
        <f t="shared" si="19"/>
        <v>90.360333333333344</v>
      </c>
      <c r="AA31" s="7">
        <f t="shared" si="19"/>
        <v>90.360333333333344</v>
      </c>
      <c r="AB31" s="7">
        <f t="shared" si="19"/>
        <v>90.360333333333344</v>
      </c>
      <c r="AC31" s="7">
        <f t="shared" si="19"/>
        <v>90.360333333333344</v>
      </c>
      <c r="AD31" s="7">
        <f t="shared" si="19"/>
        <v>90.360333333333344</v>
      </c>
      <c r="AE31" s="7">
        <f t="shared" si="19"/>
        <v>90.360333333333344</v>
      </c>
      <c r="AF31" s="7">
        <f t="shared" si="19"/>
        <v>90.360333333333344</v>
      </c>
      <c r="AG31" s="7">
        <f t="shared" si="19"/>
        <v>90.360333333333344</v>
      </c>
      <c r="AH31" s="7">
        <f t="shared" si="19"/>
        <v>90.360333333333344</v>
      </c>
      <c r="AI31" s="7">
        <f t="shared" si="19"/>
        <v>90.360333333333344</v>
      </c>
      <c r="AJ31" s="7">
        <f t="shared" si="19"/>
        <v>90.360333333333344</v>
      </c>
      <c r="AK31" s="7">
        <f t="shared" si="19"/>
        <v>90.360333333333344</v>
      </c>
      <c r="AL31" s="7">
        <f t="shared" si="19"/>
        <v>90.360333333333344</v>
      </c>
      <c r="AM31" s="7">
        <f t="shared" si="19"/>
        <v>90.360333333333344</v>
      </c>
      <c r="AN31" s="7">
        <f t="shared" si="19"/>
        <v>90.360333333333344</v>
      </c>
      <c r="AO31" s="7">
        <f t="shared" si="19"/>
        <v>90.360333333333344</v>
      </c>
      <c r="AP31" s="7">
        <f t="shared" si="19"/>
        <v>90.360333333333344</v>
      </c>
      <c r="AQ31" s="7">
        <f t="shared" si="19"/>
        <v>90.360333333333344</v>
      </c>
      <c r="AR31" s="7">
        <f t="shared" si="19"/>
        <v>90.360333333333344</v>
      </c>
      <c r="AS31" s="7">
        <f t="shared" si="19"/>
        <v>90.360333333333344</v>
      </c>
      <c r="AT31" s="7">
        <f t="shared" si="19"/>
        <v>90.360333333333344</v>
      </c>
      <c r="AU31" s="7">
        <f t="shared" si="19"/>
        <v>90.360333333333344</v>
      </c>
      <c r="AV31" s="7">
        <f t="shared" si="19"/>
        <v>90.360333333333344</v>
      </c>
      <c r="AW31" s="7">
        <f t="shared" si="19"/>
        <v>90.360333333333344</v>
      </c>
      <c r="AX31" s="7">
        <f t="shared" si="19"/>
        <v>90.360333333333344</v>
      </c>
      <c r="AY31" s="7">
        <f t="shared" si="19"/>
        <v>90.360333333333344</v>
      </c>
      <c r="AZ31" s="7">
        <f t="shared" si="19"/>
        <v>90.360333333333344</v>
      </c>
      <c r="BA31" s="7">
        <f t="shared" si="19"/>
        <v>90.360333333333344</v>
      </c>
      <c r="BB31" s="7">
        <f t="shared" si="19"/>
        <v>90.360333333333344</v>
      </c>
      <c r="BC31" s="7">
        <f t="shared" si="19"/>
        <v>90.360333333333344</v>
      </c>
      <c r="BD31" s="7">
        <f t="shared" si="19"/>
        <v>90.360333333333344</v>
      </c>
      <c r="BE31" s="7">
        <f t="shared" si="19"/>
        <v>90.360333333333344</v>
      </c>
      <c r="BF31" s="7">
        <f t="shared" si="19"/>
        <v>90.360333333333344</v>
      </c>
      <c r="BG31" s="7">
        <f t="shared" si="19"/>
        <v>90.360333333333344</v>
      </c>
      <c r="BH31" s="7">
        <f t="shared" si="19"/>
        <v>90.360333333333344</v>
      </c>
      <c r="BI31" s="7">
        <f t="shared" si="19"/>
        <v>90.360333333333344</v>
      </c>
      <c r="BJ31" s="7">
        <f t="shared" si="19"/>
        <v>90.360333333333344</v>
      </c>
      <c r="BK31" s="7">
        <f t="shared" si="19"/>
        <v>90.360333333333344</v>
      </c>
      <c r="BL31" s="7">
        <f t="shared" si="19"/>
        <v>90.360333333333344</v>
      </c>
      <c r="BM31" s="7">
        <f t="shared" si="19"/>
        <v>90.360333333333344</v>
      </c>
      <c r="BN31" s="7">
        <f t="shared" si="19"/>
        <v>90.360333333333344</v>
      </c>
      <c r="BO31" s="7">
        <f t="shared" si="19"/>
        <v>90.360333333333344</v>
      </c>
      <c r="BP31" s="7">
        <f t="shared" si="19"/>
        <v>90.360333333333344</v>
      </c>
      <c r="BQ31" s="7">
        <f t="shared" si="19"/>
        <v>90.360333333333344</v>
      </c>
      <c r="BR31" s="7">
        <f t="shared" ref="BR31:CS31" si="20">+BQ31-$C$23</f>
        <v>90.360333333333344</v>
      </c>
      <c r="BS31" s="7">
        <f t="shared" si="20"/>
        <v>90.360333333333344</v>
      </c>
      <c r="BT31" s="7">
        <f t="shared" si="20"/>
        <v>90.360333333333344</v>
      </c>
      <c r="BU31" s="7">
        <f t="shared" si="20"/>
        <v>90.360333333333344</v>
      </c>
      <c r="BV31" s="7">
        <f t="shared" si="20"/>
        <v>90.360333333333344</v>
      </c>
      <c r="BW31" s="7">
        <f t="shared" si="20"/>
        <v>90.360333333333344</v>
      </c>
      <c r="BX31" s="7">
        <f t="shared" si="20"/>
        <v>90.360333333333344</v>
      </c>
      <c r="BY31" s="7">
        <f t="shared" si="20"/>
        <v>90.360333333333344</v>
      </c>
      <c r="BZ31" s="7">
        <f t="shared" si="20"/>
        <v>90.360333333333344</v>
      </c>
      <c r="CA31" s="7">
        <f t="shared" si="20"/>
        <v>90.360333333333344</v>
      </c>
      <c r="CB31" s="7">
        <f t="shared" si="20"/>
        <v>90.360333333333344</v>
      </c>
      <c r="CC31" s="7">
        <f t="shared" si="20"/>
        <v>90.360333333333344</v>
      </c>
      <c r="CD31" s="7">
        <f t="shared" si="20"/>
        <v>90.360333333333344</v>
      </c>
      <c r="CE31" s="7">
        <f t="shared" si="20"/>
        <v>90.360333333333344</v>
      </c>
      <c r="CF31" s="7">
        <f t="shared" si="20"/>
        <v>90.360333333333344</v>
      </c>
      <c r="CG31" s="7">
        <f t="shared" si="20"/>
        <v>90.360333333333344</v>
      </c>
      <c r="CH31" s="7">
        <f t="shared" si="20"/>
        <v>90.360333333333344</v>
      </c>
      <c r="CI31" s="7">
        <f t="shared" si="20"/>
        <v>90.360333333333344</v>
      </c>
      <c r="CJ31" s="7">
        <f t="shared" si="20"/>
        <v>90.360333333333344</v>
      </c>
      <c r="CK31" s="7">
        <f t="shared" si="20"/>
        <v>90.360333333333344</v>
      </c>
      <c r="CL31" s="7">
        <f t="shared" si="20"/>
        <v>90.360333333333344</v>
      </c>
      <c r="CM31" s="7">
        <f t="shared" si="20"/>
        <v>90.360333333333344</v>
      </c>
      <c r="CN31" s="7">
        <f t="shared" si="20"/>
        <v>90.360333333333344</v>
      </c>
      <c r="CO31" s="7">
        <f t="shared" si="20"/>
        <v>90.360333333333344</v>
      </c>
      <c r="CP31" s="7">
        <f t="shared" si="20"/>
        <v>90.360333333333344</v>
      </c>
      <c r="CQ31" s="7">
        <f t="shared" si="20"/>
        <v>90.360333333333344</v>
      </c>
      <c r="CR31" s="7">
        <f t="shared" si="20"/>
        <v>90.360333333333344</v>
      </c>
      <c r="CS31" s="7">
        <f t="shared" si="20"/>
        <v>90.360333333333344</v>
      </c>
    </row>
    <row r="32" spans="1:98" s="16" customFormat="1" x14ac:dyDescent="0.25">
      <c r="A32" s="82"/>
      <c r="B32" s="23" t="s">
        <v>37</v>
      </c>
      <c r="C32" s="13"/>
      <c r="D32" s="15">
        <f t="shared" ref="D32:BO32" si="21">-($C$27-(1+D25)^$C$24*D31)*((1+D25)^($C$24-1)+(1-(1+D25)^($C$24-1))/(1-(1+D25)))^-1</f>
        <v>32.426219693472476</v>
      </c>
      <c r="E32" s="15">
        <f t="shared" si="21"/>
        <v>32.426219693472476</v>
      </c>
      <c r="F32" s="15">
        <f t="shared" si="21"/>
        <v>32.426219693472476</v>
      </c>
      <c r="G32" s="15">
        <f t="shared" si="21"/>
        <v>32.426219693472476</v>
      </c>
      <c r="H32" s="15">
        <f t="shared" si="21"/>
        <v>32.426219693472476</v>
      </c>
      <c r="I32" s="15">
        <f t="shared" si="21"/>
        <v>32.426219693472476</v>
      </c>
      <c r="J32" s="15">
        <f t="shared" si="21"/>
        <v>32.426219693472476</v>
      </c>
      <c r="K32" s="15">
        <f t="shared" si="21"/>
        <v>32.426219693472476</v>
      </c>
      <c r="L32" s="15">
        <f t="shared" si="21"/>
        <v>32.426219693472476</v>
      </c>
      <c r="M32" s="15">
        <f t="shared" si="21"/>
        <v>32.426219693472476</v>
      </c>
      <c r="N32" s="15">
        <f t="shared" si="21"/>
        <v>32.426219693472476</v>
      </c>
      <c r="O32" s="15">
        <f t="shared" si="21"/>
        <v>32.426219693472476</v>
      </c>
      <c r="P32" s="15">
        <f t="shared" si="21"/>
        <v>32.426219693472476</v>
      </c>
      <c r="Q32" s="15">
        <f t="shared" si="21"/>
        <v>32.426219693472476</v>
      </c>
      <c r="R32" s="15">
        <f t="shared" si="21"/>
        <v>32.426219693472476</v>
      </c>
      <c r="S32" s="15">
        <f t="shared" si="21"/>
        <v>32.426219693472476</v>
      </c>
      <c r="T32" s="15">
        <f t="shared" si="21"/>
        <v>32.426219693472476</v>
      </c>
      <c r="U32" s="15">
        <f t="shared" si="21"/>
        <v>32.426219693472476</v>
      </c>
      <c r="V32" s="15">
        <f t="shared" si="21"/>
        <v>32.426219693472476</v>
      </c>
      <c r="W32" s="15">
        <f t="shared" si="21"/>
        <v>32.426219693472476</v>
      </c>
      <c r="X32" s="15">
        <f t="shared" si="21"/>
        <v>32.426219693472476</v>
      </c>
      <c r="Y32" s="15">
        <f t="shared" si="21"/>
        <v>32.426219693472476</v>
      </c>
      <c r="Z32" s="15">
        <f t="shared" si="21"/>
        <v>32.426219693472476</v>
      </c>
      <c r="AA32" s="15">
        <f t="shared" si="21"/>
        <v>32.426219693472476</v>
      </c>
      <c r="AB32" s="15">
        <f t="shared" si="21"/>
        <v>32.426219693472476</v>
      </c>
      <c r="AC32" s="15">
        <f t="shared" si="21"/>
        <v>32.426219693472476</v>
      </c>
      <c r="AD32" s="15">
        <f t="shared" si="21"/>
        <v>32.426219693472476</v>
      </c>
      <c r="AE32" s="15">
        <f t="shared" si="21"/>
        <v>32.426219693472476</v>
      </c>
      <c r="AF32" s="15">
        <f t="shared" si="21"/>
        <v>32.426219693472476</v>
      </c>
      <c r="AG32" s="15">
        <f t="shared" si="21"/>
        <v>32.426219693472476</v>
      </c>
      <c r="AH32" s="15">
        <f t="shared" si="21"/>
        <v>32.426219693472476</v>
      </c>
      <c r="AI32" s="15">
        <f t="shared" si="21"/>
        <v>32.426219693472476</v>
      </c>
      <c r="AJ32" s="15">
        <f t="shared" si="21"/>
        <v>32.426219693472476</v>
      </c>
      <c r="AK32" s="15">
        <f t="shared" si="21"/>
        <v>32.426219693472476</v>
      </c>
      <c r="AL32" s="15">
        <f t="shared" si="21"/>
        <v>32.426219693472476</v>
      </c>
      <c r="AM32" s="15">
        <f t="shared" si="21"/>
        <v>32.426219693472476</v>
      </c>
      <c r="AN32" s="15">
        <f t="shared" si="21"/>
        <v>32.426219693472476</v>
      </c>
      <c r="AO32" s="15">
        <f t="shared" si="21"/>
        <v>32.426219693472476</v>
      </c>
      <c r="AP32" s="15">
        <f t="shared" si="21"/>
        <v>32.426219693472476</v>
      </c>
      <c r="AQ32" s="15">
        <f t="shared" si="21"/>
        <v>32.426219693472476</v>
      </c>
      <c r="AR32" s="15">
        <f t="shared" si="21"/>
        <v>32.426219693472476</v>
      </c>
      <c r="AS32" s="15">
        <f t="shared" si="21"/>
        <v>32.426219693472476</v>
      </c>
      <c r="AT32" s="15">
        <f t="shared" si="21"/>
        <v>32.426219693472476</v>
      </c>
      <c r="AU32" s="15">
        <f t="shared" si="21"/>
        <v>32.426219693472476</v>
      </c>
      <c r="AV32" s="15">
        <f t="shared" si="21"/>
        <v>32.426219693472476</v>
      </c>
      <c r="AW32" s="15">
        <f t="shared" si="21"/>
        <v>32.426219693472476</v>
      </c>
      <c r="AX32" s="15">
        <f t="shared" si="21"/>
        <v>32.426219693472476</v>
      </c>
      <c r="AY32" s="15">
        <f t="shared" si="21"/>
        <v>32.426219693472476</v>
      </c>
      <c r="AZ32" s="15">
        <f t="shared" si="21"/>
        <v>32.426219693472476</v>
      </c>
      <c r="BA32" s="15">
        <f t="shared" si="21"/>
        <v>32.426219693472476</v>
      </c>
      <c r="BB32" s="15">
        <f t="shared" si="21"/>
        <v>32.426219693472476</v>
      </c>
      <c r="BC32" s="15">
        <f t="shared" si="21"/>
        <v>32.426219693472476</v>
      </c>
      <c r="BD32" s="15">
        <f t="shared" si="21"/>
        <v>32.426219693472476</v>
      </c>
      <c r="BE32" s="15">
        <f t="shared" si="21"/>
        <v>32.426219693472476</v>
      </c>
      <c r="BF32" s="15">
        <f t="shared" si="21"/>
        <v>32.426219693472476</v>
      </c>
      <c r="BG32" s="15">
        <f t="shared" si="21"/>
        <v>32.426219693472476</v>
      </c>
      <c r="BH32" s="15">
        <f t="shared" si="21"/>
        <v>32.426219693472476</v>
      </c>
      <c r="BI32" s="15">
        <f t="shared" si="21"/>
        <v>32.426219693472476</v>
      </c>
      <c r="BJ32" s="15">
        <f t="shared" si="21"/>
        <v>32.426219693472476</v>
      </c>
      <c r="BK32" s="15">
        <f t="shared" si="21"/>
        <v>32.426219693472476</v>
      </c>
      <c r="BL32" s="15">
        <f t="shared" si="21"/>
        <v>32.426219693472476</v>
      </c>
      <c r="BM32" s="15">
        <f t="shared" si="21"/>
        <v>32.426219693472476</v>
      </c>
      <c r="BN32" s="15">
        <f t="shared" si="21"/>
        <v>32.426219693472476</v>
      </c>
      <c r="BO32" s="15">
        <f t="shared" si="21"/>
        <v>32.426219693472476</v>
      </c>
      <c r="BP32" s="15">
        <f t="shared" ref="BP32:CS32" si="22">-($C$27-(1+BP25)^$C$24*BP31)*((1+BP25)^($C$24-1)+(1-(1+BP25)^($C$24-1))/(1-(1+BP25)))^-1</f>
        <v>32.426219693472476</v>
      </c>
      <c r="BQ32" s="15">
        <f t="shared" si="22"/>
        <v>32.426219693472476</v>
      </c>
      <c r="BR32" s="15">
        <f t="shared" si="22"/>
        <v>32.426219693472476</v>
      </c>
      <c r="BS32" s="15">
        <f t="shared" si="22"/>
        <v>32.426219693472476</v>
      </c>
      <c r="BT32" s="15">
        <f t="shared" si="22"/>
        <v>32.426219693472476</v>
      </c>
      <c r="BU32" s="15">
        <f t="shared" si="22"/>
        <v>32.426219693472476</v>
      </c>
      <c r="BV32" s="15">
        <f t="shared" si="22"/>
        <v>32.426219693472476</v>
      </c>
      <c r="BW32" s="15">
        <f t="shared" si="22"/>
        <v>32.426219693472476</v>
      </c>
      <c r="BX32" s="15">
        <f t="shared" si="22"/>
        <v>32.426219693472476</v>
      </c>
      <c r="BY32" s="15">
        <f t="shared" si="22"/>
        <v>32.426219693472476</v>
      </c>
      <c r="BZ32" s="15">
        <f t="shared" si="22"/>
        <v>32.426219693472476</v>
      </c>
      <c r="CA32" s="15">
        <f t="shared" si="22"/>
        <v>32.426219693472476</v>
      </c>
      <c r="CB32" s="15">
        <f t="shared" si="22"/>
        <v>32.426219693472476</v>
      </c>
      <c r="CC32" s="15">
        <f t="shared" si="22"/>
        <v>32.426219693472476</v>
      </c>
      <c r="CD32" s="15">
        <f t="shared" si="22"/>
        <v>32.426219693472476</v>
      </c>
      <c r="CE32" s="15">
        <f t="shared" si="22"/>
        <v>32.426219693472476</v>
      </c>
      <c r="CF32" s="15">
        <f t="shared" si="22"/>
        <v>32.426219693472476</v>
      </c>
      <c r="CG32" s="15">
        <f t="shared" si="22"/>
        <v>32.426219693472476</v>
      </c>
      <c r="CH32" s="15">
        <f t="shared" si="22"/>
        <v>32.426219693472476</v>
      </c>
      <c r="CI32" s="15">
        <f t="shared" si="22"/>
        <v>32.426219693472476</v>
      </c>
      <c r="CJ32" s="15">
        <f t="shared" si="22"/>
        <v>32.426219693472476</v>
      </c>
      <c r="CK32" s="15">
        <f t="shared" si="22"/>
        <v>32.426219693472476</v>
      </c>
      <c r="CL32" s="15">
        <f t="shared" si="22"/>
        <v>32.426219693472476</v>
      </c>
      <c r="CM32" s="15">
        <f t="shared" si="22"/>
        <v>32.426219693472476</v>
      </c>
      <c r="CN32" s="15">
        <f t="shared" si="22"/>
        <v>32.426219693472476</v>
      </c>
      <c r="CO32" s="15">
        <f t="shared" si="22"/>
        <v>32.426219693472476</v>
      </c>
      <c r="CP32" s="15">
        <f t="shared" si="22"/>
        <v>32.426219693472476</v>
      </c>
      <c r="CQ32" s="15">
        <f t="shared" si="22"/>
        <v>32.426219693472476</v>
      </c>
      <c r="CR32" s="15">
        <f t="shared" si="22"/>
        <v>32.426219693472476</v>
      </c>
      <c r="CS32" s="15">
        <f t="shared" si="22"/>
        <v>32.426219693472476</v>
      </c>
    </row>
    <row r="33" spans="2:97" x14ac:dyDescent="0.25">
      <c r="D33">
        <v>1.35</v>
      </c>
      <c r="E33">
        <v>1.35</v>
      </c>
      <c r="F33">
        <v>1.35</v>
      </c>
      <c r="G33">
        <v>1.35</v>
      </c>
      <c r="H33">
        <v>1.35</v>
      </c>
      <c r="I33">
        <v>1.35</v>
      </c>
      <c r="J33">
        <v>1.35</v>
      </c>
      <c r="K33">
        <v>1.35</v>
      </c>
      <c r="L33">
        <v>1.35</v>
      </c>
      <c r="M33">
        <v>1.35</v>
      </c>
      <c r="N33">
        <v>1.35</v>
      </c>
      <c r="O33">
        <v>1.35</v>
      </c>
      <c r="P33">
        <v>1.35</v>
      </c>
      <c r="Q33">
        <v>1.35</v>
      </c>
      <c r="R33">
        <v>1.35</v>
      </c>
      <c r="S33">
        <v>1.35</v>
      </c>
      <c r="T33">
        <v>1.35</v>
      </c>
      <c r="U33">
        <v>1.35</v>
      </c>
      <c r="V33">
        <v>1.35</v>
      </c>
      <c r="W33">
        <v>1.35</v>
      </c>
    </row>
    <row r="36" spans="2:97" s="24" customFormat="1" x14ac:dyDescent="0.25"/>
    <row r="39" spans="2:97" x14ac:dyDescent="0.25">
      <c r="B39" s="1" t="s">
        <v>50</v>
      </c>
      <c r="D39" s="3">
        <v>0</v>
      </c>
      <c r="E39" s="3">
        <v>0.5</v>
      </c>
      <c r="F39" s="3">
        <v>1</v>
      </c>
      <c r="G39" s="3">
        <v>1.5</v>
      </c>
      <c r="H39" s="3">
        <v>2</v>
      </c>
      <c r="I39" s="3">
        <v>2.5</v>
      </c>
      <c r="J39" s="3">
        <v>3</v>
      </c>
      <c r="K39" s="3">
        <v>3.5</v>
      </c>
      <c r="L39" s="3">
        <v>4</v>
      </c>
      <c r="M39" s="3">
        <v>4.5</v>
      </c>
      <c r="N39" s="3">
        <v>5</v>
      </c>
      <c r="O39" s="3">
        <v>5.5</v>
      </c>
      <c r="P39" s="3">
        <v>6</v>
      </c>
      <c r="Q39" s="3">
        <v>6.5</v>
      </c>
      <c r="R39" s="3">
        <v>7</v>
      </c>
      <c r="S39" s="3">
        <v>7.5</v>
      </c>
      <c r="T39" s="3">
        <v>8</v>
      </c>
      <c r="U39" s="3">
        <v>8.5</v>
      </c>
      <c r="V39" s="3">
        <v>9</v>
      </c>
      <c r="W39" s="3">
        <v>9.5</v>
      </c>
      <c r="X39" s="3">
        <v>10</v>
      </c>
      <c r="Y39" s="3">
        <v>10.5</v>
      </c>
      <c r="Z39" s="3">
        <v>11</v>
      </c>
      <c r="AA39" s="3">
        <v>11.5</v>
      </c>
      <c r="AB39" s="3">
        <v>12</v>
      </c>
      <c r="AC39" s="3">
        <v>12.5</v>
      </c>
      <c r="AD39" s="3">
        <v>13</v>
      </c>
      <c r="AE39" s="3">
        <v>13.5</v>
      </c>
      <c r="AF39" s="3">
        <v>14</v>
      </c>
      <c r="AG39" s="3">
        <v>14.5</v>
      </c>
      <c r="AH39" s="3">
        <v>15</v>
      </c>
      <c r="AI39" s="3">
        <v>15.5</v>
      </c>
      <c r="AJ39" s="3">
        <v>16</v>
      </c>
      <c r="AK39" s="3">
        <v>16.5</v>
      </c>
      <c r="AL39" s="3">
        <v>17</v>
      </c>
      <c r="AM39" s="3">
        <v>17.5</v>
      </c>
      <c r="AN39" s="3">
        <v>18</v>
      </c>
      <c r="AO39" s="3">
        <v>18.5</v>
      </c>
      <c r="AP39" s="3">
        <v>19</v>
      </c>
      <c r="AQ39" s="3">
        <v>19.5</v>
      </c>
      <c r="AR39" s="3">
        <v>20</v>
      </c>
      <c r="AS39" s="3">
        <v>20.5</v>
      </c>
      <c r="AT39" s="3">
        <v>21</v>
      </c>
      <c r="AU39" s="3">
        <v>21.5</v>
      </c>
      <c r="AV39" s="3">
        <v>22</v>
      </c>
      <c r="AW39" s="3">
        <v>22.5</v>
      </c>
      <c r="AX39" s="3">
        <v>23</v>
      </c>
      <c r="AY39" s="3">
        <v>23.5</v>
      </c>
      <c r="AZ39" s="3">
        <v>24</v>
      </c>
      <c r="BA39" s="3">
        <v>24.5</v>
      </c>
      <c r="BB39" s="3">
        <v>25</v>
      </c>
      <c r="BC39" s="3">
        <v>25.5</v>
      </c>
      <c r="BD39" s="3">
        <v>26</v>
      </c>
      <c r="BE39" s="3">
        <v>26.5</v>
      </c>
      <c r="BF39" s="3">
        <v>27</v>
      </c>
      <c r="BG39" s="3">
        <v>27.5</v>
      </c>
      <c r="BH39" s="3">
        <v>28</v>
      </c>
      <c r="BI39" s="3">
        <v>28.5</v>
      </c>
      <c r="BJ39" s="3">
        <v>29</v>
      </c>
      <c r="BK39" s="3">
        <v>29.5</v>
      </c>
      <c r="BL39" s="3">
        <v>30</v>
      </c>
      <c r="BM39" s="3">
        <v>30.5</v>
      </c>
      <c r="BN39" s="3">
        <v>31</v>
      </c>
      <c r="BO39" s="3">
        <v>31.5</v>
      </c>
      <c r="BP39" s="3">
        <v>32</v>
      </c>
      <c r="BQ39" s="3">
        <v>32.5</v>
      </c>
      <c r="BR39" s="3">
        <v>33</v>
      </c>
      <c r="BS39" s="3">
        <v>33.5</v>
      </c>
      <c r="BT39" s="3">
        <v>34</v>
      </c>
      <c r="BU39" s="3">
        <v>34.5</v>
      </c>
      <c r="BV39" s="3">
        <v>35</v>
      </c>
      <c r="BW39" s="3">
        <v>35.5</v>
      </c>
      <c r="BX39" s="3">
        <v>36</v>
      </c>
      <c r="BY39" s="3">
        <v>36.5</v>
      </c>
      <c r="BZ39" s="3">
        <v>37</v>
      </c>
      <c r="CA39" s="3">
        <v>37.5</v>
      </c>
      <c r="CB39" s="3">
        <v>38</v>
      </c>
      <c r="CC39" s="3">
        <v>38.5</v>
      </c>
      <c r="CD39" s="3">
        <v>39</v>
      </c>
      <c r="CE39" s="3">
        <v>39.5</v>
      </c>
      <c r="CF39" s="3">
        <v>40</v>
      </c>
      <c r="CG39" s="3">
        <v>40.5</v>
      </c>
      <c r="CH39" s="3">
        <v>41</v>
      </c>
      <c r="CI39" s="3">
        <v>41.5</v>
      </c>
      <c r="CJ39" s="3">
        <v>42</v>
      </c>
      <c r="CK39" s="3">
        <v>42.5</v>
      </c>
      <c r="CL39" s="3">
        <v>43</v>
      </c>
      <c r="CM39" s="3">
        <v>43.5</v>
      </c>
      <c r="CN39" s="3">
        <v>44</v>
      </c>
      <c r="CO39" s="3">
        <v>44.5</v>
      </c>
      <c r="CP39" s="3">
        <v>45</v>
      </c>
      <c r="CQ39" s="3">
        <v>45.5</v>
      </c>
      <c r="CR39" s="3">
        <v>46</v>
      </c>
      <c r="CS39" s="3">
        <v>46.5</v>
      </c>
    </row>
    <row r="40" spans="2:97" x14ac:dyDescent="0.25">
      <c r="C40" t="s">
        <v>44</v>
      </c>
      <c r="D40" s="3">
        <v>2.0658863601391317</v>
      </c>
      <c r="E40" s="3">
        <v>2.5658863601391317</v>
      </c>
      <c r="F40" s="3">
        <v>3.0658863601391317</v>
      </c>
      <c r="G40" s="3">
        <v>3.5658863601391317</v>
      </c>
      <c r="H40" s="3">
        <v>4.0658863601391317</v>
      </c>
      <c r="I40" s="3">
        <v>4.5658863601391317</v>
      </c>
      <c r="J40" s="3">
        <v>5.0658863601391317</v>
      </c>
      <c r="K40" s="3">
        <v>5.5658863601391317</v>
      </c>
      <c r="L40" s="3">
        <v>6.0658863601391317</v>
      </c>
      <c r="M40" s="3">
        <v>6.5658863601391317</v>
      </c>
      <c r="N40" s="3">
        <v>7.0658863601391317</v>
      </c>
      <c r="O40" s="3">
        <v>7.5658863601391317</v>
      </c>
      <c r="P40" s="3">
        <v>8.0658863601391317</v>
      </c>
      <c r="Q40" s="3">
        <v>8.5658863601391317</v>
      </c>
      <c r="R40" s="3">
        <v>9.0658863601391317</v>
      </c>
      <c r="S40" s="3">
        <v>9.5658863601391317</v>
      </c>
      <c r="T40" s="3">
        <v>10.065886360139132</v>
      </c>
      <c r="U40" s="3">
        <v>10.565886360139132</v>
      </c>
      <c r="V40" s="3">
        <v>11.065886360139132</v>
      </c>
      <c r="W40" s="3">
        <v>11.565886360139132</v>
      </c>
      <c r="X40" s="3">
        <v>12.065886360139132</v>
      </c>
      <c r="Y40" s="3">
        <v>12.565886360139132</v>
      </c>
      <c r="Z40" s="3">
        <v>13.065886360139132</v>
      </c>
      <c r="AA40" s="3">
        <v>13.565886360139132</v>
      </c>
      <c r="AB40" s="3">
        <v>14.065886360139132</v>
      </c>
      <c r="AC40" s="3">
        <v>14.565886360139132</v>
      </c>
      <c r="AD40" s="3">
        <v>15.065886360139132</v>
      </c>
      <c r="AE40" s="3">
        <v>15.565886360139132</v>
      </c>
      <c r="AF40" s="3">
        <v>16.065886360139132</v>
      </c>
      <c r="AG40" s="3">
        <v>16.565886360139132</v>
      </c>
      <c r="AH40" s="3">
        <v>17.065886360139132</v>
      </c>
      <c r="AI40" s="3">
        <v>17.565886360139132</v>
      </c>
      <c r="AJ40" s="3">
        <v>18.065886360139132</v>
      </c>
      <c r="AK40" s="3">
        <v>18.565886360139132</v>
      </c>
      <c r="AL40" s="3">
        <v>19.065886360139132</v>
      </c>
      <c r="AM40" s="3">
        <v>19.565886360139132</v>
      </c>
      <c r="AN40" s="3">
        <v>20.065886360139132</v>
      </c>
      <c r="AO40" s="3">
        <v>20.565886360139132</v>
      </c>
      <c r="AP40" s="3">
        <v>21.065886360139132</v>
      </c>
      <c r="AQ40" s="3">
        <v>21.565886360139132</v>
      </c>
      <c r="AR40" s="3">
        <v>22.065886360139132</v>
      </c>
      <c r="AS40" s="3">
        <v>22.565886360139132</v>
      </c>
      <c r="AT40" s="3">
        <v>23.065886360139132</v>
      </c>
      <c r="AU40" s="3">
        <v>23.565886360139132</v>
      </c>
      <c r="AV40" s="3">
        <v>24.065886360139132</v>
      </c>
      <c r="AW40" s="3">
        <v>24.565886360139132</v>
      </c>
      <c r="AX40" s="3">
        <v>25.065886360139132</v>
      </c>
      <c r="AY40" s="3">
        <v>25.565886360139132</v>
      </c>
      <c r="AZ40" s="3">
        <v>26.065886360139132</v>
      </c>
      <c r="BA40" s="3">
        <v>26.565886360139132</v>
      </c>
      <c r="BB40" s="3">
        <v>27.065886360139132</v>
      </c>
      <c r="BC40" s="3">
        <v>27.565886360139132</v>
      </c>
      <c r="BD40" s="3">
        <v>28.065886360139132</v>
      </c>
      <c r="BE40" s="3">
        <v>28.565886360139132</v>
      </c>
      <c r="BF40" s="3">
        <v>29.065886360139132</v>
      </c>
      <c r="BG40" s="3">
        <v>29.565886360139132</v>
      </c>
      <c r="BH40" s="3">
        <v>30.065886360139132</v>
      </c>
      <c r="BI40" s="3">
        <v>30.565886360139132</v>
      </c>
      <c r="BJ40" s="3">
        <v>31.065886360139132</v>
      </c>
      <c r="BK40" s="3">
        <v>31.565886360139132</v>
      </c>
      <c r="BL40" s="3">
        <v>32.065886360139132</v>
      </c>
      <c r="BM40" s="3">
        <v>32.565886360139132</v>
      </c>
      <c r="BN40" s="3">
        <v>33.065886360139132</v>
      </c>
      <c r="BO40" s="3">
        <v>33.565886360139132</v>
      </c>
      <c r="BP40" s="3">
        <v>34.065886360139132</v>
      </c>
      <c r="BQ40" s="3">
        <v>34.565886360139132</v>
      </c>
      <c r="BR40" s="3">
        <v>35.065886360139132</v>
      </c>
      <c r="BS40" s="3">
        <v>35.565886360139132</v>
      </c>
      <c r="BT40" s="3">
        <v>36.065886360139132</v>
      </c>
      <c r="BU40" s="3">
        <v>36.565886360139132</v>
      </c>
      <c r="BV40" s="3">
        <v>37.065886360139132</v>
      </c>
      <c r="BW40" s="3">
        <v>37.565886360139132</v>
      </c>
      <c r="BX40" s="3">
        <v>38.065886360139132</v>
      </c>
      <c r="BY40" s="3">
        <v>38.565886360139132</v>
      </c>
      <c r="BZ40" s="3">
        <v>39.065886360139132</v>
      </c>
      <c r="CA40" s="3">
        <v>39.565886360139132</v>
      </c>
      <c r="CB40" s="3">
        <v>40.065886360139132</v>
      </c>
      <c r="CC40" s="3">
        <v>40.565886360139132</v>
      </c>
      <c r="CD40" s="3">
        <v>41.065886360139132</v>
      </c>
      <c r="CE40" s="3">
        <v>41.565886360139132</v>
      </c>
      <c r="CF40" s="3">
        <v>42.065886360139132</v>
      </c>
      <c r="CG40" s="3">
        <v>42.565886360139132</v>
      </c>
      <c r="CH40" s="3">
        <v>43.065886360139132</v>
      </c>
      <c r="CI40" s="3">
        <v>43.565886360139132</v>
      </c>
      <c r="CJ40" s="3">
        <v>44.065886360139132</v>
      </c>
      <c r="CK40" s="3">
        <v>44.565886360139132</v>
      </c>
      <c r="CL40" s="3">
        <v>45.065886360139132</v>
      </c>
      <c r="CM40" s="3">
        <v>45.565886360139132</v>
      </c>
      <c r="CN40" s="3">
        <v>46.065886360139132</v>
      </c>
      <c r="CO40" s="3">
        <v>46.565886360139132</v>
      </c>
      <c r="CP40" s="3">
        <v>47.065886360139132</v>
      </c>
      <c r="CQ40" s="3">
        <v>47.565886360139132</v>
      </c>
      <c r="CR40" s="3">
        <v>48.065886360139132</v>
      </c>
      <c r="CS40" s="3">
        <v>48.565886360139132</v>
      </c>
    </row>
    <row r="41" spans="2:97" x14ac:dyDescent="0.25">
      <c r="C41" t="s">
        <v>45</v>
      </c>
      <c r="D41" s="3">
        <v>2.0658863601391237</v>
      </c>
      <c r="E41" s="3">
        <v>2.3130608153630865</v>
      </c>
      <c r="F41" s="3">
        <v>2.5602352705870488</v>
      </c>
      <c r="G41" s="3">
        <v>2.8074097258110116</v>
      </c>
      <c r="H41" s="3">
        <v>3.0545841810349739</v>
      </c>
      <c r="I41" s="3">
        <v>3.3017586362589366</v>
      </c>
      <c r="J41" s="3">
        <v>3.5489330914828989</v>
      </c>
      <c r="K41" s="3">
        <v>3.7961075467068617</v>
      </c>
      <c r="L41" s="3">
        <v>4.043282001930824</v>
      </c>
      <c r="M41" s="3">
        <v>4.2904564571547867</v>
      </c>
      <c r="N41" s="3">
        <v>4.5376309123787495</v>
      </c>
      <c r="O41" s="3">
        <v>4.7848053676027122</v>
      </c>
      <c r="P41" s="3">
        <v>5.0319798228266741</v>
      </c>
      <c r="Q41" s="3">
        <v>5.2791542780506369</v>
      </c>
      <c r="R41" s="3">
        <v>5.5263287332745996</v>
      </c>
      <c r="S41" s="3">
        <v>5.7735031884985624</v>
      </c>
      <c r="T41" s="3">
        <v>6.0206776437225242</v>
      </c>
      <c r="U41" s="3">
        <v>6.267852098946487</v>
      </c>
      <c r="V41" s="3">
        <v>6.5150265541704497</v>
      </c>
      <c r="W41" s="3">
        <v>6.7622010093944125</v>
      </c>
      <c r="X41" s="3">
        <v>7.0093754646183752</v>
      </c>
      <c r="Y41" s="3">
        <v>7.2565499198423371</v>
      </c>
      <c r="Z41" s="3">
        <v>7.5037243750662999</v>
      </c>
      <c r="AA41" s="3">
        <v>7.7508988302902626</v>
      </c>
      <c r="AB41" s="3">
        <v>7.9980732855142254</v>
      </c>
      <c r="AC41" s="3">
        <v>8.2452477407381881</v>
      </c>
      <c r="AD41" s="3">
        <v>8.4924221959621509</v>
      </c>
      <c r="AE41" s="3">
        <v>8.7395966511861136</v>
      </c>
      <c r="AF41" s="3">
        <v>8.9867711064100746</v>
      </c>
      <c r="AG41" s="3">
        <v>9.2339455616340373</v>
      </c>
      <c r="AH41" s="3">
        <v>9.4811200168580001</v>
      </c>
      <c r="AI41" s="3">
        <v>9.7282944720819629</v>
      </c>
      <c r="AJ41" s="3">
        <v>9.9754689273059256</v>
      </c>
      <c r="AK41" s="3">
        <v>10.222643382529888</v>
      </c>
      <c r="AL41" s="3">
        <v>10.469817837753851</v>
      </c>
      <c r="AM41" s="3">
        <v>10.716992292977814</v>
      </c>
      <c r="AN41" s="3">
        <v>10.964166748201777</v>
      </c>
      <c r="AO41" s="3">
        <v>11.211341203425738</v>
      </c>
      <c r="AP41" s="3">
        <v>11.4585156586497</v>
      </c>
      <c r="AQ41" s="3">
        <v>11.705690113873663</v>
      </c>
      <c r="AR41" s="3">
        <v>11.952864569097626</v>
      </c>
      <c r="AS41" s="3">
        <v>12.200039024321589</v>
      </c>
      <c r="AT41" s="3">
        <v>12.447213479545551</v>
      </c>
      <c r="AU41" s="3">
        <v>12.694387934769514</v>
      </c>
      <c r="AV41" s="3">
        <v>12.941562389993477</v>
      </c>
      <c r="AW41" s="3">
        <v>13.18873684521744</v>
      </c>
      <c r="AX41" s="3">
        <v>13.435911300441401</v>
      </c>
      <c r="AY41" s="3">
        <v>13.683085755665363</v>
      </c>
      <c r="AZ41" s="3">
        <v>13.930260210889326</v>
      </c>
      <c r="BA41" s="3">
        <v>14.177434666113289</v>
      </c>
      <c r="BB41" s="3">
        <v>14.424609121337252</v>
      </c>
      <c r="BC41" s="3">
        <v>14.671783576561214</v>
      </c>
      <c r="BD41" s="3">
        <v>14.918958031785177</v>
      </c>
      <c r="BE41" s="3">
        <v>15.16613248700914</v>
      </c>
      <c r="BF41" s="3">
        <v>15.413306942233103</v>
      </c>
      <c r="BG41" s="3">
        <v>15.660481397457064</v>
      </c>
      <c r="BH41" s="3">
        <v>15.907655852681026</v>
      </c>
      <c r="BI41" s="3">
        <v>16.154830307904991</v>
      </c>
      <c r="BJ41" s="3">
        <v>16.402004763128954</v>
      </c>
      <c r="BK41" s="3">
        <v>16.649179218352916</v>
      </c>
      <c r="BL41" s="3">
        <v>16.896353673576876</v>
      </c>
      <c r="BM41" s="3">
        <v>17.143528128800838</v>
      </c>
      <c r="BN41" s="3">
        <v>17.390702584024801</v>
      </c>
      <c r="BO41" s="3">
        <v>17.637877039248764</v>
      </c>
      <c r="BP41" s="3">
        <v>17.885051494472727</v>
      </c>
      <c r="BQ41" s="3">
        <v>18.132225949696689</v>
      </c>
      <c r="BR41" s="3">
        <v>18.379400404920652</v>
      </c>
      <c r="BS41" s="3">
        <v>18.626574860144615</v>
      </c>
      <c r="BT41" s="3">
        <v>18.873749315368578</v>
      </c>
      <c r="BU41" s="3">
        <v>19.12092377059254</v>
      </c>
      <c r="BV41" s="3">
        <v>19.368098225816503</v>
      </c>
      <c r="BW41" s="3">
        <v>19.615272681040466</v>
      </c>
      <c r="BX41" s="3">
        <v>19.862447136264429</v>
      </c>
      <c r="BY41" s="3">
        <v>20.109621591488391</v>
      </c>
      <c r="BZ41" s="3">
        <v>20.356796046712354</v>
      </c>
      <c r="CA41" s="3">
        <v>20.603970501936317</v>
      </c>
      <c r="CB41" s="3">
        <v>20.85114495716028</v>
      </c>
      <c r="CC41" s="3">
        <v>21.098319412384242</v>
      </c>
      <c r="CD41" s="3">
        <v>21.345493867608202</v>
      </c>
      <c r="CE41" s="3">
        <v>21.592668322832164</v>
      </c>
      <c r="CF41" s="3">
        <v>21.839842778056127</v>
      </c>
      <c r="CG41" s="3">
        <v>22.08701723328009</v>
      </c>
      <c r="CH41" s="3">
        <v>22.334191688504053</v>
      </c>
      <c r="CI41" s="3">
        <v>22.581366143728015</v>
      </c>
      <c r="CJ41" s="3">
        <v>22.828540598951978</v>
      </c>
      <c r="CK41" s="3">
        <v>23.075715054175941</v>
      </c>
      <c r="CL41" s="3">
        <v>23.322889509399904</v>
      </c>
      <c r="CM41" s="3">
        <v>23.570063964623866</v>
      </c>
      <c r="CN41" s="3">
        <v>23.817238419847829</v>
      </c>
      <c r="CO41" s="3">
        <v>24.064412875071792</v>
      </c>
      <c r="CP41" s="3">
        <v>24.311587330295755</v>
      </c>
      <c r="CQ41" s="3">
        <v>24.558761785519717</v>
      </c>
      <c r="CR41" s="3">
        <v>24.80593624074368</v>
      </c>
      <c r="CS41" s="3">
        <v>25.053110695967643</v>
      </c>
    </row>
    <row r="42" spans="2:97" x14ac:dyDescent="0.25">
      <c r="C42" t="s">
        <v>46</v>
      </c>
      <c r="D42" s="3">
        <v>2.0658863601391269</v>
      </c>
      <c r="E42" s="3">
        <v>2.1614171498128467</v>
      </c>
      <c r="F42" s="3">
        <v>2.2569479394865666</v>
      </c>
      <c r="G42" s="3">
        <v>2.3524787291602864</v>
      </c>
      <c r="H42" s="3">
        <v>2.4480095188340067</v>
      </c>
      <c r="I42" s="3">
        <v>2.5435403085077266</v>
      </c>
      <c r="J42" s="3">
        <v>2.6390710981814465</v>
      </c>
      <c r="K42" s="3">
        <v>2.7346018878551663</v>
      </c>
      <c r="L42" s="3">
        <v>2.8301326775288862</v>
      </c>
      <c r="M42" s="3">
        <v>2.9256634672026065</v>
      </c>
      <c r="N42" s="3">
        <v>3.0211942568763264</v>
      </c>
      <c r="O42" s="3">
        <v>3.1167250465500462</v>
      </c>
      <c r="P42" s="3">
        <v>3.2122558362237661</v>
      </c>
      <c r="Q42" s="3">
        <v>3.3077866258974864</v>
      </c>
      <c r="R42" s="3">
        <v>3.4033174155712063</v>
      </c>
      <c r="S42" s="3">
        <v>3.4988482052449261</v>
      </c>
      <c r="T42" s="3">
        <v>3.594378994918646</v>
      </c>
      <c r="U42" s="3">
        <v>3.6899097845923658</v>
      </c>
      <c r="V42" s="3">
        <v>3.7854405742660862</v>
      </c>
      <c r="W42" s="3">
        <v>3.880971363939806</v>
      </c>
      <c r="X42" s="3">
        <v>3.9765021536135259</v>
      </c>
      <c r="Y42" s="3">
        <v>4.0720329432872457</v>
      </c>
      <c r="Z42" s="3">
        <v>4.167563732960966</v>
      </c>
      <c r="AA42" s="3">
        <v>4.2630945226346855</v>
      </c>
      <c r="AB42" s="3">
        <v>4.3586253123084058</v>
      </c>
      <c r="AC42" s="3">
        <v>4.4541561019821261</v>
      </c>
      <c r="AD42" s="3">
        <v>4.5496868916558455</v>
      </c>
      <c r="AE42" s="3">
        <v>4.6452176813295658</v>
      </c>
      <c r="AF42" s="3">
        <v>4.7407484710032852</v>
      </c>
      <c r="AG42" s="3">
        <v>4.8362792606770055</v>
      </c>
      <c r="AH42" s="3">
        <v>4.9318100503507258</v>
      </c>
      <c r="AI42" s="3">
        <v>5.0273408400244453</v>
      </c>
      <c r="AJ42" s="3">
        <v>5.1228716296981656</v>
      </c>
      <c r="AK42" s="3">
        <v>5.218402419371885</v>
      </c>
      <c r="AL42" s="3">
        <v>5.3139332090456053</v>
      </c>
      <c r="AM42" s="3">
        <v>5.4094639987193256</v>
      </c>
      <c r="AN42" s="3">
        <v>5.504994788393045</v>
      </c>
      <c r="AO42" s="3">
        <v>5.6005255780667653</v>
      </c>
      <c r="AP42" s="3">
        <v>5.6960563677404847</v>
      </c>
      <c r="AQ42" s="3">
        <v>5.791587157414205</v>
      </c>
      <c r="AR42" s="3">
        <v>5.8871179470879254</v>
      </c>
      <c r="AS42" s="3">
        <v>5.9826487367616448</v>
      </c>
      <c r="AT42" s="3">
        <v>6.0781795264353651</v>
      </c>
      <c r="AU42" s="3">
        <v>6.1737103161090854</v>
      </c>
      <c r="AV42" s="3">
        <v>6.2692411057828048</v>
      </c>
      <c r="AW42" s="3">
        <v>6.3647718954565251</v>
      </c>
      <c r="AX42" s="3">
        <v>6.4603026851302445</v>
      </c>
      <c r="AY42" s="3">
        <v>6.5558334748039648</v>
      </c>
      <c r="AZ42" s="3">
        <v>6.6513642644776851</v>
      </c>
      <c r="BA42" s="3">
        <v>6.7468950541514046</v>
      </c>
      <c r="BB42" s="3">
        <v>6.8424258438251249</v>
      </c>
      <c r="BC42" s="3">
        <v>6.9379566334988443</v>
      </c>
      <c r="BD42" s="3">
        <v>7.0334874231725646</v>
      </c>
      <c r="BE42" s="3">
        <v>7.1290182128462849</v>
      </c>
      <c r="BF42" s="3">
        <v>7.2245490025200043</v>
      </c>
      <c r="BG42" s="3">
        <v>7.3200797921937246</v>
      </c>
      <c r="BH42" s="3">
        <v>7.415610581867444</v>
      </c>
      <c r="BI42" s="3">
        <v>7.5111413715411643</v>
      </c>
      <c r="BJ42" s="3">
        <v>7.6066721612148847</v>
      </c>
      <c r="BK42" s="3">
        <v>7.7022029508886041</v>
      </c>
      <c r="BL42" s="3">
        <v>7.7977337405623244</v>
      </c>
      <c r="BM42" s="3">
        <v>7.8932645302360447</v>
      </c>
      <c r="BN42" s="3">
        <v>7.9887953199097641</v>
      </c>
      <c r="BO42" s="3">
        <v>8.0843261095834844</v>
      </c>
      <c r="BP42" s="3">
        <v>8.1798568992572047</v>
      </c>
      <c r="BQ42" s="3">
        <v>8.2753876889309232</v>
      </c>
      <c r="BR42" s="3">
        <v>8.3709184786046436</v>
      </c>
      <c r="BS42" s="3">
        <v>8.4664492682783639</v>
      </c>
      <c r="BT42" s="3">
        <v>8.5619800579520842</v>
      </c>
      <c r="BU42" s="3">
        <v>8.6575108476258045</v>
      </c>
      <c r="BV42" s="3">
        <v>8.753041637299523</v>
      </c>
      <c r="BW42" s="3">
        <v>8.8485724269732433</v>
      </c>
      <c r="BX42" s="3">
        <v>8.9441032166469636</v>
      </c>
      <c r="BY42" s="3">
        <v>9.0396340063206839</v>
      </c>
      <c r="BZ42" s="3">
        <v>9.1351647959944042</v>
      </c>
      <c r="CA42" s="3">
        <v>9.2306955856681245</v>
      </c>
      <c r="CB42" s="3">
        <v>9.3262263753418431</v>
      </c>
      <c r="CC42" s="3">
        <v>9.4217571650155634</v>
      </c>
      <c r="CD42" s="3">
        <v>9.5172879546892837</v>
      </c>
      <c r="CE42" s="3">
        <v>9.612818744363004</v>
      </c>
      <c r="CF42" s="3">
        <v>9.7083495340367243</v>
      </c>
      <c r="CG42" s="3">
        <v>9.8038803237104428</v>
      </c>
      <c r="CH42" s="3">
        <v>9.8994111133841631</v>
      </c>
      <c r="CI42" s="3">
        <v>9.9949419030578834</v>
      </c>
      <c r="CJ42" s="3">
        <v>10.090472692731604</v>
      </c>
      <c r="CK42" s="3">
        <v>10.186003482405324</v>
      </c>
      <c r="CL42" s="3">
        <v>10.281534272079043</v>
      </c>
      <c r="CM42" s="3">
        <v>10.377065061752763</v>
      </c>
      <c r="CN42" s="3">
        <v>10.472595851426483</v>
      </c>
      <c r="CO42" s="3">
        <v>10.568126641100203</v>
      </c>
      <c r="CP42" s="3">
        <v>10.663657430773924</v>
      </c>
      <c r="CQ42" s="3">
        <v>10.759188220447642</v>
      </c>
      <c r="CR42" s="3">
        <v>10.854719010121363</v>
      </c>
      <c r="CS42" s="3">
        <v>10.950249799795083</v>
      </c>
    </row>
    <row r="43" spans="2:97" x14ac:dyDescent="0.25">
      <c r="C43" t="s">
        <v>47</v>
      </c>
      <c r="D43" s="3">
        <v>2.0658863601391273</v>
      </c>
      <c r="E43" s="3">
        <v>2.1109552448476783</v>
      </c>
      <c r="F43" s="3">
        <v>2.1560241295562297</v>
      </c>
      <c r="G43" s="3">
        <v>2.2010930142647807</v>
      </c>
      <c r="H43" s="3">
        <v>2.2461618989733321</v>
      </c>
      <c r="I43" s="3">
        <v>2.291230783681883</v>
      </c>
      <c r="J43" s="3">
        <v>2.336299668390434</v>
      </c>
      <c r="K43" s="3">
        <v>2.3813685530989854</v>
      </c>
      <c r="L43" s="3">
        <v>2.4264374378075364</v>
      </c>
      <c r="M43" s="3">
        <v>2.4715063225160878</v>
      </c>
      <c r="N43" s="3">
        <v>2.5165752072246388</v>
      </c>
      <c r="O43" s="3">
        <v>2.5616440919331898</v>
      </c>
      <c r="P43" s="3">
        <v>2.6067129766417412</v>
      </c>
      <c r="Q43" s="3">
        <v>2.6517818613502921</v>
      </c>
      <c r="R43" s="3">
        <v>2.6968507460588436</v>
      </c>
      <c r="S43" s="3">
        <v>2.7419196307673945</v>
      </c>
      <c r="T43" s="3">
        <v>2.7869885154759459</v>
      </c>
      <c r="U43" s="3">
        <v>2.8320574001844969</v>
      </c>
      <c r="V43" s="3">
        <v>2.8771262848930479</v>
      </c>
      <c r="W43" s="3">
        <v>2.9221951696015993</v>
      </c>
      <c r="X43" s="3">
        <v>2.9672640543101503</v>
      </c>
      <c r="Y43" s="3">
        <v>3.0123329390187017</v>
      </c>
      <c r="Z43" s="3">
        <v>3.0574018237272527</v>
      </c>
      <c r="AA43" s="3">
        <v>3.1024707084358036</v>
      </c>
      <c r="AB43" s="3">
        <v>3.1475395931443551</v>
      </c>
      <c r="AC43" s="3">
        <v>3.192608477852906</v>
      </c>
      <c r="AD43" s="3">
        <v>3.2376773625614574</v>
      </c>
      <c r="AE43" s="3">
        <v>3.2827462472700084</v>
      </c>
      <c r="AF43" s="3">
        <v>3.3278151319785594</v>
      </c>
      <c r="AG43" s="3">
        <v>3.3728840166871108</v>
      </c>
      <c r="AH43" s="3">
        <v>3.4179529013956618</v>
      </c>
      <c r="AI43" s="3">
        <v>3.4630217861042132</v>
      </c>
      <c r="AJ43" s="3">
        <v>3.5080906708127642</v>
      </c>
      <c r="AK43" s="3">
        <v>3.5531595555213151</v>
      </c>
      <c r="AL43" s="3">
        <v>3.5982284402298665</v>
      </c>
      <c r="AM43" s="3">
        <v>3.6432973249384175</v>
      </c>
      <c r="AN43" s="3">
        <v>3.6883662096469689</v>
      </c>
      <c r="AO43" s="3">
        <v>3.7334350943555199</v>
      </c>
      <c r="AP43" s="3">
        <v>3.7785039790640709</v>
      </c>
      <c r="AQ43" s="3">
        <v>3.8235728637726223</v>
      </c>
      <c r="AR43" s="3">
        <v>3.8686417484811733</v>
      </c>
      <c r="AS43" s="3">
        <v>3.9137106331897247</v>
      </c>
      <c r="AT43" s="3">
        <v>3.9587795178982756</v>
      </c>
      <c r="AU43" s="3">
        <v>4.0038484026068266</v>
      </c>
      <c r="AV43" s="3">
        <v>4.048917287315378</v>
      </c>
      <c r="AW43" s="3">
        <v>4.0939861720239294</v>
      </c>
      <c r="AX43" s="3">
        <v>4.13905505673248</v>
      </c>
      <c r="AY43" s="3">
        <v>4.1841239414410314</v>
      </c>
      <c r="AZ43" s="3">
        <v>4.2291928261495828</v>
      </c>
      <c r="BA43" s="3">
        <v>4.2742617108581333</v>
      </c>
      <c r="BB43" s="3">
        <v>4.3193305955666847</v>
      </c>
      <c r="BC43" s="3">
        <v>4.3643994802752362</v>
      </c>
      <c r="BD43" s="3">
        <v>4.4094683649837876</v>
      </c>
      <c r="BE43" s="3">
        <v>4.4545372496923381</v>
      </c>
      <c r="BF43" s="3">
        <v>4.4996061344008895</v>
      </c>
      <c r="BG43" s="3">
        <v>4.5446750191094409</v>
      </c>
      <c r="BH43" s="3">
        <v>4.5897439038179915</v>
      </c>
      <c r="BI43" s="3">
        <v>4.6348127885265429</v>
      </c>
      <c r="BJ43" s="3">
        <v>4.6798816732350943</v>
      </c>
      <c r="BK43" s="3">
        <v>4.7249505579436448</v>
      </c>
      <c r="BL43" s="3">
        <v>4.7700194426521962</v>
      </c>
      <c r="BM43" s="3">
        <v>4.8150883273607477</v>
      </c>
      <c r="BN43" s="3">
        <v>4.8601572120692991</v>
      </c>
      <c r="BO43" s="3">
        <v>4.9052260967778496</v>
      </c>
      <c r="BP43" s="3">
        <v>4.950294981486401</v>
      </c>
      <c r="BQ43" s="3">
        <v>4.9953638661949524</v>
      </c>
      <c r="BR43" s="3">
        <v>5.040432750903503</v>
      </c>
      <c r="BS43" s="3">
        <v>5.0855016356120544</v>
      </c>
      <c r="BT43" s="3">
        <v>5.1305705203206058</v>
      </c>
      <c r="BU43" s="3">
        <v>5.1756394050291572</v>
      </c>
      <c r="BV43" s="3">
        <v>5.2207082897377077</v>
      </c>
      <c r="BW43" s="3">
        <v>5.2657771744462591</v>
      </c>
      <c r="BX43" s="3">
        <v>5.3108460591548106</v>
      </c>
      <c r="BY43" s="3">
        <v>5.3559149438633611</v>
      </c>
      <c r="BZ43" s="3">
        <v>5.4009838285719125</v>
      </c>
      <c r="CA43" s="3">
        <v>5.4460527132804639</v>
      </c>
      <c r="CB43" s="3">
        <v>5.4911215979890144</v>
      </c>
      <c r="CC43" s="3">
        <v>5.5361904826975659</v>
      </c>
      <c r="CD43" s="3">
        <v>5.5812593674061173</v>
      </c>
      <c r="CE43" s="3">
        <v>5.6263282521146687</v>
      </c>
      <c r="CF43" s="3">
        <v>5.6713971368232192</v>
      </c>
      <c r="CG43" s="3">
        <v>5.7164660215317706</v>
      </c>
      <c r="CH43" s="3">
        <v>5.7615349062403221</v>
      </c>
      <c r="CI43" s="3">
        <v>5.8066037909488726</v>
      </c>
      <c r="CJ43" s="3">
        <v>5.851672675657424</v>
      </c>
      <c r="CK43" s="3">
        <v>5.8967415603659754</v>
      </c>
      <c r="CL43" s="3">
        <v>5.9418104450745259</v>
      </c>
      <c r="CM43" s="3">
        <v>5.9868793297830774</v>
      </c>
      <c r="CN43" s="3">
        <v>6.0319482144916288</v>
      </c>
      <c r="CO43" s="3">
        <v>6.0770170992001802</v>
      </c>
      <c r="CP43" s="3">
        <v>6.1220859839087307</v>
      </c>
      <c r="CQ43" s="3">
        <v>6.1671548686172821</v>
      </c>
      <c r="CR43" s="3">
        <v>6.2122237533258335</v>
      </c>
      <c r="CS43" s="3">
        <v>6.2572926380343841</v>
      </c>
    </row>
    <row r="44" spans="2:97" x14ac:dyDescent="0.25">
      <c r="C44" t="s">
        <v>48</v>
      </c>
      <c r="D44" s="3">
        <v>2.0658863601391273</v>
      </c>
      <c r="E44" s="3">
        <v>2.0858846018166344</v>
      </c>
      <c r="F44" s="3">
        <v>2.1058828434941415</v>
      </c>
      <c r="G44" s="3">
        <v>2.1258810851716481</v>
      </c>
      <c r="H44" s="3">
        <v>2.1458793268491552</v>
      </c>
      <c r="I44" s="3">
        <v>2.1658775685266622</v>
      </c>
      <c r="J44" s="3">
        <v>2.1858758102041693</v>
      </c>
      <c r="K44" s="3">
        <v>2.2058740518816764</v>
      </c>
      <c r="L44" s="3">
        <v>2.2258722935591835</v>
      </c>
      <c r="M44" s="3">
        <v>2.2458705352366901</v>
      </c>
      <c r="N44" s="3">
        <v>2.2658687769141972</v>
      </c>
      <c r="O44" s="3">
        <v>2.2858670185917043</v>
      </c>
      <c r="P44" s="3">
        <v>2.3058652602692113</v>
      </c>
      <c r="Q44" s="3">
        <v>2.3258635019467184</v>
      </c>
      <c r="R44" s="3">
        <v>2.3458617436242251</v>
      </c>
      <c r="S44" s="3">
        <v>2.3658599853017321</v>
      </c>
      <c r="T44" s="3">
        <v>2.3858582269792392</v>
      </c>
      <c r="U44" s="3">
        <v>2.4058564686567463</v>
      </c>
      <c r="V44" s="3">
        <v>2.4258547103342534</v>
      </c>
      <c r="W44" s="3">
        <v>2.44585295201176</v>
      </c>
      <c r="X44" s="3">
        <v>2.4658511936892671</v>
      </c>
      <c r="Y44" s="3">
        <v>2.4858494353667742</v>
      </c>
      <c r="Z44" s="3">
        <v>2.5058476770442812</v>
      </c>
      <c r="AA44" s="3">
        <v>2.5258459187217883</v>
      </c>
      <c r="AB44" s="3">
        <v>2.5458441603992954</v>
      </c>
      <c r="AC44" s="3">
        <v>2.565842402076802</v>
      </c>
      <c r="AD44" s="3">
        <v>2.5858406437543091</v>
      </c>
      <c r="AE44" s="3">
        <v>2.6058388854318162</v>
      </c>
      <c r="AF44" s="3">
        <v>2.6258371271093233</v>
      </c>
      <c r="AG44" s="3">
        <v>2.6458353687868303</v>
      </c>
      <c r="AH44" s="3">
        <v>2.665833610464337</v>
      </c>
      <c r="AI44" s="3">
        <v>2.6858318521418441</v>
      </c>
      <c r="AJ44" s="3">
        <v>2.7058300938193511</v>
      </c>
      <c r="AK44" s="3">
        <v>2.7258283354968582</v>
      </c>
      <c r="AL44" s="3">
        <v>2.7458265771743653</v>
      </c>
      <c r="AM44" s="3">
        <v>2.7658248188518719</v>
      </c>
      <c r="AN44" s="3">
        <v>2.785823060529379</v>
      </c>
      <c r="AO44" s="3">
        <v>2.8058213022068861</v>
      </c>
      <c r="AP44" s="3">
        <v>2.8258195438843932</v>
      </c>
      <c r="AQ44" s="3">
        <v>2.8458177855619002</v>
      </c>
      <c r="AR44" s="3">
        <v>2.8658160272394073</v>
      </c>
      <c r="AS44" s="3">
        <v>2.8858142689169139</v>
      </c>
      <c r="AT44" s="3">
        <v>2.905812510594421</v>
      </c>
      <c r="AU44" s="3">
        <v>2.9258107522719281</v>
      </c>
      <c r="AV44" s="3">
        <v>2.9458089939494352</v>
      </c>
      <c r="AW44" s="3">
        <v>2.9658072356269423</v>
      </c>
      <c r="AX44" s="3">
        <v>2.9858054773044489</v>
      </c>
      <c r="AY44" s="3">
        <v>3.005803718981956</v>
      </c>
      <c r="AZ44" s="3">
        <v>3.0258019606594631</v>
      </c>
      <c r="BA44" s="3">
        <v>3.0458002023369701</v>
      </c>
      <c r="BB44" s="3">
        <v>3.0657984440144772</v>
      </c>
      <c r="BC44" s="3">
        <v>3.0857966856919838</v>
      </c>
      <c r="BD44" s="3">
        <v>3.1057949273694909</v>
      </c>
      <c r="BE44" s="3">
        <v>3.125793169046998</v>
      </c>
      <c r="BF44" s="3">
        <v>3.1457914107245051</v>
      </c>
      <c r="BG44" s="3">
        <v>3.1657896524020122</v>
      </c>
      <c r="BH44" s="3">
        <v>3.1857878940795192</v>
      </c>
      <c r="BI44" s="3">
        <v>3.2057861357570259</v>
      </c>
      <c r="BJ44" s="3">
        <v>3.2257843774345329</v>
      </c>
      <c r="BK44" s="3">
        <v>3.24578261911204</v>
      </c>
      <c r="BL44" s="3">
        <v>3.2657808607895471</v>
      </c>
      <c r="BM44" s="3">
        <v>3.2857791024670542</v>
      </c>
      <c r="BN44" s="3">
        <v>3.3057773441445608</v>
      </c>
      <c r="BO44" s="3">
        <v>3.3257755858220679</v>
      </c>
      <c r="BP44" s="3">
        <v>3.345773827499575</v>
      </c>
      <c r="BQ44" s="3">
        <v>3.365772069177082</v>
      </c>
      <c r="BR44" s="3">
        <v>3.3857703108545891</v>
      </c>
      <c r="BS44" s="3">
        <v>3.4057685525320958</v>
      </c>
      <c r="BT44" s="3">
        <v>3.4257667942096028</v>
      </c>
      <c r="BU44" s="3">
        <v>3.4457650358871099</v>
      </c>
      <c r="BV44" s="3">
        <v>3.465763277564617</v>
      </c>
      <c r="BW44" s="3">
        <v>3.4857615192421241</v>
      </c>
      <c r="BX44" s="3">
        <v>3.5057597609196312</v>
      </c>
      <c r="BY44" s="3">
        <v>3.5257580025971378</v>
      </c>
      <c r="BZ44" s="3">
        <v>3.5457562442746449</v>
      </c>
      <c r="CA44" s="3">
        <v>3.5657544859521519</v>
      </c>
      <c r="CB44" s="3">
        <v>3.585752727629659</v>
      </c>
      <c r="CC44" s="3">
        <v>3.6057509693071661</v>
      </c>
      <c r="CD44" s="3">
        <v>3.6257492109846727</v>
      </c>
      <c r="CE44" s="3">
        <v>3.6457474526621798</v>
      </c>
      <c r="CF44" s="3">
        <v>3.6657456943396869</v>
      </c>
      <c r="CG44" s="3">
        <v>3.685743936017194</v>
      </c>
      <c r="CH44" s="3">
        <v>3.705742177694701</v>
      </c>
      <c r="CI44" s="3">
        <v>3.7257404193722077</v>
      </c>
      <c r="CJ44" s="3">
        <v>3.7457386610497148</v>
      </c>
      <c r="CK44" s="3">
        <v>3.7657369027272218</v>
      </c>
      <c r="CL44" s="3">
        <v>3.7857351444047289</v>
      </c>
      <c r="CM44" s="3">
        <v>3.805733386082236</v>
      </c>
      <c r="CN44" s="3">
        <v>3.8257316277597431</v>
      </c>
      <c r="CO44" s="3">
        <v>3.8457298694372497</v>
      </c>
      <c r="CP44" s="3">
        <v>3.8657281111147568</v>
      </c>
      <c r="CQ44" s="3">
        <v>3.8857263527922639</v>
      </c>
      <c r="CR44" s="3">
        <v>3.9057245944697709</v>
      </c>
      <c r="CS44" s="3">
        <v>3.925722836147278</v>
      </c>
    </row>
    <row r="45" spans="2:97" x14ac:dyDescent="0.25">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row>
    <row r="46" spans="2:97" x14ac:dyDescent="0.25">
      <c r="B46" s="1" t="s">
        <v>51</v>
      </c>
      <c r="D46" s="3">
        <f>+(AVERAGE($C$4,$C$8,$C$12)-D47)</f>
        <v>85.360333333333344</v>
      </c>
      <c r="E46" s="3">
        <f>+(AVERAGE($C$4,$C$8,$C$12)-E47)</f>
        <v>80.360333333333344</v>
      </c>
      <c r="F46" s="3">
        <f>+(AVERAGE($C$4,$C$8,$C$12)-F47)</f>
        <v>70.360333333333344</v>
      </c>
      <c r="G46" s="3">
        <f>+(AVERAGE($C$4,$C$8,$C$12)-G47)</f>
        <v>60.360333333333344</v>
      </c>
      <c r="H46" s="3">
        <f>+(AVERAGE($C$4,$C$8,$C$12)-H47)</f>
        <v>50.360333333333344</v>
      </c>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row>
    <row r="47" spans="2:97" x14ac:dyDescent="0.25">
      <c r="B47" s="1" t="s">
        <v>50</v>
      </c>
      <c r="D47" s="3">
        <v>5</v>
      </c>
      <c r="E47" s="3">
        <v>10</v>
      </c>
      <c r="F47" s="3">
        <v>20</v>
      </c>
      <c r="G47" s="3">
        <v>30</v>
      </c>
      <c r="H47" s="3">
        <v>40</v>
      </c>
    </row>
    <row r="48" spans="2:97" x14ac:dyDescent="0.25">
      <c r="C48" t="s">
        <v>44</v>
      </c>
      <c r="D48" s="3">
        <v>7.0658863601391317</v>
      </c>
      <c r="E48" s="3">
        <v>12.065886360139132</v>
      </c>
      <c r="F48" s="3">
        <v>22.065886360139132</v>
      </c>
      <c r="G48" s="3">
        <v>32.065886360139132</v>
      </c>
      <c r="H48" s="3">
        <v>42.065886360139132</v>
      </c>
    </row>
    <row r="49" spans="3:13" x14ac:dyDescent="0.25">
      <c r="C49" t="s">
        <v>45</v>
      </c>
      <c r="D49" s="3">
        <v>4.5376309123787495</v>
      </c>
      <c r="E49" s="3">
        <v>7.0093754646183752</v>
      </c>
      <c r="F49" s="3">
        <v>11.952864569097626</v>
      </c>
      <c r="G49" s="3">
        <v>16.896353673576876</v>
      </c>
      <c r="H49" s="3">
        <v>21.839842778056127</v>
      </c>
    </row>
    <row r="50" spans="3:13" x14ac:dyDescent="0.25">
      <c r="C50" t="s">
        <v>46</v>
      </c>
      <c r="D50" s="3">
        <v>3.0211942568763264</v>
      </c>
      <c r="E50" s="3">
        <v>3.9765021536135259</v>
      </c>
      <c r="F50" s="3">
        <v>5.8871179470879254</v>
      </c>
      <c r="G50" s="3">
        <v>7.7977337405623244</v>
      </c>
      <c r="H50" s="3">
        <v>9.7083495340367243</v>
      </c>
    </row>
    <row r="51" spans="3:13" x14ac:dyDescent="0.25">
      <c r="C51" t="s">
        <v>47</v>
      </c>
      <c r="D51" s="3">
        <v>2.5165752072246388</v>
      </c>
      <c r="E51" s="3">
        <v>2.9672640543101503</v>
      </c>
      <c r="F51" s="3">
        <v>3.8686417484811733</v>
      </c>
      <c r="G51" s="3">
        <v>4.7700194426521962</v>
      </c>
      <c r="H51" s="3">
        <v>5.6713971368232192</v>
      </c>
    </row>
    <row r="52" spans="3:13" x14ac:dyDescent="0.25">
      <c r="C52" t="s">
        <v>48</v>
      </c>
      <c r="D52" s="3">
        <v>2.2658687769141972</v>
      </c>
      <c r="E52" s="3">
        <v>2.4658511936892671</v>
      </c>
      <c r="F52" s="3">
        <v>2.8658160272394073</v>
      </c>
      <c r="G52" s="3">
        <v>3.2657808607895471</v>
      </c>
      <c r="H52" s="3">
        <v>3.6657456943396869</v>
      </c>
    </row>
    <row r="55" spans="3:13" ht="15.75" x14ac:dyDescent="0.25">
      <c r="C55" s="72" t="s">
        <v>210</v>
      </c>
      <c r="D55" s="71"/>
      <c r="E55" s="71"/>
      <c r="F55" s="71"/>
      <c r="G55" s="71"/>
      <c r="H55" s="71"/>
      <c r="I55" s="71"/>
      <c r="J55" s="71"/>
      <c r="K55" s="71"/>
      <c r="L55" s="71"/>
      <c r="M55" s="71"/>
    </row>
    <row r="74" spans="3:7" x14ac:dyDescent="0.25">
      <c r="C74" s="71" t="s">
        <v>228</v>
      </c>
      <c r="D74" s="71"/>
      <c r="E74" s="71"/>
      <c r="F74" s="71"/>
      <c r="G74" s="71"/>
    </row>
  </sheetData>
  <mergeCells count="6">
    <mergeCell ref="A31:A32"/>
    <mergeCell ref="A15:A18"/>
    <mergeCell ref="A19:A24"/>
    <mergeCell ref="A25:A26"/>
    <mergeCell ref="A27:A28"/>
    <mergeCell ref="A29:A30"/>
  </mergeCells>
  <pageMargins left="0.7" right="0.7" top="0.75" bottom="0.75" header="0.3" footer="0.3"/>
  <pageSetup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B65"/>
  <sheetViews>
    <sheetView zoomScale="25" zoomScaleNormal="25" workbookViewId="0">
      <selection activeCell="B51" sqref="B51"/>
    </sheetView>
  </sheetViews>
  <sheetFormatPr defaultRowHeight="15" x14ac:dyDescent="0.25"/>
  <cols>
    <col min="1" max="1" width="13" customWidth="1"/>
    <col min="2" max="2" width="38.140625" customWidth="1"/>
    <col min="3" max="3" width="13.7109375" bestFit="1" customWidth="1"/>
    <col min="4" max="22" width="5.85546875" customWidth="1"/>
    <col min="23" max="97" width="5.5703125" bestFit="1" customWidth="1"/>
  </cols>
  <sheetData>
    <row r="1" spans="1:106" x14ac:dyDescent="0.25">
      <c r="A1" s="1" t="s">
        <v>0</v>
      </c>
      <c r="B1" s="1" t="s">
        <v>7</v>
      </c>
      <c r="C1" s="2" t="s">
        <v>8</v>
      </c>
    </row>
    <row r="2" spans="1:106" x14ac:dyDescent="0.25">
      <c r="A2" t="s">
        <v>1</v>
      </c>
      <c r="B2" t="s">
        <v>9</v>
      </c>
      <c r="C2" s="3">
        <f>+AVERAGE([1]Data!I2:R2)</f>
        <v>0.40999999999999986</v>
      </c>
    </row>
    <row r="3" spans="1:106" x14ac:dyDescent="0.25">
      <c r="A3" t="s">
        <v>1</v>
      </c>
      <c r="B3" t="s">
        <v>10</v>
      </c>
      <c r="C3" s="3">
        <f>+AVERAGE([1]Data!I4:R4)</f>
        <v>1.0918743177301962</v>
      </c>
    </row>
    <row r="4" spans="1:106" x14ac:dyDescent="0.25">
      <c r="A4" t="s">
        <v>1</v>
      </c>
      <c r="B4" t="s">
        <v>11</v>
      </c>
      <c r="C4" s="3">
        <f>+[1]Data!R5</f>
        <v>51.856000000000002</v>
      </c>
    </row>
    <row r="5" spans="1:106" x14ac:dyDescent="0.25">
      <c r="A5" t="s">
        <v>1</v>
      </c>
      <c r="B5" t="s">
        <v>12</v>
      </c>
      <c r="C5" s="3">
        <f>+AVERAGE([1]Data!I24:R24)</f>
        <v>5.6654797502282239</v>
      </c>
    </row>
    <row r="6" spans="1:106" x14ac:dyDescent="0.25">
      <c r="A6" t="s">
        <v>2</v>
      </c>
      <c r="B6" t="s">
        <v>9</v>
      </c>
      <c r="C6" s="3">
        <f>+AVERAGE([1]Data!I7:R7)</f>
        <v>1.1790999999999996</v>
      </c>
    </row>
    <row r="7" spans="1:106" x14ac:dyDescent="0.25">
      <c r="A7" t="s">
        <v>2</v>
      </c>
      <c r="B7" t="s">
        <v>10</v>
      </c>
      <c r="C7" s="3">
        <f>+AVERAGE([1]Data!I9:R9)</f>
        <v>2.6118316769959664</v>
      </c>
    </row>
    <row r="8" spans="1:106" x14ac:dyDescent="0.25">
      <c r="A8" t="s">
        <v>2</v>
      </c>
      <c r="B8" t="s">
        <v>11</v>
      </c>
      <c r="C8" s="3">
        <f>+[1]Data!R10</f>
        <v>72.634</v>
      </c>
    </row>
    <row r="9" spans="1:106" x14ac:dyDescent="0.25">
      <c r="A9" t="s">
        <v>2</v>
      </c>
      <c r="B9" t="s">
        <v>12</v>
      </c>
      <c r="C9" s="3">
        <f>+AVERAGE([1]Data!I28:R28)</f>
        <v>6.6982450376836784</v>
      </c>
    </row>
    <row r="10" spans="1:106" x14ac:dyDescent="0.25">
      <c r="A10" t="s">
        <v>4</v>
      </c>
      <c r="B10" t="s">
        <v>9</v>
      </c>
      <c r="C10" s="3">
        <f>+AVERAGE([1]Data!I12:R12)</f>
        <v>0.64670000000000016</v>
      </c>
    </row>
    <row r="11" spans="1:106" x14ac:dyDescent="0.25">
      <c r="A11" t="s">
        <v>4</v>
      </c>
      <c r="B11" t="s">
        <v>10</v>
      </c>
      <c r="C11" s="3">
        <f>+AVERAGE([1]Data!I14:R14)</f>
        <v>10.439642561950802</v>
      </c>
    </row>
    <row r="12" spans="1:106" x14ac:dyDescent="0.25">
      <c r="A12" t="s">
        <v>4</v>
      </c>
      <c r="B12" t="s">
        <v>11</v>
      </c>
      <c r="C12" s="3">
        <f>+[1]Data!R15</f>
        <v>146.59100000000001</v>
      </c>
    </row>
    <row r="13" spans="1:106" x14ac:dyDescent="0.25">
      <c r="A13" t="s">
        <v>4</v>
      </c>
      <c r="B13" t="s">
        <v>12</v>
      </c>
      <c r="C13" s="3">
        <f>+AVERAGE([1]Data!I32:R32)</f>
        <v>11.356538946963036</v>
      </c>
    </row>
    <row r="14" spans="1:106" x14ac:dyDescent="0.25">
      <c r="C14" s="4" t="s">
        <v>13</v>
      </c>
      <c r="D14">
        <f>+(1+D25)^$C$24*$C$17-((1+D25)^($C$24-1)+(1-(1+D25)^($C$24-1))/(1-(1+D25)))*D33</f>
        <v>91.076219693472481</v>
      </c>
      <c r="E14">
        <f>+(1+E25)^$C$24*D14-((1+E25)^($C$24-1)+(1-(1+E25)^($C$24-1))/(1-(1+E25)))*E33</f>
        <v>91.808473189635393</v>
      </c>
      <c r="F14">
        <f t="shared" ref="F14:X14" si="0">+(1+F25)^$C$24*E14-((1+F25)^($C$24-1)+(1-(1+F25)^($C$24-1))/(1-(1+F25)))*F33</f>
        <v>92.557468019678808</v>
      </c>
      <c r="G14">
        <f t="shared" si="0"/>
        <v>93.323586936654195</v>
      </c>
      <c r="H14">
        <f t="shared" si="0"/>
        <v>94.107221444403081</v>
      </c>
      <c r="I14">
        <f t="shared" si="0"/>
        <v>94.908771997624271</v>
      </c>
      <c r="J14">
        <f t="shared" si="0"/>
        <v>95.728648206515118</v>
      </c>
      <c r="K14">
        <f t="shared" si="0"/>
        <v>96.56726904609144</v>
      </c>
      <c r="L14">
        <f t="shared" si="0"/>
        <v>97.425063070293135</v>
      </c>
      <c r="M14">
        <f t="shared" si="0"/>
        <v>98.302468630984734</v>
      </c>
      <c r="N14">
        <f t="shared" si="0"/>
        <v>99.199934101963038</v>
      </c>
      <c r="O14">
        <f t="shared" si="0"/>
        <v>100.11791810808607</v>
      </c>
      <c r="P14">
        <f t="shared" si="0"/>
        <v>101.05688975964064</v>
      </c>
      <c r="Q14">
        <f t="shared" si="0"/>
        <v>102.01732889206814</v>
      </c>
      <c r="R14">
        <f t="shared" si="0"/>
        <v>102.99972631117112</v>
      </c>
      <c r="S14">
        <f t="shared" si="0"/>
        <v>104.00458404392603</v>
      </c>
      <c r="T14">
        <f t="shared" si="0"/>
        <v>105.03241559503022</v>
      </c>
      <c r="U14">
        <f t="shared" si="0"/>
        <v>106.08374620931419</v>
      </c>
      <c r="V14">
        <f t="shared" si="0"/>
        <v>107.15911314015349</v>
      </c>
      <c r="W14">
        <f t="shared" si="0"/>
        <v>108.25906592401716</v>
      </c>
      <c r="X14">
        <f t="shared" si="0"/>
        <v>110.73416666129306</v>
      </c>
    </row>
    <row r="15" spans="1:106" s="8" customFormat="1" x14ac:dyDescent="0.25">
      <c r="A15" s="83" t="s">
        <v>14</v>
      </c>
      <c r="B15" s="5" t="s">
        <v>15</v>
      </c>
      <c r="C15" s="6">
        <f>+AVERAGE(C2,C6,C10)</f>
        <v>0.74526666666666663</v>
      </c>
      <c r="D15" s="7">
        <f>+C15</f>
        <v>0.74526666666666663</v>
      </c>
      <c r="E15" s="7">
        <f>+D15+$C$19</f>
        <v>0.74526666666666663</v>
      </c>
      <c r="F15" s="7">
        <f t="shared" ref="F15:BQ15" si="1">+E15+$C$19</f>
        <v>0.74526666666666663</v>
      </c>
      <c r="G15" s="7">
        <f t="shared" si="1"/>
        <v>0.74526666666666663</v>
      </c>
      <c r="H15" s="7">
        <f t="shared" si="1"/>
        <v>0.74526666666666663</v>
      </c>
      <c r="I15" s="7">
        <f t="shared" si="1"/>
        <v>0.74526666666666663</v>
      </c>
      <c r="J15" s="7">
        <f t="shared" si="1"/>
        <v>0.74526666666666663</v>
      </c>
      <c r="K15" s="7">
        <f t="shared" si="1"/>
        <v>0.74526666666666663</v>
      </c>
      <c r="L15" s="7">
        <f t="shared" si="1"/>
        <v>0.74526666666666663</v>
      </c>
      <c r="M15" s="7">
        <f t="shared" si="1"/>
        <v>0.74526666666666663</v>
      </c>
      <c r="N15" s="7">
        <f t="shared" si="1"/>
        <v>0.74526666666666663</v>
      </c>
      <c r="O15" s="7">
        <f t="shared" si="1"/>
        <v>0.74526666666666663</v>
      </c>
      <c r="P15" s="7">
        <f t="shared" si="1"/>
        <v>0.74526666666666663</v>
      </c>
      <c r="Q15" s="7">
        <f t="shared" si="1"/>
        <v>0.74526666666666663</v>
      </c>
      <c r="R15" s="7">
        <f t="shared" si="1"/>
        <v>0.74526666666666663</v>
      </c>
      <c r="S15" s="7">
        <f t="shared" si="1"/>
        <v>0.74526666666666663</v>
      </c>
      <c r="T15" s="7">
        <f t="shared" si="1"/>
        <v>0.74526666666666663</v>
      </c>
      <c r="U15" s="7">
        <f t="shared" si="1"/>
        <v>0.74526666666666663</v>
      </c>
      <c r="V15" s="7">
        <f t="shared" si="1"/>
        <v>0.74526666666666663</v>
      </c>
      <c r="W15" s="7">
        <f t="shared" si="1"/>
        <v>0.74526666666666663</v>
      </c>
      <c r="X15" s="7">
        <f t="shared" si="1"/>
        <v>0.74526666666666663</v>
      </c>
      <c r="Y15" s="7">
        <f t="shared" si="1"/>
        <v>0.74526666666666663</v>
      </c>
      <c r="Z15" s="7">
        <f t="shared" si="1"/>
        <v>0.74526666666666663</v>
      </c>
      <c r="AA15" s="7">
        <f t="shared" si="1"/>
        <v>0.74526666666666663</v>
      </c>
      <c r="AB15" s="7">
        <f t="shared" si="1"/>
        <v>0.74526666666666663</v>
      </c>
      <c r="AC15" s="7">
        <f t="shared" si="1"/>
        <v>0.74526666666666663</v>
      </c>
      <c r="AD15" s="7">
        <f t="shared" si="1"/>
        <v>0.74526666666666663</v>
      </c>
      <c r="AE15" s="7">
        <f t="shared" si="1"/>
        <v>0.74526666666666663</v>
      </c>
      <c r="AF15" s="7">
        <f t="shared" si="1"/>
        <v>0.74526666666666663</v>
      </c>
      <c r="AG15" s="7">
        <f t="shared" si="1"/>
        <v>0.74526666666666663</v>
      </c>
      <c r="AH15" s="7">
        <f t="shared" si="1"/>
        <v>0.74526666666666663</v>
      </c>
      <c r="AI15" s="7">
        <f t="shared" si="1"/>
        <v>0.74526666666666663</v>
      </c>
      <c r="AJ15" s="7">
        <f t="shared" si="1"/>
        <v>0.74526666666666663</v>
      </c>
      <c r="AK15" s="7">
        <f t="shared" si="1"/>
        <v>0.74526666666666663</v>
      </c>
      <c r="AL15" s="7">
        <f t="shared" si="1"/>
        <v>0.74526666666666663</v>
      </c>
      <c r="AM15" s="7">
        <f t="shared" si="1"/>
        <v>0.74526666666666663</v>
      </c>
      <c r="AN15" s="7">
        <f t="shared" si="1"/>
        <v>0.74526666666666663</v>
      </c>
      <c r="AO15" s="7">
        <f t="shared" si="1"/>
        <v>0.74526666666666663</v>
      </c>
      <c r="AP15" s="7">
        <f t="shared" si="1"/>
        <v>0.74526666666666663</v>
      </c>
      <c r="AQ15" s="7">
        <f t="shared" si="1"/>
        <v>0.74526666666666663</v>
      </c>
      <c r="AR15" s="7">
        <f t="shared" si="1"/>
        <v>0.74526666666666663</v>
      </c>
      <c r="AS15" s="7">
        <f t="shared" si="1"/>
        <v>0.74526666666666663</v>
      </c>
      <c r="AT15" s="7">
        <f t="shared" si="1"/>
        <v>0.74526666666666663</v>
      </c>
      <c r="AU15" s="7">
        <f t="shared" si="1"/>
        <v>0.74526666666666663</v>
      </c>
      <c r="AV15" s="7">
        <f t="shared" si="1"/>
        <v>0.74526666666666663</v>
      </c>
      <c r="AW15" s="7">
        <f t="shared" si="1"/>
        <v>0.74526666666666663</v>
      </c>
      <c r="AX15" s="7">
        <f t="shared" si="1"/>
        <v>0.74526666666666663</v>
      </c>
      <c r="AY15" s="7">
        <f t="shared" si="1"/>
        <v>0.74526666666666663</v>
      </c>
      <c r="AZ15" s="7">
        <f t="shared" si="1"/>
        <v>0.74526666666666663</v>
      </c>
      <c r="BA15" s="7">
        <f t="shared" si="1"/>
        <v>0.74526666666666663</v>
      </c>
      <c r="BB15" s="7">
        <f t="shared" si="1"/>
        <v>0.74526666666666663</v>
      </c>
      <c r="BC15" s="7">
        <f t="shared" si="1"/>
        <v>0.74526666666666663</v>
      </c>
      <c r="BD15" s="7">
        <f t="shared" si="1"/>
        <v>0.74526666666666663</v>
      </c>
      <c r="BE15" s="7">
        <f t="shared" si="1"/>
        <v>0.74526666666666663</v>
      </c>
      <c r="BF15" s="7">
        <f t="shared" si="1"/>
        <v>0.74526666666666663</v>
      </c>
      <c r="BG15" s="7">
        <f t="shared" si="1"/>
        <v>0.74526666666666663</v>
      </c>
      <c r="BH15" s="7">
        <f t="shared" si="1"/>
        <v>0.74526666666666663</v>
      </c>
      <c r="BI15" s="7">
        <f t="shared" si="1"/>
        <v>0.74526666666666663</v>
      </c>
      <c r="BJ15" s="7">
        <f t="shared" si="1"/>
        <v>0.74526666666666663</v>
      </c>
      <c r="BK15" s="7">
        <f t="shared" si="1"/>
        <v>0.74526666666666663</v>
      </c>
      <c r="BL15" s="7">
        <f t="shared" si="1"/>
        <v>0.74526666666666663</v>
      </c>
      <c r="BM15" s="7">
        <f t="shared" si="1"/>
        <v>0.74526666666666663</v>
      </c>
      <c r="BN15" s="7">
        <f t="shared" si="1"/>
        <v>0.74526666666666663</v>
      </c>
      <c r="BO15" s="7">
        <f t="shared" si="1"/>
        <v>0.74526666666666663</v>
      </c>
      <c r="BP15" s="7">
        <f t="shared" si="1"/>
        <v>0.74526666666666663</v>
      </c>
      <c r="BQ15" s="7">
        <f t="shared" si="1"/>
        <v>0.74526666666666663</v>
      </c>
      <c r="BR15" s="7">
        <f t="shared" ref="BR15:CS15" si="2">+BQ15+$C$19</f>
        <v>0.74526666666666663</v>
      </c>
      <c r="BS15" s="7">
        <f t="shared" si="2"/>
        <v>0.74526666666666663</v>
      </c>
      <c r="BT15" s="7">
        <f t="shared" si="2"/>
        <v>0.74526666666666663</v>
      </c>
      <c r="BU15" s="7">
        <f t="shared" si="2"/>
        <v>0.74526666666666663</v>
      </c>
      <c r="BV15" s="7">
        <f t="shared" si="2"/>
        <v>0.74526666666666663</v>
      </c>
      <c r="BW15" s="7">
        <f t="shared" si="2"/>
        <v>0.74526666666666663</v>
      </c>
      <c r="BX15" s="7">
        <f t="shared" si="2"/>
        <v>0.74526666666666663</v>
      </c>
      <c r="BY15" s="7">
        <f t="shared" si="2"/>
        <v>0.74526666666666663</v>
      </c>
      <c r="BZ15" s="7">
        <f t="shared" si="2"/>
        <v>0.74526666666666663</v>
      </c>
      <c r="CA15" s="7">
        <f t="shared" si="2"/>
        <v>0.74526666666666663</v>
      </c>
      <c r="CB15" s="7">
        <f t="shared" si="2"/>
        <v>0.74526666666666663</v>
      </c>
      <c r="CC15" s="7">
        <f t="shared" si="2"/>
        <v>0.74526666666666663</v>
      </c>
      <c r="CD15" s="7">
        <f t="shared" si="2"/>
        <v>0.74526666666666663</v>
      </c>
      <c r="CE15" s="7">
        <f t="shared" si="2"/>
        <v>0.74526666666666663</v>
      </c>
      <c r="CF15" s="7">
        <f t="shared" si="2"/>
        <v>0.74526666666666663</v>
      </c>
      <c r="CG15" s="7">
        <f t="shared" si="2"/>
        <v>0.74526666666666663</v>
      </c>
      <c r="CH15" s="7">
        <f t="shared" si="2"/>
        <v>0.74526666666666663</v>
      </c>
      <c r="CI15" s="7">
        <f t="shared" si="2"/>
        <v>0.74526666666666663</v>
      </c>
      <c r="CJ15" s="7">
        <f t="shared" si="2"/>
        <v>0.74526666666666663</v>
      </c>
      <c r="CK15" s="7">
        <f t="shared" si="2"/>
        <v>0.74526666666666663</v>
      </c>
      <c r="CL15" s="7">
        <f t="shared" si="2"/>
        <v>0.74526666666666663</v>
      </c>
      <c r="CM15" s="7">
        <f t="shared" si="2"/>
        <v>0.74526666666666663</v>
      </c>
      <c r="CN15" s="7">
        <f t="shared" si="2"/>
        <v>0.74526666666666663</v>
      </c>
      <c r="CO15" s="7">
        <f t="shared" si="2"/>
        <v>0.74526666666666663</v>
      </c>
      <c r="CP15" s="7">
        <f t="shared" si="2"/>
        <v>0.74526666666666663</v>
      </c>
      <c r="CQ15" s="7">
        <f t="shared" si="2"/>
        <v>0.74526666666666663</v>
      </c>
      <c r="CR15" s="7">
        <f t="shared" si="2"/>
        <v>0.74526666666666663</v>
      </c>
      <c r="CS15" s="7">
        <f t="shared" si="2"/>
        <v>0.74526666666666663</v>
      </c>
      <c r="CT15" s="7"/>
      <c r="CU15" s="7"/>
      <c r="CV15" s="7"/>
      <c r="CW15" s="7"/>
      <c r="CX15" s="7"/>
      <c r="CY15" s="7"/>
      <c r="CZ15" s="7"/>
      <c r="DA15" s="7"/>
      <c r="DB15" s="7"/>
    </row>
    <row r="16" spans="1:106" s="12" customFormat="1" x14ac:dyDescent="0.25">
      <c r="A16" s="84"/>
      <c r="B16" s="9" t="s">
        <v>16</v>
      </c>
      <c r="C16" s="10">
        <f>+AVERAGE(C3,C7,C11)</f>
        <v>4.7144495188923212</v>
      </c>
      <c r="D16" s="11">
        <f>+C16</f>
        <v>4.7144495188923212</v>
      </c>
      <c r="E16" s="11">
        <f>+D16+$C$20</f>
        <v>4.7144495188923212</v>
      </c>
      <c r="F16" s="11">
        <f t="shared" ref="F16:BQ16" si="3">+E16+$C$20</f>
        <v>4.7144495188923212</v>
      </c>
      <c r="G16" s="11">
        <f t="shared" si="3"/>
        <v>4.7144495188923212</v>
      </c>
      <c r="H16" s="11">
        <f t="shared" si="3"/>
        <v>4.7144495188923212</v>
      </c>
      <c r="I16" s="11">
        <f t="shared" si="3"/>
        <v>4.7144495188923212</v>
      </c>
      <c r="J16" s="11">
        <f t="shared" si="3"/>
        <v>4.7144495188923212</v>
      </c>
      <c r="K16" s="11">
        <f t="shared" si="3"/>
        <v>4.7144495188923212</v>
      </c>
      <c r="L16" s="11">
        <f t="shared" si="3"/>
        <v>4.7144495188923212</v>
      </c>
      <c r="M16" s="11">
        <f t="shared" si="3"/>
        <v>4.7144495188923212</v>
      </c>
      <c r="N16" s="11">
        <f t="shared" si="3"/>
        <v>4.7144495188923212</v>
      </c>
      <c r="O16" s="11">
        <f t="shared" si="3"/>
        <v>4.7144495188923212</v>
      </c>
      <c r="P16" s="11">
        <f t="shared" si="3"/>
        <v>4.7144495188923212</v>
      </c>
      <c r="Q16" s="11">
        <f t="shared" si="3"/>
        <v>4.7144495188923212</v>
      </c>
      <c r="R16" s="11">
        <f t="shared" si="3"/>
        <v>4.7144495188923212</v>
      </c>
      <c r="S16" s="11">
        <f t="shared" si="3"/>
        <v>4.7144495188923212</v>
      </c>
      <c r="T16" s="11">
        <f t="shared" si="3"/>
        <v>4.7144495188923212</v>
      </c>
      <c r="U16" s="11">
        <f t="shared" si="3"/>
        <v>4.7144495188923212</v>
      </c>
      <c r="V16" s="11">
        <f t="shared" si="3"/>
        <v>4.7144495188923212</v>
      </c>
      <c r="W16" s="11">
        <f t="shared" si="3"/>
        <v>4.7144495188923212</v>
      </c>
      <c r="X16" s="11">
        <f t="shared" si="3"/>
        <v>4.7144495188923212</v>
      </c>
      <c r="Y16" s="11">
        <f t="shared" si="3"/>
        <v>4.7144495188923212</v>
      </c>
      <c r="Z16" s="11">
        <f t="shared" si="3"/>
        <v>4.7144495188923212</v>
      </c>
      <c r="AA16" s="11">
        <f t="shared" si="3"/>
        <v>4.7144495188923212</v>
      </c>
      <c r="AB16" s="11">
        <f t="shared" si="3"/>
        <v>4.7144495188923212</v>
      </c>
      <c r="AC16" s="11">
        <f t="shared" si="3"/>
        <v>4.7144495188923212</v>
      </c>
      <c r="AD16" s="11">
        <f t="shared" si="3"/>
        <v>4.7144495188923212</v>
      </c>
      <c r="AE16" s="11">
        <f t="shared" si="3"/>
        <v>4.7144495188923212</v>
      </c>
      <c r="AF16" s="11">
        <f t="shared" si="3"/>
        <v>4.7144495188923212</v>
      </c>
      <c r="AG16" s="11">
        <f t="shared" si="3"/>
        <v>4.7144495188923212</v>
      </c>
      <c r="AH16" s="11">
        <f t="shared" si="3"/>
        <v>4.7144495188923212</v>
      </c>
      <c r="AI16" s="11">
        <f t="shared" si="3"/>
        <v>4.7144495188923212</v>
      </c>
      <c r="AJ16" s="11">
        <f t="shared" si="3"/>
        <v>4.7144495188923212</v>
      </c>
      <c r="AK16" s="11">
        <f t="shared" si="3"/>
        <v>4.7144495188923212</v>
      </c>
      <c r="AL16" s="11">
        <f t="shared" si="3"/>
        <v>4.7144495188923212</v>
      </c>
      <c r="AM16" s="11">
        <f t="shared" si="3"/>
        <v>4.7144495188923212</v>
      </c>
      <c r="AN16" s="11">
        <f t="shared" si="3"/>
        <v>4.7144495188923212</v>
      </c>
      <c r="AO16" s="11">
        <f t="shared" si="3"/>
        <v>4.7144495188923212</v>
      </c>
      <c r="AP16" s="11">
        <f t="shared" si="3"/>
        <v>4.7144495188923212</v>
      </c>
      <c r="AQ16" s="11">
        <f t="shared" si="3"/>
        <v>4.7144495188923212</v>
      </c>
      <c r="AR16" s="11">
        <f t="shared" si="3"/>
        <v>4.7144495188923212</v>
      </c>
      <c r="AS16" s="11">
        <f t="shared" si="3"/>
        <v>4.7144495188923212</v>
      </c>
      <c r="AT16" s="11">
        <f t="shared" si="3"/>
        <v>4.7144495188923212</v>
      </c>
      <c r="AU16" s="11">
        <f t="shared" si="3"/>
        <v>4.7144495188923212</v>
      </c>
      <c r="AV16" s="11">
        <f t="shared" si="3"/>
        <v>4.7144495188923212</v>
      </c>
      <c r="AW16" s="11">
        <f t="shared" si="3"/>
        <v>4.7144495188923212</v>
      </c>
      <c r="AX16" s="11">
        <f t="shared" si="3"/>
        <v>4.7144495188923212</v>
      </c>
      <c r="AY16" s="11">
        <f t="shared" si="3"/>
        <v>4.7144495188923212</v>
      </c>
      <c r="AZ16" s="11">
        <f t="shared" si="3"/>
        <v>4.7144495188923212</v>
      </c>
      <c r="BA16" s="11">
        <f t="shared" si="3"/>
        <v>4.7144495188923212</v>
      </c>
      <c r="BB16" s="11">
        <f t="shared" si="3"/>
        <v>4.7144495188923212</v>
      </c>
      <c r="BC16" s="11">
        <f t="shared" si="3"/>
        <v>4.7144495188923212</v>
      </c>
      <c r="BD16" s="11">
        <f t="shared" si="3"/>
        <v>4.7144495188923212</v>
      </c>
      <c r="BE16" s="11">
        <f t="shared" si="3"/>
        <v>4.7144495188923212</v>
      </c>
      <c r="BF16" s="11">
        <f t="shared" si="3"/>
        <v>4.7144495188923212</v>
      </c>
      <c r="BG16" s="11">
        <f t="shared" si="3"/>
        <v>4.7144495188923212</v>
      </c>
      <c r="BH16" s="11">
        <f t="shared" si="3"/>
        <v>4.7144495188923212</v>
      </c>
      <c r="BI16" s="11">
        <f t="shared" si="3"/>
        <v>4.7144495188923212</v>
      </c>
      <c r="BJ16" s="11">
        <f t="shared" si="3"/>
        <v>4.7144495188923212</v>
      </c>
      <c r="BK16" s="11">
        <f t="shared" si="3"/>
        <v>4.7144495188923212</v>
      </c>
      <c r="BL16" s="11">
        <f t="shared" si="3"/>
        <v>4.7144495188923212</v>
      </c>
      <c r="BM16" s="11">
        <f t="shared" si="3"/>
        <v>4.7144495188923212</v>
      </c>
      <c r="BN16" s="11">
        <f t="shared" si="3"/>
        <v>4.7144495188923212</v>
      </c>
      <c r="BO16" s="11">
        <f t="shared" si="3"/>
        <v>4.7144495188923212</v>
      </c>
      <c r="BP16" s="11">
        <f t="shared" si="3"/>
        <v>4.7144495188923212</v>
      </c>
      <c r="BQ16" s="11">
        <f t="shared" si="3"/>
        <v>4.7144495188923212</v>
      </c>
      <c r="BR16" s="11">
        <f t="shared" ref="BR16:CS16" si="4">+BQ16+$C$20</f>
        <v>4.7144495188923212</v>
      </c>
      <c r="BS16" s="11">
        <f t="shared" si="4"/>
        <v>4.7144495188923212</v>
      </c>
      <c r="BT16" s="11">
        <f t="shared" si="4"/>
        <v>4.7144495188923212</v>
      </c>
      <c r="BU16" s="11">
        <f t="shared" si="4"/>
        <v>4.7144495188923212</v>
      </c>
      <c r="BV16" s="11">
        <f t="shared" si="4"/>
        <v>4.7144495188923212</v>
      </c>
      <c r="BW16" s="11">
        <f t="shared" si="4"/>
        <v>4.7144495188923212</v>
      </c>
      <c r="BX16" s="11">
        <f t="shared" si="4"/>
        <v>4.7144495188923212</v>
      </c>
      <c r="BY16" s="11">
        <f t="shared" si="4"/>
        <v>4.7144495188923212</v>
      </c>
      <c r="BZ16" s="11">
        <f t="shared" si="4"/>
        <v>4.7144495188923212</v>
      </c>
      <c r="CA16" s="11">
        <f t="shared" si="4"/>
        <v>4.7144495188923212</v>
      </c>
      <c r="CB16" s="11">
        <f t="shared" si="4"/>
        <v>4.7144495188923212</v>
      </c>
      <c r="CC16" s="11">
        <f t="shared" si="4"/>
        <v>4.7144495188923212</v>
      </c>
      <c r="CD16" s="11">
        <f t="shared" si="4"/>
        <v>4.7144495188923212</v>
      </c>
      <c r="CE16" s="11">
        <f t="shared" si="4"/>
        <v>4.7144495188923212</v>
      </c>
      <c r="CF16" s="11">
        <f t="shared" si="4"/>
        <v>4.7144495188923212</v>
      </c>
      <c r="CG16" s="11">
        <f t="shared" si="4"/>
        <v>4.7144495188923212</v>
      </c>
      <c r="CH16" s="11">
        <f t="shared" si="4"/>
        <v>4.7144495188923212</v>
      </c>
      <c r="CI16" s="11">
        <f t="shared" si="4"/>
        <v>4.7144495188923212</v>
      </c>
      <c r="CJ16" s="11">
        <f t="shared" si="4"/>
        <v>4.7144495188923212</v>
      </c>
      <c r="CK16" s="11">
        <f t="shared" si="4"/>
        <v>4.7144495188923212</v>
      </c>
      <c r="CL16" s="11">
        <f t="shared" si="4"/>
        <v>4.7144495188923212</v>
      </c>
      <c r="CM16" s="11">
        <f t="shared" si="4"/>
        <v>4.7144495188923212</v>
      </c>
      <c r="CN16" s="11">
        <f t="shared" si="4"/>
        <v>4.7144495188923212</v>
      </c>
      <c r="CO16" s="11">
        <f t="shared" si="4"/>
        <v>4.7144495188923212</v>
      </c>
      <c r="CP16" s="11">
        <f t="shared" si="4"/>
        <v>4.7144495188923212</v>
      </c>
      <c r="CQ16" s="11">
        <f t="shared" si="4"/>
        <v>4.7144495188923212</v>
      </c>
      <c r="CR16" s="11">
        <f t="shared" si="4"/>
        <v>4.7144495188923212</v>
      </c>
      <c r="CS16" s="11">
        <f t="shared" si="4"/>
        <v>4.7144495188923212</v>
      </c>
      <c r="CT16" s="11"/>
    </row>
    <row r="17" spans="1:98" s="12" customFormat="1" x14ac:dyDescent="0.25">
      <c r="A17" s="84"/>
      <c r="B17" s="9" t="s">
        <v>17</v>
      </c>
      <c r="C17" s="10">
        <f>+AVERAGE(C4,C8,C12)</f>
        <v>90.360333333333344</v>
      </c>
      <c r="D17" s="11">
        <f t="shared" ref="D17:BO17" si="5">+(1+D25)^$C$24*$C$17-((1+D25)^($C$24-1)+(1-(1+D25)^($C$24-1))/(1-(1+D25)))*D28</f>
        <v>60</v>
      </c>
      <c r="E17" s="11">
        <f t="shared" si="5"/>
        <v>60</v>
      </c>
      <c r="F17" s="11">
        <f t="shared" si="5"/>
        <v>60</v>
      </c>
      <c r="G17" s="11">
        <f t="shared" si="5"/>
        <v>60</v>
      </c>
      <c r="H17" s="11">
        <f t="shared" si="5"/>
        <v>60</v>
      </c>
      <c r="I17" s="11">
        <f t="shared" si="5"/>
        <v>60</v>
      </c>
      <c r="J17" s="11">
        <f t="shared" si="5"/>
        <v>60</v>
      </c>
      <c r="K17" s="11">
        <f t="shared" si="5"/>
        <v>60</v>
      </c>
      <c r="L17" s="11">
        <f t="shared" si="5"/>
        <v>60</v>
      </c>
      <c r="M17" s="11">
        <f t="shared" si="5"/>
        <v>60</v>
      </c>
      <c r="N17" s="11">
        <f t="shared" si="5"/>
        <v>60</v>
      </c>
      <c r="O17" s="11">
        <f t="shared" si="5"/>
        <v>60</v>
      </c>
      <c r="P17" s="11">
        <f t="shared" si="5"/>
        <v>60</v>
      </c>
      <c r="Q17" s="11">
        <f t="shared" si="5"/>
        <v>60</v>
      </c>
      <c r="R17" s="11">
        <f t="shared" si="5"/>
        <v>60</v>
      </c>
      <c r="S17" s="11">
        <f t="shared" si="5"/>
        <v>60</v>
      </c>
      <c r="T17" s="11">
        <f t="shared" si="5"/>
        <v>60</v>
      </c>
      <c r="U17" s="11">
        <f t="shared" si="5"/>
        <v>60</v>
      </c>
      <c r="V17" s="11">
        <f t="shared" si="5"/>
        <v>60</v>
      </c>
      <c r="W17" s="11">
        <f t="shared" si="5"/>
        <v>60</v>
      </c>
      <c r="X17" s="11">
        <f t="shared" si="5"/>
        <v>60</v>
      </c>
      <c r="Y17" s="11">
        <f t="shared" si="5"/>
        <v>60</v>
      </c>
      <c r="Z17" s="11">
        <f t="shared" si="5"/>
        <v>60</v>
      </c>
      <c r="AA17" s="11">
        <f t="shared" si="5"/>
        <v>60</v>
      </c>
      <c r="AB17" s="11">
        <f t="shared" si="5"/>
        <v>60</v>
      </c>
      <c r="AC17" s="11">
        <f t="shared" si="5"/>
        <v>60</v>
      </c>
      <c r="AD17" s="11">
        <f t="shared" si="5"/>
        <v>60</v>
      </c>
      <c r="AE17" s="11">
        <f t="shared" si="5"/>
        <v>60</v>
      </c>
      <c r="AF17" s="11">
        <f t="shared" si="5"/>
        <v>60</v>
      </c>
      <c r="AG17" s="11">
        <f t="shared" si="5"/>
        <v>60</v>
      </c>
      <c r="AH17" s="11">
        <f t="shared" si="5"/>
        <v>60</v>
      </c>
      <c r="AI17" s="11">
        <f t="shared" si="5"/>
        <v>60</v>
      </c>
      <c r="AJ17" s="11">
        <f t="shared" si="5"/>
        <v>60</v>
      </c>
      <c r="AK17" s="11">
        <f t="shared" si="5"/>
        <v>60</v>
      </c>
      <c r="AL17" s="11">
        <f t="shared" si="5"/>
        <v>60</v>
      </c>
      <c r="AM17" s="11">
        <f t="shared" si="5"/>
        <v>60</v>
      </c>
      <c r="AN17" s="11">
        <f t="shared" si="5"/>
        <v>60</v>
      </c>
      <c r="AO17" s="11">
        <f t="shared" si="5"/>
        <v>60</v>
      </c>
      <c r="AP17" s="11">
        <f t="shared" si="5"/>
        <v>60</v>
      </c>
      <c r="AQ17" s="11">
        <f t="shared" si="5"/>
        <v>60</v>
      </c>
      <c r="AR17" s="11">
        <f t="shared" si="5"/>
        <v>60</v>
      </c>
      <c r="AS17" s="11">
        <f t="shared" si="5"/>
        <v>60</v>
      </c>
      <c r="AT17" s="11">
        <f t="shared" si="5"/>
        <v>60</v>
      </c>
      <c r="AU17" s="11">
        <f t="shared" si="5"/>
        <v>60</v>
      </c>
      <c r="AV17" s="11">
        <f t="shared" si="5"/>
        <v>60</v>
      </c>
      <c r="AW17" s="11">
        <f t="shared" si="5"/>
        <v>60</v>
      </c>
      <c r="AX17" s="11">
        <f t="shared" si="5"/>
        <v>60</v>
      </c>
      <c r="AY17" s="11">
        <f t="shared" si="5"/>
        <v>60</v>
      </c>
      <c r="AZ17" s="11">
        <f t="shared" si="5"/>
        <v>60</v>
      </c>
      <c r="BA17" s="11">
        <f t="shared" si="5"/>
        <v>60</v>
      </c>
      <c r="BB17" s="11">
        <f t="shared" si="5"/>
        <v>60</v>
      </c>
      <c r="BC17" s="11">
        <f t="shared" si="5"/>
        <v>60</v>
      </c>
      <c r="BD17" s="11">
        <f t="shared" si="5"/>
        <v>60</v>
      </c>
      <c r="BE17" s="11">
        <f t="shared" si="5"/>
        <v>60</v>
      </c>
      <c r="BF17" s="11">
        <f t="shared" si="5"/>
        <v>60</v>
      </c>
      <c r="BG17" s="11">
        <f t="shared" si="5"/>
        <v>60</v>
      </c>
      <c r="BH17" s="11">
        <f t="shared" si="5"/>
        <v>60</v>
      </c>
      <c r="BI17" s="11">
        <f t="shared" si="5"/>
        <v>60</v>
      </c>
      <c r="BJ17" s="11">
        <f t="shared" si="5"/>
        <v>60</v>
      </c>
      <c r="BK17" s="11">
        <f t="shared" si="5"/>
        <v>60</v>
      </c>
      <c r="BL17" s="11">
        <f t="shared" si="5"/>
        <v>60</v>
      </c>
      <c r="BM17" s="11">
        <f t="shared" si="5"/>
        <v>60</v>
      </c>
      <c r="BN17" s="11">
        <f t="shared" si="5"/>
        <v>60</v>
      </c>
      <c r="BO17" s="11">
        <f t="shared" si="5"/>
        <v>60</v>
      </c>
      <c r="BP17" s="11">
        <f t="shared" ref="BP17:CS17" si="6">+(1+BP25)^$C$24*$C$17-((1+BP25)^($C$24-1)+(1-(1+BP25)^($C$24-1))/(1-(1+BP25)))*BP28</f>
        <v>60</v>
      </c>
      <c r="BQ17" s="11">
        <f t="shared" si="6"/>
        <v>60</v>
      </c>
      <c r="BR17" s="11">
        <f t="shared" si="6"/>
        <v>60</v>
      </c>
      <c r="BS17" s="11">
        <f t="shared" si="6"/>
        <v>60</v>
      </c>
      <c r="BT17" s="11">
        <f t="shared" si="6"/>
        <v>60</v>
      </c>
      <c r="BU17" s="11">
        <f t="shared" si="6"/>
        <v>60</v>
      </c>
      <c r="BV17" s="11">
        <f t="shared" si="6"/>
        <v>60</v>
      </c>
      <c r="BW17" s="11">
        <f t="shared" si="6"/>
        <v>60</v>
      </c>
      <c r="BX17" s="11">
        <f t="shared" si="6"/>
        <v>60</v>
      </c>
      <c r="BY17" s="11">
        <f t="shared" si="6"/>
        <v>60</v>
      </c>
      <c r="BZ17" s="11">
        <f t="shared" si="6"/>
        <v>60</v>
      </c>
      <c r="CA17" s="11">
        <f t="shared" si="6"/>
        <v>60</v>
      </c>
      <c r="CB17" s="11">
        <f t="shared" si="6"/>
        <v>60</v>
      </c>
      <c r="CC17" s="11">
        <f t="shared" si="6"/>
        <v>60</v>
      </c>
      <c r="CD17" s="11">
        <f t="shared" si="6"/>
        <v>60</v>
      </c>
      <c r="CE17" s="11">
        <f t="shared" si="6"/>
        <v>60</v>
      </c>
      <c r="CF17" s="11">
        <f t="shared" si="6"/>
        <v>60</v>
      </c>
      <c r="CG17" s="11">
        <f t="shared" si="6"/>
        <v>60</v>
      </c>
      <c r="CH17" s="11">
        <f t="shared" si="6"/>
        <v>60</v>
      </c>
      <c r="CI17" s="11">
        <f t="shared" si="6"/>
        <v>60</v>
      </c>
      <c r="CJ17" s="11">
        <f t="shared" si="6"/>
        <v>60</v>
      </c>
      <c r="CK17" s="11">
        <f t="shared" si="6"/>
        <v>60</v>
      </c>
      <c r="CL17" s="11">
        <f t="shared" si="6"/>
        <v>60</v>
      </c>
      <c r="CM17" s="11">
        <f t="shared" si="6"/>
        <v>60</v>
      </c>
      <c r="CN17" s="11">
        <f t="shared" si="6"/>
        <v>60</v>
      </c>
      <c r="CO17" s="11">
        <f t="shared" si="6"/>
        <v>60</v>
      </c>
      <c r="CP17" s="11">
        <f t="shared" si="6"/>
        <v>60</v>
      </c>
      <c r="CQ17" s="11">
        <f t="shared" si="6"/>
        <v>60</v>
      </c>
      <c r="CR17" s="11">
        <f t="shared" si="6"/>
        <v>60</v>
      </c>
      <c r="CS17" s="11">
        <f t="shared" si="6"/>
        <v>60</v>
      </c>
      <c r="CT17" s="11"/>
    </row>
    <row r="18" spans="1:98" s="16" customFormat="1" x14ac:dyDescent="0.25">
      <c r="A18" s="85"/>
      <c r="B18" s="13" t="s">
        <v>18</v>
      </c>
      <c r="C18" s="14">
        <f>+AVERAGE(C5,C9,C13)</f>
        <v>7.9067545782916469</v>
      </c>
      <c r="D18" s="15">
        <f>+C18</f>
        <v>7.9067545782916469</v>
      </c>
      <c r="E18" s="15">
        <f>+D18+$C$21</f>
        <v>7.9067545782916469</v>
      </c>
      <c r="F18" s="15">
        <f t="shared" ref="F18:BQ18" si="7">+E18+$C$21</f>
        <v>7.9067545782916469</v>
      </c>
      <c r="G18" s="15">
        <f t="shared" si="7"/>
        <v>7.9067545782916469</v>
      </c>
      <c r="H18" s="15">
        <f t="shared" si="7"/>
        <v>7.9067545782916469</v>
      </c>
      <c r="I18" s="15">
        <f t="shared" si="7"/>
        <v>7.9067545782916469</v>
      </c>
      <c r="J18" s="15">
        <f t="shared" si="7"/>
        <v>7.9067545782916469</v>
      </c>
      <c r="K18" s="15">
        <f t="shared" si="7"/>
        <v>7.9067545782916469</v>
      </c>
      <c r="L18" s="15">
        <f t="shared" si="7"/>
        <v>7.9067545782916469</v>
      </c>
      <c r="M18" s="15">
        <f t="shared" si="7"/>
        <v>7.9067545782916469</v>
      </c>
      <c r="N18" s="15">
        <f t="shared" si="7"/>
        <v>7.9067545782916469</v>
      </c>
      <c r="O18" s="15">
        <f t="shared" si="7"/>
        <v>7.9067545782916469</v>
      </c>
      <c r="P18" s="15">
        <f t="shared" si="7"/>
        <v>7.9067545782916469</v>
      </c>
      <c r="Q18" s="15">
        <f t="shared" si="7"/>
        <v>7.9067545782916469</v>
      </c>
      <c r="R18" s="15">
        <f t="shared" si="7"/>
        <v>7.9067545782916469</v>
      </c>
      <c r="S18" s="15">
        <f t="shared" si="7"/>
        <v>7.9067545782916469</v>
      </c>
      <c r="T18" s="15">
        <f t="shared" si="7"/>
        <v>7.9067545782916469</v>
      </c>
      <c r="U18" s="15">
        <f t="shared" si="7"/>
        <v>7.9067545782916469</v>
      </c>
      <c r="V18" s="15">
        <f t="shared" si="7"/>
        <v>7.9067545782916469</v>
      </c>
      <c r="W18" s="15">
        <f t="shared" si="7"/>
        <v>7.9067545782916469</v>
      </c>
      <c r="X18" s="15">
        <f t="shared" si="7"/>
        <v>7.9067545782916469</v>
      </c>
      <c r="Y18" s="15">
        <f t="shared" si="7"/>
        <v>7.9067545782916469</v>
      </c>
      <c r="Z18" s="15">
        <f t="shared" si="7"/>
        <v>7.9067545782916469</v>
      </c>
      <c r="AA18" s="15">
        <f t="shared" si="7"/>
        <v>7.9067545782916469</v>
      </c>
      <c r="AB18" s="15">
        <f t="shared" si="7"/>
        <v>7.9067545782916469</v>
      </c>
      <c r="AC18" s="15">
        <f t="shared" si="7"/>
        <v>7.9067545782916469</v>
      </c>
      <c r="AD18" s="15">
        <f t="shared" si="7"/>
        <v>7.9067545782916469</v>
      </c>
      <c r="AE18" s="15">
        <f t="shared" si="7"/>
        <v>7.9067545782916469</v>
      </c>
      <c r="AF18" s="15">
        <f t="shared" si="7"/>
        <v>7.9067545782916469</v>
      </c>
      <c r="AG18" s="15">
        <f t="shared" si="7"/>
        <v>7.9067545782916469</v>
      </c>
      <c r="AH18" s="15">
        <f t="shared" si="7"/>
        <v>7.9067545782916469</v>
      </c>
      <c r="AI18" s="15">
        <f t="shared" si="7"/>
        <v>7.9067545782916469</v>
      </c>
      <c r="AJ18" s="15">
        <f t="shared" si="7"/>
        <v>7.9067545782916469</v>
      </c>
      <c r="AK18" s="15">
        <f t="shared" si="7"/>
        <v>7.9067545782916469</v>
      </c>
      <c r="AL18" s="15">
        <f t="shared" si="7"/>
        <v>7.9067545782916469</v>
      </c>
      <c r="AM18" s="15">
        <f t="shared" si="7"/>
        <v>7.9067545782916469</v>
      </c>
      <c r="AN18" s="15">
        <f t="shared" si="7"/>
        <v>7.9067545782916469</v>
      </c>
      <c r="AO18" s="15">
        <f t="shared" si="7"/>
        <v>7.9067545782916469</v>
      </c>
      <c r="AP18" s="15">
        <f t="shared" si="7"/>
        <v>7.9067545782916469</v>
      </c>
      <c r="AQ18" s="15">
        <f t="shared" si="7"/>
        <v>7.9067545782916469</v>
      </c>
      <c r="AR18" s="15">
        <f t="shared" si="7"/>
        <v>7.9067545782916469</v>
      </c>
      <c r="AS18" s="15">
        <f t="shared" si="7"/>
        <v>7.9067545782916469</v>
      </c>
      <c r="AT18" s="15">
        <f t="shared" si="7"/>
        <v>7.9067545782916469</v>
      </c>
      <c r="AU18" s="15">
        <f t="shared" si="7"/>
        <v>7.9067545782916469</v>
      </c>
      <c r="AV18" s="15">
        <f t="shared" si="7"/>
        <v>7.9067545782916469</v>
      </c>
      <c r="AW18" s="15">
        <f t="shared" si="7"/>
        <v>7.9067545782916469</v>
      </c>
      <c r="AX18" s="15">
        <f t="shared" si="7"/>
        <v>7.9067545782916469</v>
      </c>
      <c r="AY18" s="15">
        <f t="shared" si="7"/>
        <v>7.9067545782916469</v>
      </c>
      <c r="AZ18" s="15">
        <f t="shared" si="7"/>
        <v>7.9067545782916469</v>
      </c>
      <c r="BA18" s="15">
        <f t="shared" si="7"/>
        <v>7.9067545782916469</v>
      </c>
      <c r="BB18" s="15">
        <f t="shared" si="7"/>
        <v>7.9067545782916469</v>
      </c>
      <c r="BC18" s="15">
        <f t="shared" si="7"/>
        <v>7.9067545782916469</v>
      </c>
      <c r="BD18" s="15">
        <f t="shared" si="7"/>
        <v>7.9067545782916469</v>
      </c>
      <c r="BE18" s="15">
        <f t="shared" si="7"/>
        <v>7.9067545782916469</v>
      </c>
      <c r="BF18" s="15">
        <f t="shared" si="7"/>
        <v>7.9067545782916469</v>
      </c>
      <c r="BG18" s="15">
        <f t="shared" si="7"/>
        <v>7.9067545782916469</v>
      </c>
      <c r="BH18" s="15">
        <f t="shared" si="7"/>
        <v>7.9067545782916469</v>
      </c>
      <c r="BI18" s="15">
        <f t="shared" si="7"/>
        <v>7.9067545782916469</v>
      </c>
      <c r="BJ18" s="15">
        <f t="shared" si="7"/>
        <v>7.9067545782916469</v>
      </c>
      <c r="BK18" s="15">
        <f t="shared" si="7"/>
        <v>7.9067545782916469</v>
      </c>
      <c r="BL18" s="15">
        <f t="shared" si="7"/>
        <v>7.9067545782916469</v>
      </c>
      <c r="BM18" s="15">
        <f t="shared" si="7"/>
        <v>7.9067545782916469</v>
      </c>
      <c r="BN18" s="15">
        <f t="shared" si="7"/>
        <v>7.9067545782916469</v>
      </c>
      <c r="BO18" s="15">
        <f t="shared" si="7"/>
        <v>7.9067545782916469</v>
      </c>
      <c r="BP18" s="15">
        <f t="shared" si="7"/>
        <v>7.9067545782916469</v>
      </c>
      <c r="BQ18" s="15">
        <f t="shared" si="7"/>
        <v>7.9067545782916469</v>
      </c>
      <c r="BR18" s="15">
        <f t="shared" ref="BR18:CS18" si="8">+BQ18+$C$21</f>
        <v>7.9067545782916469</v>
      </c>
      <c r="BS18" s="15">
        <f t="shared" si="8"/>
        <v>7.9067545782916469</v>
      </c>
      <c r="BT18" s="15">
        <f t="shared" si="8"/>
        <v>7.9067545782916469</v>
      </c>
      <c r="BU18" s="15">
        <f t="shared" si="8"/>
        <v>7.9067545782916469</v>
      </c>
      <c r="BV18" s="15">
        <f t="shared" si="8"/>
        <v>7.9067545782916469</v>
      </c>
      <c r="BW18" s="15">
        <f t="shared" si="8"/>
        <v>7.9067545782916469</v>
      </c>
      <c r="BX18" s="15">
        <f t="shared" si="8"/>
        <v>7.9067545782916469</v>
      </c>
      <c r="BY18" s="15">
        <f t="shared" si="8"/>
        <v>7.9067545782916469</v>
      </c>
      <c r="BZ18" s="15">
        <f t="shared" si="8"/>
        <v>7.9067545782916469</v>
      </c>
      <c r="CA18" s="15">
        <f t="shared" si="8"/>
        <v>7.9067545782916469</v>
      </c>
      <c r="CB18" s="15">
        <f t="shared" si="8"/>
        <v>7.9067545782916469</v>
      </c>
      <c r="CC18" s="15">
        <f t="shared" si="8"/>
        <v>7.9067545782916469</v>
      </c>
      <c r="CD18" s="15">
        <f t="shared" si="8"/>
        <v>7.9067545782916469</v>
      </c>
      <c r="CE18" s="15">
        <f t="shared" si="8"/>
        <v>7.9067545782916469</v>
      </c>
      <c r="CF18" s="15">
        <f t="shared" si="8"/>
        <v>7.9067545782916469</v>
      </c>
      <c r="CG18" s="15">
        <f t="shared" si="8"/>
        <v>7.9067545782916469</v>
      </c>
      <c r="CH18" s="15">
        <f t="shared" si="8"/>
        <v>7.9067545782916469</v>
      </c>
      <c r="CI18" s="15">
        <f t="shared" si="8"/>
        <v>7.9067545782916469</v>
      </c>
      <c r="CJ18" s="15">
        <f t="shared" si="8"/>
        <v>7.9067545782916469</v>
      </c>
      <c r="CK18" s="15">
        <f t="shared" si="8"/>
        <v>7.9067545782916469</v>
      </c>
      <c r="CL18" s="15">
        <f t="shared" si="8"/>
        <v>7.9067545782916469</v>
      </c>
      <c r="CM18" s="15">
        <f t="shared" si="8"/>
        <v>7.9067545782916469</v>
      </c>
      <c r="CN18" s="15">
        <f t="shared" si="8"/>
        <v>7.9067545782916469</v>
      </c>
      <c r="CO18" s="15">
        <f t="shared" si="8"/>
        <v>7.9067545782916469</v>
      </c>
      <c r="CP18" s="15">
        <f t="shared" si="8"/>
        <v>7.9067545782916469</v>
      </c>
      <c r="CQ18" s="15">
        <f t="shared" si="8"/>
        <v>7.9067545782916469</v>
      </c>
      <c r="CR18" s="15">
        <f t="shared" si="8"/>
        <v>7.9067545782916469</v>
      </c>
      <c r="CS18" s="15">
        <f t="shared" si="8"/>
        <v>7.9067545782916469</v>
      </c>
      <c r="CT18" s="15"/>
    </row>
    <row r="19" spans="1:98" x14ac:dyDescent="0.25">
      <c r="A19" s="81" t="s">
        <v>19</v>
      </c>
      <c r="B19" s="17" t="s">
        <v>20</v>
      </c>
      <c r="C19" s="10">
        <v>0</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row>
    <row r="20" spans="1:98" x14ac:dyDescent="0.25">
      <c r="A20" s="86"/>
      <c r="B20" s="17" t="s">
        <v>21</v>
      </c>
      <c r="C20" s="10">
        <v>0</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row>
    <row r="21" spans="1:98" x14ac:dyDescent="0.25">
      <c r="A21" s="86"/>
      <c r="B21" s="17" t="s">
        <v>22</v>
      </c>
      <c r="C21" s="10">
        <v>0</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row>
    <row r="22" spans="1:98" x14ac:dyDescent="0.25">
      <c r="A22" s="86"/>
      <c r="B22" s="17" t="s">
        <v>23</v>
      </c>
      <c r="C22" s="10">
        <v>0</v>
      </c>
      <c r="CT22" s="3"/>
    </row>
    <row r="23" spans="1:98" x14ac:dyDescent="0.25">
      <c r="A23" s="86"/>
      <c r="B23" s="17" t="s">
        <v>24</v>
      </c>
      <c r="C23" s="10">
        <v>0</v>
      </c>
      <c r="CT23" s="3"/>
    </row>
    <row r="24" spans="1:98" x14ac:dyDescent="0.25">
      <c r="A24" s="82"/>
      <c r="B24" s="17" t="s">
        <v>25</v>
      </c>
      <c r="C24" s="10">
        <v>1</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row>
    <row r="25" spans="1:98" s="8" customFormat="1" x14ac:dyDescent="0.25">
      <c r="A25" s="81" t="s">
        <v>26</v>
      </c>
      <c r="B25" s="18" t="s">
        <v>27</v>
      </c>
      <c r="C25" s="19">
        <f t="shared" ref="C25:BN25" si="9">+((1+C18/100)-(1+C15/100)*(1+C16/100))/((1+C15/100)*(1+C16/100))</f>
        <v>2.2862757184816968E-2</v>
      </c>
      <c r="D25" s="20">
        <f t="shared" si="9"/>
        <v>2.2862757184816968E-2</v>
      </c>
      <c r="E25" s="20">
        <f t="shared" si="9"/>
        <v>2.2862757184816968E-2</v>
      </c>
      <c r="F25" s="20">
        <f t="shared" si="9"/>
        <v>2.2862757184816968E-2</v>
      </c>
      <c r="G25" s="20">
        <f t="shared" si="9"/>
        <v>2.2862757184816968E-2</v>
      </c>
      <c r="H25" s="20">
        <f t="shared" si="9"/>
        <v>2.2862757184816968E-2</v>
      </c>
      <c r="I25" s="20">
        <f t="shared" si="9"/>
        <v>2.2862757184816968E-2</v>
      </c>
      <c r="J25" s="20">
        <f t="shared" si="9"/>
        <v>2.2862757184816968E-2</v>
      </c>
      <c r="K25" s="20">
        <f t="shared" si="9"/>
        <v>2.2862757184816968E-2</v>
      </c>
      <c r="L25" s="20">
        <f t="shared" si="9"/>
        <v>2.2862757184816968E-2</v>
      </c>
      <c r="M25" s="20">
        <f t="shared" si="9"/>
        <v>2.2862757184816968E-2</v>
      </c>
      <c r="N25" s="20">
        <f t="shared" si="9"/>
        <v>2.2862757184816968E-2</v>
      </c>
      <c r="O25" s="20">
        <f t="shared" si="9"/>
        <v>2.2862757184816968E-2</v>
      </c>
      <c r="P25" s="20">
        <f t="shared" si="9"/>
        <v>2.2862757184816968E-2</v>
      </c>
      <c r="Q25" s="20">
        <f t="shared" si="9"/>
        <v>2.2862757184816968E-2</v>
      </c>
      <c r="R25" s="20">
        <f t="shared" si="9"/>
        <v>2.2862757184816968E-2</v>
      </c>
      <c r="S25" s="20">
        <f t="shared" si="9"/>
        <v>2.2862757184816968E-2</v>
      </c>
      <c r="T25" s="20">
        <f t="shared" si="9"/>
        <v>2.2862757184816968E-2</v>
      </c>
      <c r="U25" s="20">
        <f t="shared" si="9"/>
        <v>2.2862757184816968E-2</v>
      </c>
      <c r="V25" s="20">
        <f t="shared" si="9"/>
        <v>2.2862757184816968E-2</v>
      </c>
      <c r="W25" s="20">
        <f t="shared" si="9"/>
        <v>2.2862757184816968E-2</v>
      </c>
      <c r="X25" s="20">
        <f t="shared" si="9"/>
        <v>2.2862757184816968E-2</v>
      </c>
      <c r="Y25" s="20">
        <f t="shared" si="9"/>
        <v>2.2862757184816968E-2</v>
      </c>
      <c r="Z25" s="20">
        <f t="shared" si="9"/>
        <v>2.2862757184816968E-2</v>
      </c>
      <c r="AA25" s="20">
        <f t="shared" si="9"/>
        <v>2.2862757184816968E-2</v>
      </c>
      <c r="AB25" s="20">
        <f t="shared" si="9"/>
        <v>2.2862757184816968E-2</v>
      </c>
      <c r="AC25" s="20">
        <f t="shared" si="9"/>
        <v>2.2862757184816968E-2</v>
      </c>
      <c r="AD25" s="20">
        <f t="shared" si="9"/>
        <v>2.2862757184816968E-2</v>
      </c>
      <c r="AE25" s="20">
        <f t="shared" si="9"/>
        <v>2.2862757184816968E-2</v>
      </c>
      <c r="AF25" s="20">
        <f t="shared" si="9"/>
        <v>2.2862757184816968E-2</v>
      </c>
      <c r="AG25" s="20">
        <f t="shared" si="9"/>
        <v>2.2862757184816968E-2</v>
      </c>
      <c r="AH25" s="20">
        <f t="shared" si="9"/>
        <v>2.2862757184816968E-2</v>
      </c>
      <c r="AI25" s="20">
        <f t="shared" si="9"/>
        <v>2.2862757184816968E-2</v>
      </c>
      <c r="AJ25" s="20">
        <f t="shared" si="9"/>
        <v>2.2862757184816968E-2</v>
      </c>
      <c r="AK25" s="20">
        <f t="shared" si="9"/>
        <v>2.2862757184816968E-2</v>
      </c>
      <c r="AL25" s="20">
        <f t="shared" si="9"/>
        <v>2.2862757184816968E-2</v>
      </c>
      <c r="AM25" s="20">
        <f t="shared" si="9"/>
        <v>2.2862757184816968E-2</v>
      </c>
      <c r="AN25" s="20">
        <f t="shared" si="9"/>
        <v>2.2862757184816968E-2</v>
      </c>
      <c r="AO25" s="20">
        <f t="shared" si="9"/>
        <v>2.2862757184816968E-2</v>
      </c>
      <c r="AP25" s="20">
        <f t="shared" si="9"/>
        <v>2.2862757184816968E-2</v>
      </c>
      <c r="AQ25" s="20">
        <f t="shared" si="9"/>
        <v>2.2862757184816968E-2</v>
      </c>
      <c r="AR25" s="20">
        <f t="shared" si="9"/>
        <v>2.2862757184816968E-2</v>
      </c>
      <c r="AS25" s="20">
        <f t="shared" si="9"/>
        <v>2.2862757184816968E-2</v>
      </c>
      <c r="AT25" s="20">
        <f t="shared" si="9"/>
        <v>2.2862757184816968E-2</v>
      </c>
      <c r="AU25" s="20">
        <f t="shared" si="9"/>
        <v>2.2862757184816968E-2</v>
      </c>
      <c r="AV25" s="20">
        <f t="shared" si="9"/>
        <v>2.2862757184816968E-2</v>
      </c>
      <c r="AW25" s="20">
        <f t="shared" si="9"/>
        <v>2.2862757184816968E-2</v>
      </c>
      <c r="AX25" s="20">
        <f t="shared" si="9"/>
        <v>2.2862757184816968E-2</v>
      </c>
      <c r="AY25" s="20">
        <f t="shared" si="9"/>
        <v>2.2862757184816968E-2</v>
      </c>
      <c r="AZ25" s="20">
        <f t="shared" si="9"/>
        <v>2.2862757184816968E-2</v>
      </c>
      <c r="BA25" s="20">
        <f t="shared" si="9"/>
        <v>2.2862757184816968E-2</v>
      </c>
      <c r="BB25" s="20">
        <f t="shared" si="9"/>
        <v>2.2862757184816968E-2</v>
      </c>
      <c r="BC25" s="20">
        <f t="shared" si="9"/>
        <v>2.2862757184816968E-2</v>
      </c>
      <c r="BD25" s="20">
        <f t="shared" si="9"/>
        <v>2.2862757184816968E-2</v>
      </c>
      <c r="BE25" s="20">
        <f t="shared" si="9"/>
        <v>2.2862757184816968E-2</v>
      </c>
      <c r="BF25" s="20">
        <f t="shared" si="9"/>
        <v>2.2862757184816968E-2</v>
      </c>
      <c r="BG25" s="20">
        <f t="shared" si="9"/>
        <v>2.2862757184816968E-2</v>
      </c>
      <c r="BH25" s="20">
        <f t="shared" si="9"/>
        <v>2.2862757184816968E-2</v>
      </c>
      <c r="BI25" s="20">
        <f t="shared" si="9"/>
        <v>2.2862757184816968E-2</v>
      </c>
      <c r="BJ25" s="20">
        <f t="shared" si="9"/>
        <v>2.2862757184816968E-2</v>
      </c>
      <c r="BK25" s="20">
        <f t="shared" si="9"/>
        <v>2.2862757184816968E-2</v>
      </c>
      <c r="BL25" s="20">
        <f t="shared" si="9"/>
        <v>2.2862757184816968E-2</v>
      </c>
      <c r="BM25" s="20">
        <f t="shared" si="9"/>
        <v>2.2862757184816968E-2</v>
      </c>
      <c r="BN25" s="20">
        <f t="shared" si="9"/>
        <v>2.2862757184816968E-2</v>
      </c>
      <c r="BO25" s="20">
        <f t="shared" ref="BO25:CS25" si="10">+((1+BO18/100)-(1+BO15/100)*(1+BO16/100))/((1+BO15/100)*(1+BO16/100))</f>
        <v>2.2862757184816968E-2</v>
      </c>
      <c r="BP25" s="20">
        <f t="shared" si="10"/>
        <v>2.2862757184816968E-2</v>
      </c>
      <c r="BQ25" s="20">
        <f t="shared" si="10"/>
        <v>2.2862757184816968E-2</v>
      </c>
      <c r="BR25" s="20">
        <f t="shared" si="10"/>
        <v>2.2862757184816968E-2</v>
      </c>
      <c r="BS25" s="20">
        <f t="shared" si="10"/>
        <v>2.2862757184816968E-2</v>
      </c>
      <c r="BT25" s="20">
        <f t="shared" si="10"/>
        <v>2.2862757184816968E-2</v>
      </c>
      <c r="BU25" s="20">
        <f t="shared" si="10"/>
        <v>2.2862757184816968E-2</v>
      </c>
      <c r="BV25" s="20">
        <f t="shared" si="10"/>
        <v>2.2862757184816968E-2</v>
      </c>
      <c r="BW25" s="20">
        <f t="shared" si="10"/>
        <v>2.2862757184816968E-2</v>
      </c>
      <c r="BX25" s="20">
        <f t="shared" si="10"/>
        <v>2.2862757184816968E-2</v>
      </c>
      <c r="BY25" s="20">
        <f t="shared" si="10"/>
        <v>2.2862757184816968E-2</v>
      </c>
      <c r="BZ25" s="20">
        <f t="shared" si="10"/>
        <v>2.2862757184816968E-2</v>
      </c>
      <c r="CA25" s="20">
        <f t="shared" si="10"/>
        <v>2.2862757184816968E-2</v>
      </c>
      <c r="CB25" s="20">
        <f t="shared" si="10"/>
        <v>2.2862757184816968E-2</v>
      </c>
      <c r="CC25" s="20">
        <f t="shared" si="10"/>
        <v>2.2862757184816968E-2</v>
      </c>
      <c r="CD25" s="20">
        <f t="shared" si="10"/>
        <v>2.2862757184816968E-2</v>
      </c>
      <c r="CE25" s="20">
        <f t="shared" si="10"/>
        <v>2.2862757184816968E-2</v>
      </c>
      <c r="CF25" s="20">
        <f t="shared" si="10"/>
        <v>2.2862757184816968E-2</v>
      </c>
      <c r="CG25" s="20">
        <f t="shared" si="10"/>
        <v>2.2862757184816968E-2</v>
      </c>
      <c r="CH25" s="20">
        <f t="shared" si="10"/>
        <v>2.2862757184816968E-2</v>
      </c>
      <c r="CI25" s="20">
        <f t="shared" si="10"/>
        <v>2.2862757184816968E-2</v>
      </c>
      <c r="CJ25" s="20">
        <f t="shared" si="10"/>
        <v>2.2862757184816968E-2</v>
      </c>
      <c r="CK25" s="20">
        <f t="shared" si="10"/>
        <v>2.2862757184816968E-2</v>
      </c>
      <c r="CL25" s="20">
        <f t="shared" si="10"/>
        <v>2.2862757184816968E-2</v>
      </c>
      <c r="CM25" s="20">
        <f t="shared" si="10"/>
        <v>2.2862757184816968E-2</v>
      </c>
      <c r="CN25" s="20">
        <f t="shared" si="10"/>
        <v>2.2862757184816968E-2</v>
      </c>
      <c r="CO25" s="20">
        <f t="shared" si="10"/>
        <v>2.2862757184816968E-2</v>
      </c>
      <c r="CP25" s="20">
        <f t="shared" si="10"/>
        <v>2.2862757184816968E-2</v>
      </c>
      <c r="CQ25" s="20">
        <f t="shared" si="10"/>
        <v>2.2862757184816968E-2</v>
      </c>
      <c r="CR25" s="20">
        <f t="shared" si="10"/>
        <v>2.2862757184816968E-2</v>
      </c>
      <c r="CS25" s="20">
        <f t="shared" si="10"/>
        <v>2.2862757184816968E-2</v>
      </c>
      <c r="CT25" s="7"/>
    </row>
    <row r="26" spans="1:98" s="16" customFormat="1" x14ac:dyDescent="0.25">
      <c r="A26" s="82"/>
      <c r="B26" s="21" t="s">
        <v>28</v>
      </c>
      <c r="C26" s="14"/>
      <c r="D26" s="15">
        <v>0</v>
      </c>
      <c r="E26" s="15">
        <f>+D26+$C$22</f>
        <v>0</v>
      </c>
      <c r="F26" s="15">
        <f t="shared" ref="F26:BQ26" si="11">+E26+$C$22</f>
        <v>0</v>
      </c>
      <c r="G26" s="15">
        <f t="shared" si="11"/>
        <v>0</v>
      </c>
      <c r="H26" s="15">
        <f t="shared" si="11"/>
        <v>0</v>
      </c>
      <c r="I26" s="15">
        <f t="shared" si="11"/>
        <v>0</v>
      </c>
      <c r="J26" s="15">
        <f t="shared" si="11"/>
        <v>0</v>
      </c>
      <c r="K26" s="15">
        <f t="shared" si="11"/>
        <v>0</v>
      </c>
      <c r="L26" s="15">
        <f t="shared" si="11"/>
        <v>0</v>
      </c>
      <c r="M26" s="15">
        <f t="shared" si="11"/>
        <v>0</v>
      </c>
      <c r="N26" s="15">
        <f t="shared" si="11"/>
        <v>0</v>
      </c>
      <c r="O26" s="15">
        <f t="shared" si="11"/>
        <v>0</v>
      </c>
      <c r="P26" s="15">
        <f t="shared" si="11"/>
        <v>0</v>
      </c>
      <c r="Q26" s="15">
        <f t="shared" si="11"/>
        <v>0</v>
      </c>
      <c r="R26" s="15">
        <f t="shared" si="11"/>
        <v>0</v>
      </c>
      <c r="S26" s="15">
        <f t="shared" si="11"/>
        <v>0</v>
      </c>
      <c r="T26" s="15">
        <f t="shared" si="11"/>
        <v>0</v>
      </c>
      <c r="U26" s="15">
        <f t="shared" si="11"/>
        <v>0</v>
      </c>
      <c r="V26" s="15">
        <f t="shared" si="11"/>
        <v>0</v>
      </c>
      <c r="W26" s="15">
        <f t="shared" si="11"/>
        <v>0</v>
      </c>
      <c r="X26" s="15">
        <f t="shared" si="11"/>
        <v>0</v>
      </c>
      <c r="Y26" s="15">
        <f t="shared" si="11"/>
        <v>0</v>
      </c>
      <c r="Z26" s="15">
        <f t="shared" si="11"/>
        <v>0</v>
      </c>
      <c r="AA26" s="15">
        <f t="shared" si="11"/>
        <v>0</v>
      </c>
      <c r="AB26" s="15">
        <f t="shared" si="11"/>
        <v>0</v>
      </c>
      <c r="AC26" s="15">
        <f t="shared" si="11"/>
        <v>0</v>
      </c>
      <c r="AD26" s="15">
        <f t="shared" si="11"/>
        <v>0</v>
      </c>
      <c r="AE26" s="15">
        <f t="shared" si="11"/>
        <v>0</v>
      </c>
      <c r="AF26" s="15">
        <f t="shared" si="11"/>
        <v>0</v>
      </c>
      <c r="AG26" s="15">
        <f t="shared" si="11"/>
        <v>0</v>
      </c>
      <c r="AH26" s="15">
        <f t="shared" si="11"/>
        <v>0</v>
      </c>
      <c r="AI26" s="15">
        <f t="shared" si="11"/>
        <v>0</v>
      </c>
      <c r="AJ26" s="15">
        <f t="shared" si="11"/>
        <v>0</v>
      </c>
      <c r="AK26" s="15">
        <f t="shared" si="11"/>
        <v>0</v>
      </c>
      <c r="AL26" s="15">
        <f t="shared" si="11"/>
        <v>0</v>
      </c>
      <c r="AM26" s="15">
        <f t="shared" si="11"/>
        <v>0</v>
      </c>
      <c r="AN26" s="15">
        <f t="shared" si="11"/>
        <v>0</v>
      </c>
      <c r="AO26" s="15">
        <f t="shared" si="11"/>
        <v>0</v>
      </c>
      <c r="AP26" s="15">
        <f t="shared" si="11"/>
        <v>0</v>
      </c>
      <c r="AQ26" s="15">
        <f t="shared" si="11"/>
        <v>0</v>
      </c>
      <c r="AR26" s="15">
        <f t="shared" si="11"/>
        <v>0</v>
      </c>
      <c r="AS26" s="15">
        <f t="shared" si="11"/>
        <v>0</v>
      </c>
      <c r="AT26" s="15">
        <f t="shared" si="11"/>
        <v>0</v>
      </c>
      <c r="AU26" s="15">
        <f t="shared" si="11"/>
        <v>0</v>
      </c>
      <c r="AV26" s="15">
        <f t="shared" si="11"/>
        <v>0</v>
      </c>
      <c r="AW26" s="15">
        <f t="shared" si="11"/>
        <v>0</v>
      </c>
      <c r="AX26" s="15">
        <f t="shared" si="11"/>
        <v>0</v>
      </c>
      <c r="AY26" s="15">
        <f t="shared" si="11"/>
        <v>0</v>
      </c>
      <c r="AZ26" s="15">
        <f t="shared" si="11"/>
        <v>0</v>
      </c>
      <c r="BA26" s="15">
        <f t="shared" si="11"/>
        <v>0</v>
      </c>
      <c r="BB26" s="15">
        <f t="shared" si="11"/>
        <v>0</v>
      </c>
      <c r="BC26" s="15">
        <f t="shared" si="11"/>
        <v>0</v>
      </c>
      <c r="BD26" s="15">
        <f t="shared" si="11"/>
        <v>0</v>
      </c>
      <c r="BE26" s="15">
        <f t="shared" si="11"/>
        <v>0</v>
      </c>
      <c r="BF26" s="15">
        <f t="shared" si="11"/>
        <v>0</v>
      </c>
      <c r="BG26" s="15">
        <f t="shared" si="11"/>
        <v>0</v>
      </c>
      <c r="BH26" s="15">
        <f t="shared" si="11"/>
        <v>0</v>
      </c>
      <c r="BI26" s="15">
        <f t="shared" si="11"/>
        <v>0</v>
      </c>
      <c r="BJ26" s="15">
        <f t="shared" si="11"/>
        <v>0</v>
      </c>
      <c r="BK26" s="15">
        <f t="shared" si="11"/>
        <v>0</v>
      </c>
      <c r="BL26" s="15">
        <f t="shared" si="11"/>
        <v>0</v>
      </c>
      <c r="BM26" s="15">
        <f t="shared" si="11"/>
        <v>0</v>
      </c>
      <c r="BN26" s="15">
        <f t="shared" si="11"/>
        <v>0</v>
      </c>
      <c r="BO26" s="15">
        <f t="shared" si="11"/>
        <v>0</v>
      </c>
      <c r="BP26" s="15">
        <f t="shared" si="11"/>
        <v>0</v>
      </c>
      <c r="BQ26" s="15">
        <f t="shared" si="11"/>
        <v>0</v>
      </c>
      <c r="BR26" s="15">
        <f t="shared" ref="BR26:CS26" si="12">+BQ26+$C$22</f>
        <v>0</v>
      </c>
      <c r="BS26" s="15">
        <f t="shared" si="12"/>
        <v>0</v>
      </c>
      <c r="BT26" s="15">
        <f t="shared" si="12"/>
        <v>0</v>
      </c>
      <c r="BU26" s="15">
        <f t="shared" si="12"/>
        <v>0</v>
      </c>
      <c r="BV26" s="15">
        <f t="shared" si="12"/>
        <v>0</v>
      </c>
      <c r="BW26" s="15">
        <f t="shared" si="12"/>
        <v>0</v>
      </c>
      <c r="BX26" s="15">
        <f t="shared" si="12"/>
        <v>0</v>
      </c>
      <c r="BY26" s="15">
        <f t="shared" si="12"/>
        <v>0</v>
      </c>
      <c r="BZ26" s="15">
        <f t="shared" si="12"/>
        <v>0</v>
      </c>
      <c r="CA26" s="15">
        <f t="shared" si="12"/>
        <v>0</v>
      </c>
      <c r="CB26" s="15">
        <f t="shared" si="12"/>
        <v>0</v>
      </c>
      <c r="CC26" s="15">
        <f t="shared" si="12"/>
        <v>0</v>
      </c>
      <c r="CD26" s="15">
        <f t="shared" si="12"/>
        <v>0</v>
      </c>
      <c r="CE26" s="15">
        <f t="shared" si="12"/>
        <v>0</v>
      </c>
      <c r="CF26" s="15">
        <f t="shared" si="12"/>
        <v>0</v>
      </c>
      <c r="CG26" s="15">
        <f t="shared" si="12"/>
        <v>0</v>
      </c>
      <c r="CH26" s="15">
        <f t="shared" si="12"/>
        <v>0</v>
      </c>
      <c r="CI26" s="15">
        <f t="shared" si="12"/>
        <v>0</v>
      </c>
      <c r="CJ26" s="15">
        <f t="shared" si="12"/>
        <v>0</v>
      </c>
      <c r="CK26" s="15">
        <f t="shared" si="12"/>
        <v>0</v>
      </c>
      <c r="CL26" s="15">
        <f t="shared" si="12"/>
        <v>0</v>
      </c>
      <c r="CM26" s="15">
        <f t="shared" si="12"/>
        <v>0</v>
      </c>
      <c r="CN26" s="15">
        <f t="shared" si="12"/>
        <v>0</v>
      </c>
      <c r="CO26" s="15">
        <f t="shared" si="12"/>
        <v>0</v>
      </c>
      <c r="CP26" s="15">
        <f t="shared" si="12"/>
        <v>0</v>
      </c>
      <c r="CQ26" s="15">
        <f t="shared" si="12"/>
        <v>0</v>
      </c>
      <c r="CR26" s="15">
        <f t="shared" si="12"/>
        <v>0</v>
      </c>
      <c r="CS26" s="15">
        <f t="shared" si="12"/>
        <v>0</v>
      </c>
      <c r="CT26" s="15"/>
    </row>
    <row r="27" spans="1:98" s="8" customFormat="1" x14ac:dyDescent="0.25">
      <c r="A27" s="81" t="s">
        <v>29</v>
      </c>
      <c r="B27" s="22" t="s">
        <v>30</v>
      </c>
      <c r="C27" s="6">
        <v>60</v>
      </c>
      <c r="P27" s="7"/>
      <c r="T27" s="7"/>
      <c r="CT27" s="7"/>
    </row>
    <row r="28" spans="1:98" s="16" customFormat="1" x14ac:dyDescent="0.25">
      <c r="A28" s="82"/>
      <c r="B28" s="23" t="s">
        <v>31</v>
      </c>
      <c r="C28" s="13"/>
      <c r="D28" s="15">
        <f t="shared" ref="D28:BO28" si="13">-($C$27-(1+D25)^$C$24*$C$17)*((1+D25)^($C$24-1)+(1-(1+D25)^($C$24-1))/(1-(1+D25)))^-1</f>
        <v>32.426219693472476</v>
      </c>
      <c r="E28" s="15">
        <f t="shared" si="13"/>
        <v>32.426219693472476</v>
      </c>
      <c r="F28" s="15">
        <f t="shared" si="13"/>
        <v>32.426219693472476</v>
      </c>
      <c r="G28" s="15">
        <f t="shared" si="13"/>
        <v>32.426219693472476</v>
      </c>
      <c r="H28" s="15">
        <f t="shared" si="13"/>
        <v>32.426219693472476</v>
      </c>
      <c r="I28" s="15">
        <f t="shared" si="13"/>
        <v>32.426219693472476</v>
      </c>
      <c r="J28" s="15">
        <f t="shared" si="13"/>
        <v>32.426219693472476</v>
      </c>
      <c r="K28" s="15">
        <f t="shared" si="13"/>
        <v>32.426219693472476</v>
      </c>
      <c r="L28" s="15">
        <f t="shared" si="13"/>
        <v>32.426219693472476</v>
      </c>
      <c r="M28" s="15">
        <f t="shared" si="13"/>
        <v>32.426219693472476</v>
      </c>
      <c r="N28" s="15">
        <f t="shared" si="13"/>
        <v>32.426219693472476</v>
      </c>
      <c r="O28" s="15">
        <f t="shared" si="13"/>
        <v>32.426219693472476</v>
      </c>
      <c r="P28" s="15">
        <f t="shared" si="13"/>
        <v>32.426219693472476</v>
      </c>
      <c r="Q28" s="15">
        <f t="shared" si="13"/>
        <v>32.426219693472476</v>
      </c>
      <c r="R28" s="15">
        <f t="shared" si="13"/>
        <v>32.426219693472476</v>
      </c>
      <c r="S28" s="15">
        <f t="shared" si="13"/>
        <v>32.426219693472476</v>
      </c>
      <c r="T28" s="15">
        <f t="shared" si="13"/>
        <v>32.426219693472476</v>
      </c>
      <c r="U28" s="15">
        <f t="shared" si="13"/>
        <v>32.426219693472476</v>
      </c>
      <c r="V28" s="15">
        <f t="shared" si="13"/>
        <v>32.426219693472476</v>
      </c>
      <c r="W28" s="15">
        <f t="shared" si="13"/>
        <v>32.426219693472476</v>
      </c>
      <c r="X28" s="15">
        <f t="shared" si="13"/>
        <v>32.426219693472476</v>
      </c>
      <c r="Y28" s="15">
        <f t="shared" si="13"/>
        <v>32.426219693472476</v>
      </c>
      <c r="Z28" s="15">
        <f t="shared" si="13"/>
        <v>32.426219693472476</v>
      </c>
      <c r="AA28" s="15">
        <f t="shared" si="13"/>
        <v>32.426219693472476</v>
      </c>
      <c r="AB28" s="15">
        <f t="shared" si="13"/>
        <v>32.426219693472476</v>
      </c>
      <c r="AC28" s="15">
        <f t="shared" si="13"/>
        <v>32.426219693472476</v>
      </c>
      <c r="AD28" s="15">
        <f t="shared" si="13"/>
        <v>32.426219693472476</v>
      </c>
      <c r="AE28" s="15">
        <f t="shared" si="13"/>
        <v>32.426219693472476</v>
      </c>
      <c r="AF28" s="15">
        <f t="shared" si="13"/>
        <v>32.426219693472476</v>
      </c>
      <c r="AG28" s="15">
        <f t="shared" si="13"/>
        <v>32.426219693472476</v>
      </c>
      <c r="AH28" s="15">
        <f t="shared" si="13"/>
        <v>32.426219693472476</v>
      </c>
      <c r="AI28" s="15">
        <f t="shared" si="13"/>
        <v>32.426219693472476</v>
      </c>
      <c r="AJ28" s="15">
        <f t="shared" si="13"/>
        <v>32.426219693472476</v>
      </c>
      <c r="AK28" s="15">
        <f t="shared" si="13"/>
        <v>32.426219693472476</v>
      </c>
      <c r="AL28" s="15">
        <f t="shared" si="13"/>
        <v>32.426219693472476</v>
      </c>
      <c r="AM28" s="15">
        <f t="shared" si="13"/>
        <v>32.426219693472476</v>
      </c>
      <c r="AN28" s="15">
        <f t="shared" si="13"/>
        <v>32.426219693472476</v>
      </c>
      <c r="AO28" s="15">
        <f t="shared" si="13"/>
        <v>32.426219693472476</v>
      </c>
      <c r="AP28" s="15">
        <f t="shared" si="13"/>
        <v>32.426219693472476</v>
      </c>
      <c r="AQ28" s="15">
        <f t="shared" si="13"/>
        <v>32.426219693472476</v>
      </c>
      <c r="AR28" s="15">
        <f t="shared" si="13"/>
        <v>32.426219693472476</v>
      </c>
      <c r="AS28" s="15">
        <f t="shared" si="13"/>
        <v>32.426219693472476</v>
      </c>
      <c r="AT28" s="15">
        <f t="shared" si="13"/>
        <v>32.426219693472476</v>
      </c>
      <c r="AU28" s="15">
        <f t="shared" si="13"/>
        <v>32.426219693472476</v>
      </c>
      <c r="AV28" s="15">
        <f t="shared" si="13"/>
        <v>32.426219693472476</v>
      </c>
      <c r="AW28" s="15">
        <f t="shared" si="13"/>
        <v>32.426219693472476</v>
      </c>
      <c r="AX28" s="15">
        <f t="shared" si="13"/>
        <v>32.426219693472476</v>
      </c>
      <c r="AY28" s="15">
        <f t="shared" si="13"/>
        <v>32.426219693472476</v>
      </c>
      <c r="AZ28" s="15">
        <f t="shared" si="13"/>
        <v>32.426219693472476</v>
      </c>
      <c r="BA28" s="15">
        <f t="shared" si="13"/>
        <v>32.426219693472476</v>
      </c>
      <c r="BB28" s="15">
        <f t="shared" si="13"/>
        <v>32.426219693472476</v>
      </c>
      <c r="BC28" s="15">
        <f t="shared" si="13"/>
        <v>32.426219693472476</v>
      </c>
      <c r="BD28" s="15">
        <f t="shared" si="13"/>
        <v>32.426219693472476</v>
      </c>
      <c r="BE28" s="15">
        <f t="shared" si="13"/>
        <v>32.426219693472476</v>
      </c>
      <c r="BF28" s="15">
        <f t="shared" si="13"/>
        <v>32.426219693472476</v>
      </c>
      <c r="BG28" s="15">
        <f t="shared" si="13"/>
        <v>32.426219693472476</v>
      </c>
      <c r="BH28" s="15">
        <f t="shared" si="13"/>
        <v>32.426219693472476</v>
      </c>
      <c r="BI28" s="15">
        <f t="shared" si="13"/>
        <v>32.426219693472476</v>
      </c>
      <c r="BJ28" s="15">
        <f t="shared" si="13"/>
        <v>32.426219693472476</v>
      </c>
      <c r="BK28" s="15">
        <f t="shared" si="13"/>
        <v>32.426219693472476</v>
      </c>
      <c r="BL28" s="15">
        <f t="shared" si="13"/>
        <v>32.426219693472476</v>
      </c>
      <c r="BM28" s="15">
        <f t="shared" si="13"/>
        <v>32.426219693472476</v>
      </c>
      <c r="BN28" s="15">
        <f t="shared" si="13"/>
        <v>32.426219693472476</v>
      </c>
      <c r="BO28" s="15">
        <f t="shared" si="13"/>
        <v>32.426219693472476</v>
      </c>
      <c r="BP28" s="15">
        <f t="shared" ref="BP28:CS28" si="14">-($C$27-(1+BP25)^$C$24*$C$17)*((1+BP25)^($C$24-1)+(1-(1+BP25)^($C$24-1))/(1-(1+BP25)))^-1</f>
        <v>32.426219693472476</v>
      </c>
      <c r="BQ28" s="15">
        <f t="shared" si="14"/>
        <v>32.426219693472476</v>
      </c>
      <c r="BR28" s="15">
        <f t="shared" si="14"/>
        <v>32.426219693472476</v>
      </c>
      <c r="BS28" s="15">
        <f t="shared" si="14"/>
        <v>32.426219693472476</v>
      </c>
      <c r="BT28" s="15">
        <f t="shared" si="14"/>
        <v>32.426219693472476</v>
      </c>
      <c r="BU28" s="15">
        <f t="shared" si="14"/>
        <v>32.426219693472476</v>
      </c>
      <c r="BV28" s="15">
        <f t="shared" si="14"/>
        <v>32.426219693472476</v>
      </c>
      <c r="BW28" s="15">
        <f t="shared" si="14"/>
        <v>32.426219693472476</v>
      </c>
      <c r="BX28" s="15">
        <f t="shared" si="14"/>
        <v>32.426219693472476</v>
      </c>
      <c r="BY28" s="15">
        <f t="shared" si="14"/>
        <v>32.426219693472476</v>
      </c>
      <c r="BZ28" s="15">
        <f t="shared" si="14"/>
        <v>32.426219693472476</v>
      </c>
      <c r="CA28" s="15">
        <f t="shared" si="14"/>
        <v>32.426219693472476</v>
      </c>
      <c r="CB28" s="15">
        <f t="shared" si="14"/>
        <v>32.426219693472476</v>
      </c>
      <c r="CC28" s="15">
        <f t="shared" si="14"/>
        <v>32.426219693472476</v>
      </c>
      <c r="CD28" s="15">
        <f t="shared" si="14"/>
        <v>32.426219693472476</v>
      </c>
      <c r="CE28" s="15">
        <f t="shared" si="14"/>
        <v>32.426219693472476</v>
      </c>
      <c r="CF28" s="15">
        <f t="shared" si="14"/>
        <v>32.426219693472476</v>
      </c>
      <c r="CG28" s="15">
        <f t="shared" si="14"/>
        <v>32.426219693472476</v>
      </c>
      <c r="CH28" s="15">
        <f t="shared" si="14"/>
        <v>32.426219693472476</v>
      </c>
      <c r="CI28" s="15">
        <f t="shared" si="14"/>
        <v>32.426219693472476</v>
      </c>
      <c r="CJ28" s="15">
        <f t="shared" si="14"/>
        <v>32.426219693472476</v>
      </c>
      <c r="CK28" s="15">
        <f t="shared" si="14"/>
        <v>32.426219693472476</v>
      </c>
      <c r="CL28" s="15">
        <f t="shared" si="14"/>
        <v>32.426219693472476</v>
      </c>
      <c r="CM28" s="15">
        <f t="shared" si="14"/>
        <v>32.426219693472476</v>
      </c>
      <c r="CN28" s="15">
        <f t="shared" si="14"/>
        <v>32.426219693472476</v>
      </c>
      <c r="CO28" s="15">
        <f t="shared" si="14"/>
        <v>32.426219693472476</v>
      </c>
      <c r="CP28" s="15">
        <f t="shared" si="14"/>
        <v>32.426219693472476</v>
      </c>
      <c r="CQ28" s="15">
        <f t="shared" si="14"/>
        <v>32.426219693472476</v>
      </c>
      <c r="CR28" s="15">
        <f t="shared" si="14"/>
        <v>32.426219693472476</v>
      </c>
      <c r="CS28" s="15">
        <f t="shared" si="14"/>
        <v>32.426219693472476</v>
      </c>
    </row>
    <row r="29" spans="1:98" s="8" customFormat="1" x14ac:dyDescent="0.25">
      <c r="A29" s="81" t="s">
        <v>32</v>
      </c>
      <c r="B29" s="22" t="s">
        <v>33</v>
      </c>
      <c r="C29" s="6"/>
      <c r="D29" s="7">
        <f>+$C$17</f>
        <v>90.360333333333344</v>
      </c>
      <c r="E29" s="7">
        <f>+$D$29-E26</f>
        <v>90.360333333333344</v>
      </c>
      <c r="F29" s="7">
        <f t="shared" ref="F29:BQ29" si="15">+$D$29-F26</f>
        <v>90.360333333333344</v>
      </c>
      <c r="G29" s="7">
        <f t="shared" si="15"/>
        <v>90.360333333333344</v>
      </c>
      <c r="H29" s="7">
        <f t="shared" si="15"/>
        <v>90.360333333333344</v>
      </c>
      <c r="I29" s="7">
        <f t="shared" si="15"/>
        <v>90.360333333333344</v>
      </c>
      <c r="J29" s="7">
        <f t="shared" si="15"/>
        <v>90.360333333333344</v>
      </c>
      <c r="K29" s="7">
        <f t="shared" si="15"/>
        <v>90.360333333333344</v>
      </c>
      <c r="L29" s="7">
        <f t="shared" si="15"/>
        <v>90.360333333333344</v>
      </c>
      <c r="M29" s="7">
        <f t="shared" si="15"/>
        <v>90.360333333333344</v>
      </c>
      <c r="N29" s="7">
        <f t="shared" si="15"/>
        <v>90.360333333333344</v>
      </c>
      <c r="O29" s="7">
        <f t="shared" si="15"/>
        <v>90.360333333333344</v>
      </c>
      <c r="P29" s="7">
        <f t="shared" si="15"/>
        <v>90.360333333333344</v>
      </c>
      <c r="Q29" s="7">
        <f t="shared" si="15"/>
        <v>90.360333333333344</v>
      </c>
      <c r="R29" s="7">
        <f t="shared" si="15"/>
        <v>90.360333333333344</v>
      </c>
      <c r="S29" s="7">
        <f t="shared" si="15"/>
        <v>90.360333333333344</v>
      </c>
      <c r="T29" s="7">
        <f t="shared" si="15"/>
        <v>90.360333333333344</v>
      </c>
      <c r="U29" s="7">
        <f t="shared" si="15"/>
        <v>90.360333333333344</v>
      </c>
      <c r="V29" s="7">
        <f t="shared" si="15"/>
        <v>90.360333333333344</v>
      </c>
      <c r="W29" s="7">
        <f t="shared" si="15"/>
        <v>90.360333333333344</v>
      </c>
      <c r="X29" s="7">
        <f t="shared" si="15"/>
        <v>90.360333333333344</v>
      </c>
      <c r="Y29" s="7">
        <f t="shared" si="15"/>
        <v>90.360333333333344</v>
      </c>
      <c r="Z29" s="7">
        <f t="shared" si="15"/>
        <v>90.360333333333344</v>
      </c>
      <c r="AA29" s="7">
        <f t="shared" si="15"/>
        <v>90.360333333333344</v>
      </c>
      <c r="AB29" s="7">
        <f t="shared" si="15"/>
        <v>90.360333333333344</v>
      </c>
      <c r="AC29" s="7">
        <f t="shared" si="15"/>
        <v>90.360333333333344</v>
      </c>
      <c r="AD29" s="7">
        <f t="shared" si="15"/>
        <v>90.360333333333344</v>
      </c>
      <c r="AE29" s="7">
        <f t="shared" si="15"/>
        <v>90.360333333333344</v>
      </c>
      <c r="AF29" s="7">
        <f t="shared" si="15"/>
        <v>90.360333333333344</v>
      </c>
      <c r="AG29" s="7">
        <f t="shared" si="15"/>
        <v>90.360333333333344</v>
      </c>
      <c r="AH29" s="7">
        <f t="shared" si="15"/>
        <v>90.360333333333344</v>
      </c>
      <c r="AI29" s="7">
        <f t="shared" si="15"/>
        <v>90.360333333333344</v>
      </c>
      <c r="AJ29" s="7">
        <f t="shared" si="15"/>
        <v>90.360333333333344</v>
      </c>
      <c r="AK29" s="7">
        <f t="shared" si="15"/>
        <v>90.360333333333344</v>
      </c>
      <c r="AL29" s="7">
        <f t="shared" si="15"/>
        <v>90.360333333333344</v>
      </c>
      <c r="AM29" s="7">
        <f t="shared" si="15"/>
        <v>90.360333333333344</v>
      </c>
      <c r="AN29" s="7">
        <f t="shared" si="15"/>
        <v>90.360333333333344</v>
      </c>
      <c r="AO29" s="7">
        <f t="shared" si="15"/>
        <v>90.360333333333344</v>
      </c>
      <c r="AP29" s="7">
        <f t="shared" si="15"/>
        <v>90.360333333333344</v>
      </c>
      <c r="AQ29" s="7">
        <f t="shared" si="15"/>
        <v>90.360333333333344</v>
      </c>
      <c r="AR29" s="7">
        <f t="shared" si="15"/>
        <v>90.360333333333344</v>
      </c>
      <c r="AS29" s="7">
        <f t="shared" si="15"/>
        <v>90.360333333333344</v>
      </c>
      <c r="AT29" s="7">
        <f t="shared" si="15"/>
        <v>90.360333333333344</v>
      </c>
      <c r="AU29" s="7">
        <f t="shared" si="15"/>
        <v>90.360333333333344</v>
      </c>
      <c r="AV29" s="7">
        <f t="shared" si="15"/>
        <v>90.360333333333344</v>
      </c>
      <c r="AW29" s="7">
        <f t="shared" si="15"/>
        <v>90.360333333333344</v>
      </c>
      <c r="AX29" s="7">
        <f t="shared" si="15"/>
        <v>90.360333333333344</v>
      </c>
      <c r="AY29" s="7">
        <f t="shared" si="15"/>
        <v>90.360333333333344</v>
      </c>
      <c r="AZ29" s="7">
        <f t="shared" si="15"/>
        <v>90.360333333333344</v>
      </c>
      <c r="BA29" s="7">
        <f t="shared" si="15"/>
        <v>90.360333333333344</v>
      </c>
      <c r="BB29" s="7">
        <f t="shared" si="15"/>
        <v>90.360333333333344</v>
      </c>
      <c r="BC29" s="7">
        <f t="shared" si="15"/>
        <v>90.360333333333344</v>
      </c>
      <c r="BD29" s="7">
        <f t="shared" si="15"/>
        <v>90.360333333333344</v>
      </c>
      <c r="BE29" s="7">
        <f t="shared" si="15"/>
        <v>90.360333333333344</v>
      </c>
      <c r="BF29" s="7">
        <f t="shared" si="15"/>
        <v>90.360333333333344</v>
      </c>
      <c r="BG29" s="7">
        <f t="shared" si="15"/>
        <v>90.360333333333344</v>
      </c>
      <c r="BH29" s="7">
        <f t="shared" si="15"/>
        <v>90.360333333333344</v>
      </c>
      <c r="BI29" s="7">
        <f t="shared" si="15"/>
        <v>90.360333333333344</v>
      </c>
      <c r="BJ29" s="7">
        <f t="shared" si="15"/>
        <v>90.360333333333344</v>
      </c>
      <c r="BK29" s="7">
        <f t="shared" si="15"/>
        <v>90.360333333333344</v>
      </c>
      <c r="BL29" s="7">
        <f t="shared" si="15"/>
        <v>90.360333333333344</v>
      </c>
      <c r="BM29" s="7">
        <f t="shared" si="15"/>
        <v>90.360333333333344</v>
      </c>
      <c r="BN29" s="7">
        <f t="shared" si="15"/>
        <v>90.360333333333344</v>
      </c>
      <c r="BO29" s="7">
        <f t="shared" si="15"/>
        <v>90.360333333333344</v>
      </c>
      <c r="BP29" s="7">
        <f t="shared" si="15"/>
        <v>90.360333333333344</v>
      </c>
      <c r="BQ29" s="7">
        <f t="shared" si="15"/>
        <v>90.360333333333344</v>
      </c>
      <c r="BR29" s="7">
        <f t="shared" ref="BR29:CS29" si="16">+$D$29-BR26</f>
        <v>90.360333333333344</v>
      </c>
      <c r="BS29" s="7">
        <f t="shared" si="16"/>
        <v>90.360333333333344</v>
      </c>
      <c r="BT29" s="7">
        <f t="shared" si="16"/>
        <v>90.360333333333344</v>
      </c>
      <c r="BU29" s="7">
        <f t="shared" si="16"/>
        <v>90.360333333333344</v>
      </c>
      <c r="BV29" s="7">
        <f t="shared" si="16"/>
        <v>90.360333333333344</v>
      </c>
      <c r="BW29" s="7">
        <f t="shared" si="16"/>
        <v>90.360333333333344</v>
      </c>
      <c r="BX29" s="7">
        <f t="shared" si="16"/>
        <v>90.360333333333344</v>
      </c>
      <c r="BY29" s="7">
        <f t="shared" si="16"/>
        <v>90.360333333333344</v>
      </c>
      <c r="BZ29" s="7">
        <f t="shared" si="16"/>
        <v>90.360333333333344</v>
      </c>
      <c r="CA29" s="7">
        <f t="shared" si="16"/>
        <v>90.360333333333344</v>
      </c>
      <c r="CB29" s="7">
        <f t="shared" si="16"/>
        <v>90.360333333333344</v>
      </c>
      <c r="CC29" s="7">
        <f t="shared" si="16"/>
        <v>90.360333333333344</v>
      </c>
      <c r="CD29" s="7">
        <f t="shared" si="16"/>
        <v>90.360333333333344</v>
      </c>
      <c r="CE29" s="7">
        <f t="shared" si="16"/>
        <v>90.360333333333344</v>
      </c>
      <c r="CF29" s="7">
        <f t="shared" si="16"/>
        <v>90.360333333333344</v>
      </c>
      <c r="CG29" s="7">
        <f t="shared" si="16"/>
        <v>90.360333333333344</v>
      </c>
      <c r="CH29" s="7">
        <f t="shared" si="16"/>
        <v>90.360333333333344</v>
      </c>
      <c r="CI29" s="7">
        <f t="shared" si="16"/>
        <v>90.360333333333344</v>
      </c>
      <c r="CJ29" s="7">
        <f t="shared" si="16"/>
        <v>90.360333333333344</v>
      </c>
      <c r="CK29" s="7">
        <f t="shared" si="16"/>
        <v>90.360333333333344</v>
      </c>
      <c r="CL29" s="7">
        <f t="shared" si="16"/>
        <v>90.360333333333344</v>
      </c>
      <c r="CM29" s="7">
        <f t="shared" si="16"/>
        <v>90.360333333333344</v>
      </c>
      <c r="CN29" s="7">
        <f t="shared" si="16"/>
        <v>90.360333333333344</v>
      </c>
      <c r="CO29" s="7">
        <f t="shared" si="16"/>
        <v>90.360333333333344</v>
      </c>
      <c r="CP29" s="7">
        <f t="shared" si="16"/>
        <v>90.360333333333344</v>
      </c>
      <c r="CQ29" s="7">
        <f t="shared" si="16"/>
        <v>90.360333333333344</v>
      </c>
      <c r="CR29" s="7">
        <f t="shared" si="16"/>
        <v>90.360333333333344</v>
      </c>
      <c r="CS29" s="7">
        <f t="shared" si="16"/>
        <v>90.360333333333344</v>
      </c>
      <c r="CT29" s="7"/>
    </row>
    <row r="30" spans="1:98" s="16" customFormat="1" x14ac:dyDescent="0.25">
      <c r="A30" s="82"/>
      <c r="B30" s="23" t="s">
        <v>34</v>
      </c>
      <c r="C30" s="13"/>
      <c r="D30" s="15">
        <f t="shared" ref="D30:BO30" si="17">-(D29-(1+D25)^$C$24*$C$17)*((1+D25)^($C$24-1)+(1-(1+D25)^($C$24-1))/(1-(1+D25)))^-1</f>
        <v>2.0658863601391317</v>
      </c>
      <c r="E30" s="15">
        <f t="shared" si="17"/>
        <v>2.0658863601391317</v>
      </c>
      <c r="F30" s="15">
        <f t="shared" si="17"/>
        <v>2.0658863601391317</v>
      </c>
      <c r="G30" s="15">
        <f t="shared" si="17"/>
        <v>2.0658863601391317</v>
      </c>
      <c r="H30" s="15">
        <f t="shared" si="17"/>
        <v>2.0658863601391317</v>
      </c>
      <c r="I30" s="15">
        <f t="shared" si="17"/>
        <v>2.0658863601391317</v>
      </c>
      <c r="J30" s="15">
        <f t="shared" si="17"/>
        <v>2.0658863601391317</v>
      </c>
      <c r="K30" s="15">
        <f t="shared" si="17"/>
        <v>2.0658863601391317</v>
      </c>
      <c r="L30" s="15">
        <f t="shared" si="17"/>
        <v>2.0658863601391317</v>
      </c>
      <c r="M30" s="15">
        <f t="shared" si="17"/>
        <v>2.0658863601391317</v>
      </c>
      <c r="N30" s="15">
        <f t="shared" si="17"/>
        <v>2.0658863601391317</v>
      </c>
      <c r="O30" s="15">
        <f t="shared" si="17"/>
        <v>2.0658863601391317</v>
      </c>
      <c r="P30" s="15">
        <f t="shared" si="17"/>
        <v>2.0658863601391317</v>
      </c>
      <c r="Q30" s="15">
        <f t="shared" si="17"/>
        <v>2.0658863601391317</v>
      </c>
      <c r="R30" s="15">
        <f t="shared" si="17"/>
        <v>2.0658863601391317</v>
      </c>
      <c r="S30" s="15">
        <f t="shared" si="17"/>
        <v>2.0658863601391317</v>
      </c>
      <c r="T30" s="15">
        <f t="shared" si="17"/>
        <v>2.0658863601391317</v>
      </c>
      <c r="U30" s="15">
        <f t="shared" si="17"/>
        <v>2.0658863601391317</v>
      </c>
      <c r="V30" s="15">
        <f t="shared" si="17"/>
        <v>2.0658863601391317</v>
      </c>
      <c r="W30" s="15">
        <f t="shared" si="17"/>
        <v>2.0658863601391317</v>
      </c>
      <c r="X30" s="15">
        <f t="shared" si="17"/>
        <v>2.0658863601391317</v>
      </c>
      <c r="Y30" s="15">
        <f t="shared" si="17"/>
        <v>2.0658863601391317</v>
      </c>
      <c r="Z30" s="15">
        <f t="shared" si="17"/>
        <v>2.0658863601391317</v>
      </c>
      <c r="AA30" s="15">
        <f t="shared" si="17"/>
        <v>2.0658863601391317</v>
      </c>
      <c r="AB30" s="15">
        <f t="shared" si="17"/>
        <v>2.0658863601391317</v>
      </c>
      <c r="AC30" s="15">
        <f t="shared" si="17"/>
        <v>2.0658863601391317</v>
      </c>
      <c r="AD30" s="15">
        <f t="shared" si="17"/>
        <v>2.0658863601391317</v>
      </c>
      <c r="AE30" s="15">
        <f t="shared" si="17"/>
        <v>2.0658863601391317</v>
      </c>
      <c r="AF30" s="15">
        <f t="shared" si="17"/>
        <v>2.0658863601391317</v>
      </c>
      <c r="AG30" s="15">
        <f t="shared" si="17"/>
        <v>2.0658863601391317</v>
      </c>
      <c r="AH30" s="15">
        <f t="shared" si="17"/>
        <v>2.0658863601391317</v>
      </c>
      <c r="AI30" s="15">
        <f t="shared" si="17"/>
        <v>2.0658863601391317</v>
      </c>
      <c r="AJ30" s="15">
        <f t="shared" si="17"/>
        <v>2.0658863601391317</v>
      </c>
      <c r="AK30" s="15">
        <f t="shared" si="17"/>
        <v>2.0658863601391317</v>
      </c>
      <c r="AL30" s="15">
        <f t="shared" si="17"/>
        <v>2.0658863601391317</v>
      </c>
      <c r="AM30" s="15">
        <f t="shared" si="17"/>
        <v>2.0658863601391317</v>
      </c>
      <c r="AN30" s="15">
        <f t="shared" si="17"/>
        <v>2.0658863601391317</v>
      </c>
      <c r="AO30" s="15">
        <f t="shared" si="17"/>
        <v>2.0658863601391317</v>
      </c>
      <c r="AP30" s="15">
        <f t="shared" si="17"/>
        <v>2.0658863601391317</v>
      </c>
      <c r="AQ30" s="15">
        <f t="shared" si="17"/>
        <v>2.0658863601391317</v>
      </c>
      <c r="AR30" s="15">
        <f t="shared" si="17"/>
        <v>2.0658863601391317</v>
      </c>
      <c r="AS30" s="15">
        <f t="shared" si="17"/>
        <v>2.0658863601391317</v>
      </c>
      <c r="AT30" s="15">
        <f t="shared" si="17"/>
        <v>2.0658863601391317</v>
      </c>
      <c r="AU30" s="15">
        <f t="shared" si="17"/>
        <v>2.0658863601391317</v>
      </c>
      <c r="AV30" s="15">
        <f t="shared" si="17"/>
        <v>2.0658863601391317</v>
      </c>
      <c r="AW30" s="15">
        <f t="shared" si="17"/>
        <v>2.0658863601391317</v>
      </c>
      <c r="AX30" s="15">
        <f t="shared" si="17"/>
        <v>2.0658863601391317</v>
      </c>
      <c r="AY30" s="15">
        <f t="shared" si="17"/>
        <v>2.0658863601391317</v>
      </c>
      <c r="AZ30" s="15">
        <f t="shared" si="17"/>
        <v>2.0658863601391317</v>
      </c>
      <c r="BA30" s="15">
        <f t="shared" si="17"/>
        <v>2.0658863601391317</v>
      </c>
      <c r="BB30" s="15">
        <f t="shared" si="17"/>
        <v>2.0658863601391317</v>
      </c>
      <c r="BC30" s="15">
        <f t="shared" si="17"/>
        <v>2.0658863601391317</v>
      </c>
      <c r="BD30" s="15">
        <f t="shared" si="17"/>
        <v>2.0658863601391317</v>
      </c>
      <c r="BE30" s="15">
        <f t="shared" si="17"/>
        <v>2.0658863601391317</v>
      </c>
      <c r="BF30" s="15">
        <f t="shared" si="17"/>
        <v>2.0658863601391317</v>
      </c>
      <c r="BG30" s="15">
        <f t="shared" si="17"/>
        <v>2.0658863601391317</v>
      </c>
      <c r="BH30" s="15">
        <f t="shared" si="17"/>
        <v>2.0658863601391317</v>
      </c>
      <c r="BI30" s="15">
        <f t="shared" si="17"/>
        <v>2.0658863601391317</v>
      </c>
      <c r="BJ30" s="15">
        <f t="shared" si="17"/>
        <v>2.0658863601391317</v>
      </c>
      <c r="BK30" s="15">
        <f t="shared" si="17"/>
        <v>2.0658863601391317</v>
      </c>
      <c r="BL30" s="15">
        <f t="shared" si="17"/>
        <v>2.0658863601391317</v>
      </c>
      <c r="BM30" s="15">
        <f t="shared" si="17"/>
        <v>2.0658863601391317</v>
      </c>
      <c r="BN30" s="15">
        <f t="shared" si="17"/>
        <v>2.0658863601391317</v>
      </c>
      <c r="BO30" s="15">
        <f t="shared" si="17"/>
        <v>2.0658863601391317</v>
      </c>
      <c r="BP30" s="15">
        <f t="shared" ref="BP30:CS30" si="18">-(BP29-(1+BP25)^$C$24*$C$17)*((1+BP25)^($C$24-1)+(1-(1+BP25)^($C$24-1))/(1-(1+BP25)))^-1</f>
        <v>2.0658863601391317</v>
      </c>
      <c r="BQ30" s="15">
        <f t="shared" si="18"/>
        <v>2.0658863601391317</v>
      </c>
      <c r="BR30" s="15">
        <f t="shared" si="18"/>
        <v>2.0658863601391317</v>
      </c>
      <c r="BS30" s="15">
        <f t="shared" si="18"/>
        <v>2.0658863601391317</v>
      </c>
      <c r="BT30" s="15">
        <f t="shared" si="18"/>
        <v>2.0658863601391317</v>
      </c>
      <c r="BU30" s="15">
        <f t="shared" si="18"/>
        <v>2.0658863601391317</v>
      </c>
      <c r="BV30" s="15">
        <f t="shared" si="18"/>
        <v>2.0658863601391317</v>
      </c>
      <c r="BW30" s="15">
        <f t="shared" si="18"/>
        <v>2.0658863601391317</v>
      </c>
      <c r="BX30" s="15">
        <f t="shared" si="18"/>
        <v>2.0658863601391317</v>
      </c>
      <c r="BY30" s="15">
        <f t="shared" si="18"/>
        <v>2.0658863601391317</v>
      </c>
      <c r="BZ30" s="15">
        <f t="shared" si="18"/>
        <v>2.0658863601391317</v>
      </c>
      <c r="CA30" s="15">
        <f t="shared" si="18"/>
        <v>2.0658863601391317</v>
      </c>
      <c r="CB30" s="15">
        <f t="shared" si="18"/>
        <v>2.0658863601391317</v>
      </c>
      <c r="CC30" s="15">
        <f t="shared" si="18"/>
        <v>2.0658863601391317</v>
      </c>
      <c r="CD30" s="15">
        <f t="shared" si="18"/>
        <v>2.0658863601391317</v>
      </c>
      <c r="CE30" s="15">
        <f t="shared" si="18"/>
        <v>2.0658863601391317</v>
      </c>
      <c r="CF30" s="15">
        <f t="shared" si="18"/>
        <v>2.0658863601391317</v>
      </c>
      <c r="CG30" s="15">
        <f t="shared" si="18"/>
        <v>2.0658863601391317</v>
      </c>
      <c r="CH30" s="15">
        <f t="shared" si="18"/>
        <v>2.0658863601391317</v>
      </c>
      <c r="CI30" s="15">
        <f t="shared" si="18"/>
        <v>2.0658863601391317</v>
      </c>
      <c r="CJ30" s="15">
        <f t="shared" si="18"/>
        <v>2.0658863601391317</v>
      </c>
      <c r="CK30" s="15">
        <f t="shared" si="18"/>
        <v>2.0658863601391317</v>
      </c>
      <c r="CL30" s="15">
        <f t="shared" si="18"/>
        <v>2.0658863601391317</v>
      </c>
      <c r="CM30" s="15">
        <f t="shared" si="18"/>
        <v>2.0658863601391317</v>
      </c>
      <c r="CN30" s="15">
        <f t="shared" si="18"/>
        <v>2.0658863601391317</v>
      </c>
      <c r="CO30" s="15">
        <f t="shared" si="18"/>
        <v>2.0658863601391317</v>
      </c>
      <c r="CP30" s="15">
        <f t="shared" si="18"/>
        <v>2.0658863601391317</v>
      </c>
      <c r="CQ30" s="15">
        <f t="shared" si="18"/>
        <v>2.0658863601391317</v>
      </c>
      <c r="CR30" s="15">
        <f t="shared" si="18"/>
        <v>2.0658863601391317</v>
      </c>
      <c r="CS30" s="15">
        <f t="shared" si="18"/>
        <v>2.0658863601391317</v>
      </c>
    </row>
    <row r="31" spans="1:98" s="8" customFormat="1" x14ac:dyDescent="0.25">
      <c r="A31" s="81" t="s">
        <v>35</v>
      </c>
      <c r="B31" s="22" t="s">
        <v>36</v>
      </c>
      <c r="C31" s="5"/>
      <c r="D31" s="7">
        <f>+C17</f>
        <v>90.360333333333344</v>
      </c>
      <c r="E31" s="7">
        <f>+D31-$C$23</f>
        <v>90.360333333333344</v>
      </c>
      <c r="F31" s="7">
        <f t="shared" ref="F31:BQ31" si="19">+E31-$C$23</f>
        <v>90.360333333333344</v>
      </c>
      <c r="G31" s="7">
        <f t="shared" si="19"/>
        <v>90.360333333333344</v>
      </c>
      <c r="H31" s="7">
        <f t="shared" si="19"/>
        <v>90.360333333333344</v>
      </c>
      <c r="I31" s="7">
        <f t="shared" si="19"/>
        <v>90.360333333333344</v>
      </c>
      <c r="J31" s="7">
        <f t="shared" si="19"/>
        <v>90.360333333333344</v>
      </c>
      <c r="K31" s="7">
        <f t="shared" si="19"/>
        <v>90.360333333333344</v>
      </c>
      <c r="L31" s="7">
        <f t="shared" si="19"/>
        <v>90.360333333333344</v>
      </c>
      <c r="M31" s="7">
        <f t="shared" si="19"/>
        <v>90.360333333333344</v>
      </c>
      <c r="N31" s="7">
        <f t="shared" si="19"/>
        <v>90.360333333333344</v>
      </c>
      <c r="O31" s="7">
        <f t="shared" si="19"/>
        <v>90.360333333333344</v>
      </c>
      <c r="P31" s="7">
        <f t="shared" si="19"/>
        <v>90.360333333333344</v>
      </c>
      <c r="Q31" s="7">
        <f t="shared" si="19"/>
        <v>90.360333333333344</v>
      </c>
      <c r="R31" s="7">
        <f t="shared" si="19"/>
        <v>90.360333333333344</v>
      </c>
      <c r="S31" s="7">
        <f t="shared" si="19"/>
        <v>90.360333333333344</v>
      </c>
      <c r="T31" s="7">
        <f t="shared" si="19"/>
        <v>90.360333333333344</v>
      </c>
      <c r="U31" s="7">
        <f t="shared" si="19"/>
        <v>90.360333333333344</v>
      </c>
      <c r="V31" s="7">
        <f t="shared" si="19"/>
        <v>90.360333333333344</v>
      </c>
      <c r="W31" s="7">
        <f t="shared" si="19"/>
        <v>90.360333333333344</v>
      </c>
      <c r="X31" s="7">
        <f t="shared" si="19"/>
        <v>90.360333333333344</v>
      </c>
      <c r="Y31" s="7">
        <f t="shared" si="19"/>
        <v>90.360333333333344</v>
      </c>
      <c r="Z31" s="7">
        <f t="shared" si="19"/>
        <v>90.360333333333344</v>
      </c>
      <c r="AA31" s="7">
        <f t="shared" si="19"/>
        <v>90.360333333333344</v>
      </c>
      <c r="AB31" s="7">
        <f t="shared" si="19"/>
        <v>90.360333333333344</v>
      </c>
      <c r="AC31" s="7">
        <f t="shared" si="19"/>
        <v>90.360333333333344</v>
      </c>
      <c r="AD31" s="7">
        <f t="shared" si="19"/>
        <v>90.360333333333344</v>
      </c>
      <c r="AE31" s="7">
        <f t="shared" si="19"/>
        <v>90.360333333333344</v>
      </c>
      <c r="AF31" s="7">
        <f t="shared" si="19"/>
        <v>90.360333333333344</v>
      </c>
      <c r="AG31" s="7">
        <f t="shared" si="19"/>
        <v>90.360333333333344</v>
      </c>
      <c r="AH31" s="7">
        <f t="shared" si="19"/>
        <v>90.360333333333344</v>
      </c>
      <c r="AI31" s="7">
        <f t="shared" si="19"/>
        <v>90.360333333333344</v>
      </c>
      <c r="AJ31" s="7">
        <f t="shared" si="19"/>
        <v>90.360333333333344</v>
      </c>
      <c r="AK31" s="7">
        <f t="shared" si="19"/>
        <v>90.360333333333344</v>
      </c>
      <c r="AL31" s="7">
        <f t="shared" si="19"/>
        <v>90.360333333333344</v>
      </c>
      <c r="AM31" s="7">
        <f t="shared" si="19"/>
        <v>90.360333333333344</v>
      </c>
      <c r="AN31" s="7">
        <f t="shared" si="19"/>
        <v>90.360333333333344</v>
      </c>
      <c r="AO31" s="7">
        <f t="shared" si="19"/>
        <v>90.360333333333344</v>
      </c>
      <c r="AP31" s="7">
        <f t="shared" si="19"/>
        <v>90.360333333333344</v>
      </c>
      <c r="AQ31" s="7">
        <f t="shared" si="19"/>
        <v>90.360333333333344</v>
      </c>
      <c r="AR31" s="7">
        <f t="shared" si="19"/>
        <v>90.360333333333344</v>
      </c>
      <c r="AS31" s="7">
        <f t="shared" si="19"/>
        <v>90.360333333333344</v>
      </c>
      <c r="AT31" s="7">
        <f t="shared" si="19"/>
        <v>90.360333333333344</v>
      </c>
      <c r="AU31" s="7">
        <f t="shared" si="19"/>
        <v>90.360333333333344</v>
      </c>
      <c r="AV31" s="7">
        <f t="shared" si="19"/>
        <v>90.360333333333344</v>
      </c>
      <c r="AW31" s="7">
        <f t="shared" si="19"/>
        <v>90.360333333333344</v>
      </c>
      <c r="AX31" s="7">
        <f t="shared" si="19"/>
        <v>90.360333333333344</v>
      </c>
      <c r="AY31" s="7">
        <f t="shared" si="19"/>
        <v>90.360333333333344</v>
      </c>
      <c r="AZ31" s="7">
        <f t="shared" si="19"/>
        <v>90.360333333333344</v>
      </c>
      <c r="BA31" s="7">
        <f t="shared" si="19"/>
        <v>90.360333333333344</v>
      </c>
      <c r="BB31" s="7">
        <f t="shared" si="19"/>
        <v>90.360333333333344</v>
      </c>
      <c r="BC31" s="7">
        <f t="shared" si="19"/>
        <v>90.360333333333344</v>
      </c>
      <c r="BD31" s="7">
        <f t="shared" si="19"/>
        <v>90.360333333333344</v>
      </c>
      <c r="BE31" s="7">
        <f t="shared" si="19"/>
        <v>90.360333333333344</v>
      </c>
      <c r="BF31" s="7">
        <f t="shared" si="19"/>
        <v>90.360333333333344</v>
      </c>
      <c r="BG31" s="7">
        <f t="shared" si="19"/>
        <v>90.360333333333344</v>
      </c>
      <c r="BH31" s="7">
        <f t="shared" si="19"/>
        <v>90.360333333333344</v>
      </c>
      <c r="BI31" s="7">
        <f t="shared" si="19"/>
        <v>90.360333333333344</v>
      </c>
      <c r="BJ31" s="7">
        <f t="shared" si="19"/>
        <v>90.360333333333344</v>
      </c>
      <c r="BK31" s="7">
        <f t="shared" si="19"/>
        <v>90.360333333333344</v>
      </c>
      <c r="BL31" s="7">
        <f t="shared" si="19"/>
        <v>90.360333333333344</v>
      </c>
      <c r="BM31" s="7">
        <f t="shared" si="19"/>
        <v>90.360333333333344</v>
      </c>
      <c r="BN31" s="7">
        <f t="shared" si="19"/>
        <v>90.360333333333344</v>
      </c>
      <c r="BO31" s="7">
        <f t="shared" si="19"/>
        <v>90.360333333333344</v>
      </c>
      <c r="BP31" s="7">
        <f t="shared" si="19"/>
        <v>90.360333333333344</v>
      </c>
      <c r="BQ31" s="7">
        <f t="shared" si="19"/>
        <v>90.360333333333344</v>
      </c>
      <c r="BR31" s="7">
        <f t="shared" ref="BR31:CS31" si="20">+BQ31-$C$23</f>
        <v>90.360333333333344</v>
      </c>
      <c r="BS31" s="7">
        <f t="shared" si="20"/>
        <v>90.360333333333344</v>
      </c>
      <c r="BT31" s="7">
        <f t="shared" si="20"/>
        <v>90.360333333333344</v>
      </c>
      <c r="BU31" s="7">
        <f t="shared" si="20"/>
        <v>90.360333333333344</v>
      </c>
      <c r="BV31" s="7">
        <f t="shared" si="20"/>
        <v>90.360333333333344</v>
      </c>
      <c r="BW31" s="7">
        <f t="shared" si="20"/>
        <v>90.360333333333344</v>
      </c>
      <c r="BX31" s="7">
        <f t="shared" si="20"/>
        <v>90.360333333333344</v>
      </c>
      <c r="BY31" s="7">
        <f t="shared" si="20"/>
        <v>90.360333333333344</v>
      </c>
      <c r="BZ31" s="7">
        <f t="shared" si="20"/>
        <v>90.360333333333344</v>
      </c>
      <c r="CA31" s="7">
        <f t="shared" si="20"/>
        <v>90.360333333333344</v>
      </c>
      <c r="CB31" s="7">
        <f t="shared" si="20"/>
        <v>90.360333333333344</v>
      </c>
      <c r="CC31" s="7">
        <f t="shared" si="20"/>
        <v>90.360333333333344</v>
      </c>
      <c r="CD31" s="7">
        <f t="shared" si="20"/>
        <v>90.360333333333344</v>
      </c>
      <c r="CE31" s="7">
        <f t="shared" si="20"/>
        <v>90.360333333333344</v>
      </c>
      <c r="CF31" s="7">
        <f t="shared" si="20"/>
        <v>90.360333333333344</v>
      </c>
      <c r="CG31" s="7">
        <f t="shared" si="20"/>
        <v>90.360333333333344</v>
      </c>
      <c r="CH31" s="7">
        <f t="shared" si="20"/>
        <v>90.360333333333344</v>
      </c>
      <c r="CI31" s="7">
        <f t="shared" si="20"/>
        <v>90.360333333333344</v>
      </c>
      <c r="CJ31" s="7">
        <f t="shared" si="20"/>
        <v>90.360333333333344</v>
      </c>
      <c r="CK31" s="7">
        <f t="shared" si="20"/>
        <v>90.360333333333344</v>
      </c>
      <c r="CL31" s="7">
        <f t="shared" si="20"/>
        <v>90.360333333333344</v>
      </c>
      <c r="CM31" s="7">
        <f t="shared" si="20"/>
        <v>90.360333333333344</v>
      </c>
      <c r="CN31" s="7">
        <f t="shared" si="20"/>
        <v>90.360333333333344</v>
      </c>
      <c r="CO31" s="7">
        <f t="shared" si="20"/>
        <v>90.360333333333344</v>
      </c>
      <c r="CP31" s="7">
        <f t="shared" si="20"/>
        <v>90.360333333333344</v>
      </c>
      <c r="CQ31" s="7">
        <f t="shared" si="20"/>
        <v>90.360333333333344</v>
      </c>
      <c r="CR31" s="7">
        <f t="shared" si="20"/>
        <v>90.360333333333344</v>
      </c>
      <c r="CS31" s="7">
        <f t="shared" si="20"/>
        <v>90.360333333333344</v>
      </c>
    </row>
    <row r="32" spans="1:98" s="16" customFormat="1" x14ac:dyDescent="0.25">
      <c r="A32" s="82"/>
      <c r="B32" s="23" t="s">
        <v>37</v>
      </c>
      <c r="C32" s="13"/>
      <c r="D32" s="15">
        <f t="shared" ref="D32:BO32" si="21">-($C$27-(1+D25)^$C$24*D31)*((1+D25)^($C$24-1)+(1-(1+D25)^($C$24-1))/(1-(1+D25)))^-1</f>
        <v>32.426219693472476</v>
      </c>
      <c r="E32" s="15">
        <f t="shared" si="21"/>
        <v>32.426219693472476</v>
      </c>
      <c r="F32" s="15">
        <f t="shared" si="21"/>
        <v>32.426219693472476</v>
      </c>
      <c r="G32" s="15">
        <f t="shared" si="21"/>
        <v>32.426219693472476</v>
      </c>
      <c r="H32" s="15">
        <f t="shared" si="21"/>
        <v>32.426219693472476</v>
      </c>
      <c r="I32" s="15">
        <f t="shared" si="21"/>
        <v>32.426219693472476</v>
      </c>
      <c r="J32" s="15">
        <f t="shared" si="21"/>
        <v>32.426219693472476</v>
      </c>
      <c r="K32" s="15">
        <f t="shared" si="21"/>
        <v>32.426219693472476</v>
      </c>
      <c r="L32" s="15">
        <f t="shared" si="21"/>
        <v>32.426219693472476</v>
      </c>
      <c r="M32" s="15">
        <f t="shared" si="21"/>
        <v>32.426219693472476</v>
      </c>
      <c r="N32" s="15">
        <f t="shared" si="21"/>
        <v>32.426219693472476</v>
      </c>
      <c r="O32" s="15">
        <f t="shared" si="21"/>
        <v>32.426219693472476</v>
      </c>
      <c r="P32" s="15">
        <f t="shared" si="21"/>
        <v>32.426219693472476</v>
      </c>
      <c r="Q32" s="15">
        <f t="shared" si="21"/>
        <v>32.426219693472476</v>
      </c>
      <c r="R32" s="15">
        <f t="shared" si="21"/>
        <v>32.426219693472476</v>
      </c>
      <c r="S32" s="15">
        <f t="shared" si="21"/>
        <v>32.426219693472476</v>
      </c>
      <c r="T32" s="15">
        <f t="shared" si="21"/>
        <v>32.426219693472476</v>
      </c>
      <c r="U32" s="15">
        <f t="shared" si="21"/>
        <v>32.426219693472476</v>
      </c>
      <c r="V32" s="15">
        <f t="shared" si="21"/>
        <v>32.426219693472476</v>
      </c>
      <c r="W32" s="15">
        <f t="shared" si="21"/>
        <v>32.426219693472476</v>
      </c>
      <c r="X32" s="15">
        <f t="shared" si="21"/>
        <v>32.426219693472476</v>
      </c>
      <c r="Y32" s="15">
        <f t="shared" si="21"/>
        <v>32.426219693472476</v>
      </c>
      <c r="Z32" s="15">
        <f t="shared" si="21"/>
        <v>32.426219693472476</v>
      </c>
      <c r="AA32" s="15">
        <f t="shared" si="21"/>
        <v>32.426219693472476</v>
      </c>
      <c r="AB32" s="15">
        <f t="shared" si="21"/>
        <v>32.426219693472476</v>
      </c>
      <c r="AC32" s="15">
        <f t="shared" si="21"/>
        <v>32.426219693472476</v>
      </c>
      <c r="AD32" s="15">
        <f t="shared" si="21"/>
        <v>32.426219693472476</v>
      </c>
      <c r="AE32" s="15">
        <f t="shared" si="21"/>
        <v>32.426219693472476</v>
      </c>
      <c r="AF32" s="15">
        <f t="shared" si="21"/>
        <v>32.426219693472476</v>
      </c>
      <c r="AG32" s="15">
        <f t="shared" si="21"/>
        <v>32.426219693472476</v>
      </c>
      <c r="AH32" s="15">
        <f t="shared" si="21"/>
        <v>32.426219693472476</v>
      </c>
      <c r="AI32" s="15">
        <f t="shared" si="21"/>
        <v>32.426219693472476</v>
      </c>
      <c r="AJ32" s="15">
        <f t="shared" si="21"/>
        <v>32.426219693472476</v>
      </c>
      <c r="AK32" s="15">
        <f t="shared" si="21"/>
        <v>32.426219693472476</v>
      </c>
      <c r="AL32" s="15">
        <f t="shared" si="21"/>
        <v>32.426219693472476</v>
      </c>
      <c r="AM32" s="15">
        <f t="shared" si="21"/>
        <v>32.426219693472476</v>
      </c>
      <c r="AN32" s="15">
        <f t="shared" si="21"/>
        <v>32.426219693472476</v>
      </c>
      <c r="AO32" s="15">
        <f t="shared" si="21"/>
        <v>32.426219693472476</v>
      </c>
      <c r="AP32" s="15">
        <f t="shared" si="21"/>
        <v>32.426219693472476</v>
      </c>
      <c r="AQ32" s="15">
        <f t="shared" si="21"/>
        <v>32.426219693472476</v>
      </c>
      <c r="AR32" s="15">
        <f t="shared" si="21"/>
        <v>32.426219693472476</v>
      </c>
      <c r="AS32" s="15">
        <f t="shared" si="21"/>
        <v>32.426219693472476</v>
      </c>
      <c r="AT32" s="15">
        <f t="shared" si="21"/>
        <v>32.426219693472476</v>
      </c>
      <c r="AU32" s="15">
        <f t="shared" si="21"/>
        <v>32.426219693472476</v>
      </c>
      <c r="AV32" s="15">
        <f t="shared" si="21"/>
        <v>32.426219693472476</v>
      </c>
      <c r="AW32" s="15">
        <f t="shared" si="21"/>
        <v>32.426219693472476</v>
      </c>
      <c r="AX32" s="15">
        <f t="shared" si="21"/>
        <v>32.426219693472476</v>
      </c>
      <c r="AY32" s="15">
        <f t="shared" si="21"/>
        <v>32.426219693472476</v>
      </c>
      <c r="AZ32" s="15">
        <f t="shared" si="21"/>
        <v>32.426219693472476</v>
      </c>
      <c r="BA32" s="15">
        <f t="shared" si="21"/>
        <v>32.426219693472476</v>
      </c>
      <c r="BB32" s="15">
        <f t="shared" si="21"/>
        <v>32.426219693472476</v>
      </c>
      <c r="BC32" s="15">
        <f t="shared" si="21"/>
        <v>32.426219693472476</v>
      </c>
      <c r="BD32" s="15">
        <f t="shared" si="21"/>
        <v>32.426219693472476</v>
      </c>
      <c r="BE32" s="15">
        <f t="shared" si="21"/>
        <v>32.426219693472476</v>
      </c>
      <c r="BF32" s="15">
        <f t="shared" si="21"/>
        <v>32.426219693472476</v>
      </c>
      <c r="BG32" s="15">
        <f t="shared" si="21"/>
        <v>32.426219693472476</v>
      </c>
      <c r="BH32" s="15">
        <f t="shared" si="21"/>
        <v>32.426219693472476</v>
      </c>
      <c r="BI32" s="15">
        <f t="shared" si="21"/>
        <v>32.426219693472476</v>
      </c>
      <c r="BJ32" s="15">
        <f t="shared" si="21"/>
        <v>32.426219693472476</v>
      </c>
      <c r="BK32" s="15">
        <f t="shared" si="21"/>
        <v>32.426219693472476</v>
      </c>
      <c r="BL32" s="15">
        <f t="shared" si="21"/>
        <v>32.426219693472476</v>
      </c>
      <c r="BM32" s="15">
        <f t="shared" si="21"/>
        <v>32.426219693472476</v>
      </c>
      <c r="BN32" s="15">
        <f t="shared" si="21"/>
        <v>32.426219693472476</v>
      </c>
      <c r="BO32" s="15">
        <f t="shared" si="21"/>
        <v>32.426219693472476</v>
      </c>
      <c r="BP32" s="15">
        <f t="shared" ref="BP32:CS32" si="22">-($C$27-(1+BP25)^$C$24*BP31)*((1+BP25)^($C$24-1)+(1-(1+BP25)^($C$24-1))/(1-(1+BP25)))^-1</f>
        <v>32.426219693472476</v>
      </c>
      <c r="BQ32" s="15">
        <f t="shared" si="22"/>
        <v>32.426219693472476</v>
      </c>
      <c r="BR32" s="15">
        <f t="shared" si="22"/>
        <v>32.426219693472476</v>
      </c>
      <c r="BS32" s="15">
        <f t="shared" si="22"/>
        <v>32.426219693472476</v>
      </c>
      <c r="BT32" s="15">
        <f t="shared" si="22"/>
        <v>32.426219693472476</v>
      </c>
      <c r="BU32" s="15">
        <f t="shared" si="22"/>
        <v>32.426219693472476</v>
      </c>
      <c r="BV32" s="15">
        <f t="shared" si="22"/>
        <v>32.426219693472476</v>
      </c>
      <c r="BW32" s="15">
        <f t="shared" si="22"/>
        <v>32.426219693472476</v>
      </c>
      <c r="BX32" s="15">
        <f t="shared" si="22"/>
        <v>32.426219693472476</v>
      </c>
      <c r="BY32" s="15">
        <f t="shared" si="22"/>
        <v>32.426219693472476</v>
      </c>
      <c r="BZ32" s="15">
        <f t="shared" si="22"/>
        <v>32.426219693472476</v>
      </c>
      <c r="CA32" s="15">
        <f t="shared" si="22"/>
        <v>32.426219693472476</v>
      </c>
      <c r="CB32" s="15">
        <f t="shared" si="22"/>
        <v>32.426219693472476</v>
      </c>
      <c r="CC32" s="15">
        <f t="shared" si="22"/>
        <v>32.426219693472476</v>
      </c>
      <c r="CD32" s="15">
        <f t="shared" si="22"/>
        <v>32.426219693472476</v>
      </c>
      <c r="CE32" s="15">
        <f t="shared" si="22"/>
        <v>32.426219693472476</v>
      </c>
      <c r="CF32" s="15">
        <f t="shared" si="22"/>
        <v>32.426219693472476</v>
      </c>
      <c r="CG32" s="15">
        <f t="shared" si="22"/>
        <v>32.426219693472476</v>
      </c>
      <c r="CH32" s="15">
        <f t="shared" si="22"/>
        <v>32.426219693472476</v>
      </c>
      <c r="CI32" s="15">
        <f t="shared" si="22"/>
        <v>32.426219693472476</v>
      </c>
      <c r="CJ32" s="15">
        <f t="shared" si="22"/>
        <v>32.426219693472476</v>
      </c>
      <c r="CK32" s="15">
        <f t="shared" si="22"/>
        <v>32.426219693472476</v>
      </c>
      <c r="CL32" s="15">
        <f t="shared" si="22"/>
        <v>32.426219693472476</v>
      </c>
      <c r="CM32" s="15">
        <f t="shared" si="22"/>
        <v>32.426219693472476</v>
      </c>
      <c r="CN32" s="15">
        <f t="shared" si="22"/>
        <v>32.426219693472476</v>
      </c>
      <c r="CO32" s="15">
        <f t="shared" si="22"/>
        <v>32.426219693472476</v>
      </c>
      <c r="CP32" s="15">
        <f t="shared" si="22"/>
        <v>32.426219693472476</v>
      </c>
      <c r="CQ32" s="15">
        <f t="shared" si="22"/>
        <v>32.426219693472476</v>
      </c>
      <c r="CR32" s="15">
        <f t="shared" si="22"/>
        <v>32.426219693472476</v>
      </c>
      <c r="CS32" s="15">
        <f t="shared" si="22"/>
        <v>32.426219693472476</v>
      </c>
    </row>
    <row r="33" spans="2:23" x14ac:dyDescent="0.25">
      <c r="D33">
        <v>1.35</v>
      </c>
      <c r="E33">
        <v>1.35</v>
      </c>
      <c r="F33">
        <v>1.35</v>
      </c>
      <c r="G33">
        <v>1.35</v>
      </c>
      <c r="H33">
        <v>1.35</v>
      </c>
      <c r="I33">
        <v>1.35</v>
      </c>
      <c r="J33">
        <v>1.35</v>
      </c>
      <c r="K33">
        <v>1.35</v>
      </c>
      <c r="L33">
        <v>1.35</v>
      </c>
      <c r="M33">
        <v>1.35</v>
      </c>
      <c r="N33">
        <v>1.35</v>
      </c>
      <c r="O33">
        <v>1.35</v>
      </c>
      <c r="P33">
        <v>1.35</v>
      </c>
      <c r="Q33">
        <v>1.35</v>
      </c>
      <c r="R33">
        <v>1.35</v>
      </c>
      <c r="S33">
        <v>1.35</v>
      </c>
      <c r="T33">
        <v>1.35</v>
      </c>
      <c r="U33">
        <v>1.35</v>
      </c>
      <c r="V33">
        <v>1.35</v>
      </c>
      <c r="W33">
        <v>1.35</v>
      </c>
    </row>
    <row r="37" spans="2:23" x14ac:dyDescent="0.25">
      <c r="B37" s="1" t="s">
        <v>52</v>
      </c>
      <c r="D37" s="3">
        <v>5</v>
      </c>
      <c r="E37" s="3">
        <v>10</v>
      </c>
      <c r="F37" s="3">
        <v>20</v>
      </c>
      <c r="G37" s="3">
        <v>30</v>
      </c>
      <c r="H37" s="3">
        <v>40</v>
      </c>
    </row>
    <row r="38" spans="2:23" x14ac:dyDescent="0.25">
      <c r="C38" t="s">
        <v>44</v>
      </c>
      <c r="D38" s="3">
        <v>27.311905907548379</v>
      </c>
      <c r="E38" s="3">
        <v>22.197592121624297</v>
      </c>
      <c r="F38" s="3">
        <v>11.968964549776132</v>
      </c>
      <c r="G38" s="3">
        <v>1.74033697792796</v>
      </c>
      <c r="H38" s="3"/>
    </row>
    <row r="39" spans="2:23" x14ac:dyDescent="0.25">
      <c r="C39" t="s">
        <v>45</v>
      </c>
      <c r="D39" s="3">
        <v>14.488425726144579</v>
      </c>
      <c r="E39" s="3">
        <v>11.902367387980865</v>
      </c>
      <c r="F39" s="3">
        <v>6.7302507116534436</v>
      </c>
      <c r="G39" s="3">
        <v>1.5581340353260236</v>
      </c>
      <c r="H39" s="3"/>
    </row>
    <row r="40" spans="2:23" x14ac:dyDescent="0.25">
      <c r="C40" t="s">
        <v>46</v>
      </c>
      <c r="D40" s="3">
        <v>6.7969579136592362</v>
      </c>
      <c r="E40" s="3">
        <v>5.7273362309979516</v>
      </c>
      <c r="F40" s="3">
        <v>3.5880928656753825</v>
      </c>
      <c r="G40" s="3">
        <v>1.4488495003528137</v>
      </c>
      <c r="H40" s="3"/>
    </row>
    <row r="41" spans="2:23" x14ac:dyDescent="0.25">
      <c r="C41" t="s">
        <v>47</v>
      </c>
      <c r="D41" s="3">
        <v>4.2374964525558969</v>
      </c>
      <c r="E41" s="3">
        <v>3.6724938195463008</v>
      </c>
      <c r="F41" s="3">
        <v>2.5424885535271069</v>
      </c>
      <c r="G41" s="3">
        <v>1.4124832875079141</v>
      </c>
      <c r="H41" s="3"/>
    </row>
    <row r="42" spans="2:23" x14ac:dyDescent="0.25">
      <c r="C42" t="s">
        <v>48</v>
      </c>
      <c r="D42" s="3">
        <v>2.9658967242593151</v>
      </c>
      <c r="E42" s="3">
        <v>2.6516005215601606</v>
      </c>
      <c r="F42" s="3">
        <v>2.0230081161618503</v>
      </c>
      <c r="G42" s="3">
        <v>1.3944157107635402</v>
      </c>
      <c r="H42" s="3"/>
    </row>
    <row r="45" spans="2:23" ht="15.75" x14ac:dyDescent="0.25">
      <c r="D45" s="72" t="s">
        <v>211</v>
      </c>
      <c r="E45" s="71"/>
      <c r="F45" s="71"/>
      <c r="G45" s="71"/>
      <c r="H45" s="71"/>
      <c r="I45" s="71"/>
      <c r="J45" s="71"/>
      <c r="K45" s="71"/>
      <c r="L45" s="71"/>
      <c r="M45" s="71"/>
    </row>
    <row r="65" spans="3:7" x14ac:dyDescent="0.25">
      <c r="C65" s="71" t="s">
        <v>209</v>
      </c>
      <c r="D65" s="71"/>
      <c r="E65" s="71"/>
      <c r="F65" s="71"/>
      <c r="G65" s="71"/>
    </row>
  </sheetData>
  <mergeCells count="6">
    <mergeCell ref="A31:A32"/>
    <mergeCell ref="A15:A18"/>
    <mergeCell ref="A19:A24"/>
    <mergeCell ref="A25:A26"/>
    <mergeCell ref="A27:A28"/>
    <mergeCell ref="A29:A30"/>
  </mergeCells>
  <pageMargins left="0.7" right="0.7" top="0.75" bottom="0.75" header="0.3" footer="0.3"/>
  <pageSetup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B66"/>
  <sheetViews>
    <sheetView zoomScale="25" zoomScaleNormal="25" workbookViewId="0">
      <selection activeCell="D67" sqref="D67"/>
    </sheetView>
  </sheetViews>
  <sheetFormatPr defaultRowHeight="15" x14ac:dyDescent="0.25"/>
  <cols>
    <col min="1" max="1" width="13" customWidth="1"/>
    <col min="2" max="2" width="38.140625" customWidth="1"/>
    <col min="3" max="3" width="13.7109375" bestFit="1" customWidth="1"/>
    <col min="4" max="22" width="5.85546875" customWidth="1"/>
    <col min="23" max="97" width="5.5703125" bestFit="1" customWidth="1"/>
  </cols>
  <sheetData>
    <row r="1" spans="1:106" x14ac:dyDescent="0.25">
      <c r="A1" s="1" t="s">
        <v>0</v>
      </c>
      <c r="B1" s="1" t="s">
        <v>7</v>
      </c>
      <c r="C1" s="2" t="s">
        <v>8</v>
      </c>
    </row>
    <row r="2" spans="1:106" x14ac:dyDescent="0.25">
      <c r="A2" t="s">
        <v>1</v>
      </c>
      <c r="B2" t="s">
        <v>9</v>
      </c>
      <c r="C2" s="3">
        <f>+AVERAGE([1]Data!I2:R2)</f>
        <v>0.40999999999999986</v>
      </c>
    </row>
    <row r="3" spans="1:106" x14ac:dyDescent="0.25">
      <c r="A3" t="s">
        <v>1</v>
      </c>
      <c r="B3" t="s">
        <v>10</v>
      </c>
      <c r="C3" s="3">
        <f>+AVERAGE([1]Data!I4:R4)</f>
        <v>1.0918743177301962</v>
      </c>
    </row>
    <row r="4" spans="1:106" x14ac:dyDescent="0.25">
      <c r="A4" t="s">
        <v>1</v>
      </c>
      <c r="B4" t="s">
        <v>11</v>
      </c>
      <c r="C4" s="3">
        <f>+[1]Data!R5</f>
        <v>51.856000000000002</v>
      </c>
    </row>
    <row r="5" spans="1:106" x14ac:dyDescent="0.25">
      <c r="A5" t="s">
        <v>1</v>
      </c>
      <c r="B5" t="s">
        <v>12</v>
      </c>
      <c r="C5" s="3">
        <f>+AVERAGE([1]Data!I24:R24)</f>
        <v>5.6654797502282239</v>
      </c>
    </row>
    <row r="6" spans="1:106" x14ac:dyDescent="0.25">
      <c r="A6" t="s">
        <v>2</v>
      </c>
      <c r="B6" t="s">
        <v>9</v>
      </c>
      <c r="C6" s="3">
        <f>+AVERAGE([1]Data!I7:R7)</f>
        <v>1.1790999999999996</v>
      </c>
    </row>
    <row r="7" spans="1:106" x14ac:dyDescent="0.25">
      <c r="A7" t="s">
        <v>2</v>
      </c>
      <c r="B7" t="s">
        <v>10</v>
      </c>
      <c r="C7" s="3">
        <f>+AVERAGE([1]Data!I9:R9)</f>
        <v>2.6118316769959664</v>
      </c>
    </row>
    <row r="8" spans="1:106" x14ac:dyDescent="0.25">
      <c r="A8" t="s">
        <v>2</v>
      </c>
      <c r="B8" t="s">
        <v>11</v>
      </c>
      <c r="C8" s="3">
        <f>+[1]Data!R10</f>
        <v>72.634</v>
      </c>
    </row>
    <row r="9" spans="1:106" x14ac:dyDescent="0.25">
      <c r="A9" t="s">
        <v>2</v>
      </c>
      <c r="B9" t="s">
        <v>12</v>
      </c>
      <c r="C9" s="3">
        <f>+AVERAGE([1]Data!I28:R28)</f>
        <v>6.6982450376836784</v>
      </c>
    </row>
    <row r="10" spans="1:106" x14ac:dyDescent="0.25">
      <c r="A10" t="s">
        <v>4</v>
      </c>
      <c r="B10" t="s">
        <v>9</v>
      </c>
      <c r="C10" s="3">
        <f>+AVERAGE([1]Data!I12:R12)</f>
        <v>0.64670000000000016</v>
      </c>
    </row>
    <row r="11" spans="1:106" x14ac:dyDescent="0.25">
      <c r="A11" t="s">
        <v>4</v>
      </c>
      <c r="B11" t="s">
        <v>10</v>
      </c>
      <c r="C11" s="3">
        <f>+AVERAGE([1]Data!I14:R14)</f>
        <v>10.439642561950802</v>
      </c>
    </row>
    <row r="12" spans="1:106" x14ac:dyDescent="0.25">
      <c r="A12" t="s">
        <v>4</v>
      </c>
      <c r="B12" t="s">
        <v>11</v>
      </c>
      <c r="C12" s="3">
        <f>+[1]Data!R15</f>
        <v>146.59100000000001</v>
      </c>
    </row>
    <row r="13" spans="1:106" x14ac:dyDescent="0.25">
      <c r="A13" t="s">
        <v>4</v>
      </c>
      <c r="B13" t="s">
        <v>12</v>
      </c>
      <c r="C13" s="3">
        <f>+AVERAGE([1]Data!I32:R32)</f>
        <v>11.356538946963036</v>
      </c>
    </row>
    <row r="14" spans="1:106" x14ac:dyDescent="0.25">
      <c r="C14" s="4" t="s">
        <v>13</v>
      </c>
      <c r="D14">
        <f>+(1+D25)^$C$24*$C$17-((1+D25)^($C$24-1)+(1-(1+D25)^($C$24-1))/(1-(1+D25)))*D33</f>
        <v>91.076219693472481</v>
      </c>
      <c r="E14">
        <f>+(1+E25)^$C$24*D14-((1+E25)^($C$24-1)+(1-(1+E25)^($C$24-1))/(1-(1+E25)))*E33</f>
        <v>91.808473189635393</v>
      </c>
      <c r="F14">
        <f t="shared" ref="F14:X14" si="0">+(1+F25)^$C$24*E14-((1+F25)^($C$24-1)+(1-(1+F25)^($C$24-1))/(1-(1+F25)))*F33</f>
        <v>92.557468019678808</v>
      </c>
      <c r="G14">
        <f t="shared" si="0"/>
        <v>93.323586936654195</v>
      </c>
      <c r="H14">
        <f t="shared" si="0"/>
        <v>94.107221444403081</v>
      </c>
      <c r="I14">
        <f t="shared" si="0"/>
        <v>94.908771997624271</v>
      </c>
      <c r="J14">
        <f t="shared" si="0"/>
        <v>95.728648206515118</v>
      </c>
      <c r="K14">
        <f t="shared" si="0"/>
        <v>96.56726904609144</v>
      </c>
      <c r="L14">
        <f t="shared" si="0"/>
        <v>97.425063070293135</v>
      </c>
      <c r="M14">
        <f t="shared" si="0"/>
        <v>98.302468630984734</v>
      </c>
      <c r="N14">
        <f t="shared" si="0"/>
        <v>99.199934101963038</v>
      </c>
      <c r="O14">
        <f t="shared" si="0"/>
        <v>100.11791810808607</v>
      </c>
      <c r="P14">
        <f t="shared" si="0"/>
        <v>101.05688975964064</v>
      </c>
      <c r="Q14">
        <f t="shared" si="0"/>
        <v>102.01732889206814</v>
      </c>
      <c r="R14">
        <f t="shared" si="0"/>
        <v>102.99972631117112</v>
      </c>
      <c r="S14">
        <f t="shared" si="0"/>
        <v>104.00458404392603</v>
      </c>
      <c r="T14">
        <f t="shared" si="0"/>
        <v>105.03241559503022</v>
      </c>
      <c r="U14">
        <f t="shared" si="0"/>
        <v>106.08374620931419</v>
      </c>
      <c r="V14">
        <f t="shared" si="0"/>
        <v>107.15911314015349</v>
      </c>
      <c r="W14">
        <f t="shared" si="0"/>
        <v>108.25906592401716</v>
      </c>
      <c r="X14">
        <f t="shared" si="0"/>
        <v>110.73416666129306</v>
      </c>
    </row>
    <row r="15" spans="1:106" s="8" customFormat="1" x14ac:dyDescent="0.25">
      <c r="A15" s="83" t="s">
        <v>14</v>
      </c>
      <c r="B15" s="5" t="s">
        <v>15</v>
      </c>
      <c r="C15" s="6">
        <f>+AVERAGE(C2,C6,C10)</f>
        <v>0.74526666666666663</v>
      </c>
      <c r="D15" s="7">
        <f>+C15</f>
        <v>0.74526666666666663</v>
      </c>
      <c r="E15" s="7">
        <f>+D15+$C$19</f>
        <v>0.74526666666666663</v>
      </c>
      <c r="F15" s="7">
        <f t="shared" ref="F15:BQ15" si="1">+E15+$C$19</f>
        <v>0.74526666666666663</v>
      </c>
      <c r="G15" s="7">
        <f t="shared" si="1"/>
        <v>0.74526666666666663</v>
      </c>
      <c r="H15" s="7">
        <f t="shared" si="1"/>
        <v>0.74526666666666663</v>
      </c>
      <c r="I15" s="7">
        <f t="shared" si="1"/>
        <v>0.74526666666666663</v>
      </c>
      <c r="J15" s="7">
        <f t="shared" si="1"/>
        <v>0.74526666666666663</v>
      </c>
      <c r="K15" s="7">
        <f t="shared" si="1"/>
        <v>0.74526666666666663</v>
      </c>
      <c r="L15" s="7">
        <f t="shared" si="1"/>
        <v>0.74526666666666663</v>
      </c>
      <c r="M15" s="7">
        <f t="shared" si="1"/>
        <v>0.74526666666666663</v>
      </c>
      <c r="N15" s="7">
        <f t="shared" si="1"/>
        <v>0.74526666666666663</v>
      </c>
      <c r="O15" s="7">
        <f t="shared" si="1"/>
        <v>0.74526666666666663</v>
      </c>
      <c r="P15" s="7">
        <f t="shared" si="1"/>
        <v>0.74526666666666663</v>
      </c>
      <c r="Q15" s="7">
        <f t="shared" si="1"/>
        <v>0.74526666666666663</v>
      </c>
      <c r="R15" s="7">
        <f t="shared" si="1"/>
        <v>0.74526666666666663</v>
      </c>
      <c r="S15" s="7">
        <f t="shared" si="1"/>
        <v>0.74526666666666663</v>
      </c>
      <c r="T15" s="7">
        <f t="shared" si="1"/>
        <v>0.74526666666666663</v>
      </c>
      <c r="U15" s="7">
        <f t="shared" si="1"/>
        <v>0.74526666666666663</v>
      </c>
      <c r="V15" s="7">
        <f t="shared" si="1"/>
        <v>0.74526666666666663</v>
      </c>
      <c r="W15" s="7">
        <f t="shared" si="1"/>
        <v>0.74526666666666663</v>
      </c>
      <c r="X15" s="7">
        <f t="shared" si="1"/>
        <v>0.74526666666666663</v>
      </c>
      <c r="Y15" s="7">
        <f t="shared" si="1"/>
        <v>0.74526666666666663</v>
      </c>
      <c r="Z15" s="7">
        <f t="shared" si="1"/>
        <v>0.74526666666666663</v>
      </c>
      <c r="AA15" s="7">
        <f t="shared" si="1"/>
        <v>0.74526666666666663</v>
      </c>
      <c r="AB15" s="7">
        <f t="shared" si="1"/>
        <v>0.74526666666666663</v>
      </c>
      <c r="AC15" s="7">
        <f t="shared" si="1"/>
        <v>0.74526666666666663</v>
      </c>
      <c r="AD15" s="7">
        <f t="shared" si="1"/>
        <v>0.74526666666666663</v>
      </c>
      <c r="AE15" s="7">
        <f t="shared" si="1"/>
        <v>0.74526666666666663</v>
      </c>
      <c r="AF15" s="7">
        <f t="shared" si="1"/>
        <v>0.74526666666666663</v>
      </c>
      <c r="AG15" s="7">
        <f t="shared" si="1"/>
        <v>0.74526666666666663</v>
      </c>
      <c r="AH15" s="7">
        <f t="shared" si="1"/>
        <v>0.74526666666666663</v>
      </c>
      <c r="AI15" s="7">
        <f t="shared" si="1"/>
        <v>0.74526666666666663</v>
      </c>
      <c r="AJ15" s="7">
        <f t="shared" si="1"/>
        <v>0.74526666666666663</v>
      </c>
      <c r="AK15" s="7">
        <f t="shared" si="1"/>
        <v>0.74526666666666663</v>
      </c>
      <c r="AL15" s="7">
        <f t="shared" si="1"/>
        <v>0.74526666666666663</v>
      </c>
      <c r="AM15" s="7">
        <f t="shared" si="1"/>
        <v>0.74526666666666663</v>
      </c>
      <c r="AN15" s="7">
        <f t="shared" si="1"/>
        <v>0.74526666666666663</v>
      </c>
      <c r="AO15" s="7">
        <f t="shared" si="1"/>
        <v>0.74526666666666663</v>
      </c>
      <c r="AP15" s="7">
        <f t="shared" si="1"/>
        <v>0.74526666666666663</v>
      </c>
      <c r="AQ15" s="7">
        <f t="shared" si="1"/>
        <v>0.74526666666666663</v>
      </c>
      <c r="AR15" s="7">
        <f t="shared" si="1"/>
        <v>0.74526666666666663</v>
      </c>
      <c r="AS15" s="7">
        <f t="shared" si="1"/>
        <v>0.74526666666666663</v>
      </c>
      <c r="AT15" s="7">
        <f t="shared" si="1"/>
        <v>0.74526666666666663</v>
      </c>
      <c r="AU15" s="7">
        <f t="shared" si="1"/>
        <v>0.74526666666666663</v>
      </c>
      <c r="AV15" s="7">
        <f t="shared" si="1"/>
        <v>0.74526666666666663</v>
      </c>
      <c r="AW15" s="7">
        <f t="shared" si="1"/>
        <v>0.74526666666666663</v>
      </c>
      <c r="AX15" s="7">
        <f t="shared" si="1"/>
        <v>0.74526666666666663</v>
      </c>
      <c r="AY15" s="7">
        <f t="shared" si="1"/>
        <v>0.74526666666666663</v>
      </c>
      <c r="AZ15" s="7">
        <f t="shared" si="1"/>
        <v>0.74526666666666663</v>
      </c>
      <c r="BA15" s="7">
        <f t="shared" si="1"/>
        <v>0.74526666666666663</v>
      </c>
      <c r="BB15" s="7">
        <f t="shared" si="1"/>
        <v>0.74526666666666663</v>
      </c>
      <c r="BC15" s="7">
        <f t="shared" si="1"/>
        <v>0.74526666666666663</v>
      </c>
      <c r="BD15" s="7">
        <f t="shared" si="1"/>
        <v>0.74526666666666663</v>
      </c>
      <c r="BE15" s="7">
        <f t="shared" si="1"/>
        <v>0.74526666666666663</v>
      </c>
      <c r="BF15" s="7">
        <f t="shared" si="1"/>
        <v>0.74526666666666663</v>
      </c>
      <c r="BG15" s="7">
        <f t="shared" si="1"/>
        <v>0.74526666666666663</v>
      </c>
      <c r="BH15" s="7">
        <f t="shared" si="1"/>
        <v>0.74526666666666663</v>
      </c>
      <c r="BI15" s="7">
        <f t="shared" si="1"/>
        <v>0.74526666666666663</v>
      </c>
      <c r="BJ15" s="7">
        <f t="shared" si="1"/>
        <v>0.74526666666666663</v>
      </c>
      <c r="BK15" s="7">
        <f t="shared" si="1"/>
        <v>0.74526666666666663</v>
      </c>
      <c r="BL15" s="7">
        <f t="shared" si="1"/>
        <v>0.74526666666666663</v>
      </c>
      <c r="BM15" s="7">
        <f t="shared" si="1"/>
        <v>0.74526666666666663</v>
      </c>
      <c r="BN15" s="7">
        <f t="shared" si="1"/>
        <v>0.74526666666666663</v>
      </c>
      <c r="BO15" s="7">
        <f t="shared" si="1"/>
        <v>0.74526666666666663</v>
      </c>
      <c r="BP15" s="7">
        <f t="shared" si="1"/>
        <v>0.74526666666666663</v>
      </c>
      <c r="BQ15" s="7">
        <f t="shared" si="1"/>
        <v>0.74526666666666663</v>
      </c>
      <c r="BR15" s="7">
        <f t="shared" ref="BR15:CS15" si="2">+BQ15+$C$19</f>
        <v>0.74526666666666663</v>
      </c>
      <c r="BS15" s="7">
        <f t="shared" si="2"/>
        <v>0.74526666666666663</v>
      </c>
      <c r="BT15" s="7">
        <f t="shared" si="2"/>
        <v>0.74526666666666663</v>
      </c>
      <c r="BU15" s="7">
        <f t="shared" si="2"/>
        <v>0.74526666666666663</v>
      </c>
      <c r="BV15" s="7">
        <f t="shared" si="2"/>
        <v>0.74526666666666663</v>
      </c>
      <c r="BW15" s="7">
        <f t="shared" si="2"/>
        <v>0.74526666666666663</v>
      </c>
      <c r="BX15" s="7">
        <f t="shared" si="2"/>
        <v>0.74526666666666663</v>
      </c>
      <c r="BY15" s="7">
        <f t="shared" si="2"/>
        <v>0.74526666666666663</v>
      </c>
      <c r="BZ15" s="7">
        <f t="shared" si="2"/>
        <v>0.74526666666666663</v>
      </c>
      <c r="CA15" s="7">
        <f t="shared" si="2"/>
        <v>0.74526666666666663</v>
      </c>
      <c r="CB15" s="7">
        <f t="shared" si="2"/>
        <v>0.74526666666666663</v>
      </c>
      <c r="CC15" s="7">
        <f t="shared" si="2"/>
        <v>0.74526666666666663</v>
      </c>
      <c r="CD15" s="7">
        <f t="shared" si="2"/>
        <v>0.74526666666666663</v>
      </c>
      <c r="CE15" s="7">
        <f t="shared" si="2"/>
        <v>0.74526666666666663</v>
      </c>
      <c r="CF15" s="7">
        <f t="shared" si="2"/>
        <v>0.74526666666666663</v>
      </c>
      <c r="CG15" s="7">
        <f t="shared" si="2"/>
        <v>0.74526666666666663</v>
      </c>
      <c r="CH15" s="7">
        <f t="shared" si="2"/>
        <v>0.74526666666666663</v>
      </c>
      <c r="CI15" s="7">
        <f t="shared" si="2"/>
        <v>0.74526666666666663</v>
      </c>
      <c r="CJ15" s="7">
        <f t="shared" si="2"/>
        <v>0.74526666666666663</v>
      </c>
      <c r="CK15" s="7">
        <f t="shared" si="2"/>
        <v>0.74526666666666663</v>
      </c>
      <c r="CL15" s="7">
        <f t="shared" si="2"/>
        <v>0.74526666666666663</v>
      </c>
      <c r="CM15" s="7">
        <f t="shared" si="2"/>
        <v>0.74526666666666663</v>
      </c>
      <c r="CN15" s="7">
        <f t="shared" si="2"/>
        <v>0.74526666666666663</v>
      </c>
      <c r="CO15" s="7">
        <f t="shared" si="2"/>
        <v>0.74526666666666663</v>
      </c>
      <c r="CP15" s="7">
        <f t="shared" si="2"/>
        <v>0.74526666666666663</v>
      </c>
      <c r="CQ15" s="7">
        <f t="shared" si="2"/>
        <v>0.74526666666666663</v>
      </c>
      <c r="CR15" s="7">
        <f t="shared" si="2"/>
        <v>0.74526666666666663</v>
      </c>
      <c r="CS15" s="7">
        <f t="shared" si="2"/>
        <v>0.74526666666666663</v>
      </c>
      <c r="CT15" s="7"/>
      <c r="CU15" s="7"/>
      <c r="CV15" s="7"/>
      <c r="CW15" s="7"/>
      <c r="CX15" s="7"/>
      <c r="CY15" s="7"/>
      <c r="CZ15" s="7"/>
      <c r="DA15" s="7"/>
      <c r="DB15" s="7"/>
    </row>
    <row r="16" spans="1:106" s="12" customFormat="1" x14ac:dyDescent="0.25">
      <c r="A16" s="84"/>
      <c r="B16" s="9" t="s">
        <v>16</v>
      </c>
      <c r="C16" s="10">
        <f>+AVERAGE(C3,C7,C11)</f>
        <v>4.7144495188923212</v>
      </c>
      <c r="D16" s="11">
        <f>+C16</f>
        <v>4.7144495188923212</v>
      </c>
      <c r="E16" s="11">
        <f>+D16+$C$20</f>
        <v>4.7144495188923212</v>
      </c>
      <c r="F16" s="11">
        <f t="shared" ref="F16:BQ16" si="3">+E16+$C$20</f>
        <v>4.7144495188923212</v>
      </c>
      <c r="G16" s="11">
        <f t="shared" si="3"/>
        <v>4.7144495188923212</v>
      </c>
      <c r="H16" s="11">
        <f t="shared" si="3"/>
        <v>4.7144495188923212</v>
      </c>
      <c r="I16" s="11">
        <f t="shared" si="3"/>
        <v>4.7144495188923212</v>
      </c>
      <c r="J16" s="11">
        <f t="shared" si="3"/>
        <v>4.7144495188923212</v>
      </c>
      <c r="K16" s="11">
        <f t="shared" si="3"/>
        <v>4.7144495188923212</v>
      </c>
      <c r="L16" s="11">
        <f t="shared" si="3"/>
        <v>4.7144495188923212</v>
      </c>
      <c r="M16" s="11">
        <f t="shared" si="3"/>
        <v>4.7144495188923212</v>
      </c>
      <c r="N16" s="11">
        <f t="shared" si="3"/>
        <v>4.7144495188923212</v>
      </c>
      <c r="O16" s="11">
        <f t="shared" si="3"/>
        <v>4.7144495188923212</v>
      </c>
      <c r="P16" s="11">
        <f t="shared" si="3"/>
        <v>4.7144495188923212</v>
      </c>
      <c r="Q16" s="11">
        <f t="shared" si="3"/>
        <v>4.7144495188923212</v>
      </c>
      <c r="R16" s="11">
        <f t="shared" si="3"/>
        <v>4.7144495188923212</v>
      </c>
      <c r="S16" s="11">
        <f t="shared" si="3"/>
        <v>4.7144495188923212</v>
      </c>
      <c r="T16" s="11">
        <f t="shared" si="3"/>
        <v>4.7144495188923212</v>
      </c>
      <c r="U16" s="11">
        <f t="shared" si="3"/>
        <v>4.7144495188923212</v>
      </c>
      <c r="V16" s="11">
        <f t="shared" si="3"/>
        <v>4.7144495188923212</v>
      </c>
      <c r="W16" s="11">
        <f t="shared" si="3"/>
        <v>4.7144495188923212</v>
      </c>
      <c r="X16" s="11">
        <f t="shared" si="3"/>
        <v>4.7144495188923212</v>
      </c>
      <c r="Y16" s="11">
        <f t="shared" si="3"/>
        <v>4.7144495188923212</v>
      </c>
      <c r="Z16" s="11">
        <f t="shared" si="3"/>
        <v>4.7144495188923212</v>
      </c>
      <c r="AA16" s="11">
        <f t="shared" si="3"/>
        <v>4.7144495188923212</v>
      </c>
      <c r="AB16" s="11">
        <f t="shared" si="3"/>
        <v>4.7144495188923212</v>
      </c>
      <c r="AC16" s="11">
        <f t="shared" si="3"/>
        <v>4.7144495188923212</v>
      </c>
      <c r="AD16" s="11">
        <f t="shared" si="3"/>
        <v>4.7144495188923212</v>
      </c>
      <c r="AE16" s="11">
        <f t="shared" si="3"/>
        <v>4.7144495188923212</v>
      </c>
      <c r="AF16" s="11">
        <f t="shared" si="3"/>
        <v>4.7144495188923212</v>
      </c>
      <c r="AG16" s="11">
        <f t="shared" si="3"/>
        <v>4.7144495188923212</v>
      </c>
      <c r="AH16" s="11">
        <f t="shared" si="3"/>
        <v>4.7144495188923212</v>
      </c>
      <c r="AI16" s="11">
        <f t="shared" si="3"/>
        <v>4.7144495188923212</v>
      </c>
      <c r="AJ16" s="11">
        <f t="shared" si="3"/>
        <v>4.7144495188923212</v>
      </c>
      <c r="AK16" s="11">
        <f t="shared" si="3"/>
        <v>4.7144495188923212</v>
      </c>
      <c r="AL16" s="11">
        <f t="shared" si="3"/>
        <v>4.7144495188923212</v>
      </c>
      <c r="AM16" s="11">
        <f t="shared" si="3"/>
        <v>4.7144495188923212</v>
      </c>
      <c r="AN16" s="11">
        <f t="shared" si="3"/>
        <v>4.7144495188923212</v>
      </c>
      <c r="AO16" s="11">
        <f t="shared" si="3"/>
        <v>4.7144495188923212</v>
      </c>
      <c r="AP16" s="11">
        <f t="shared" si="3"/>
        <v>4.7144495188923212</v>
      </c>
      <c r="AQ16" s="11">
        <f t="shared" si="3"/>
        <v>4.7144495188923212</v>
      </c>
      <c r="AR16" s="11">
        <f t="shared" si="3"/>
        <v>4.7144495188923212</v>
      </c>
      <c r="AS16" s="11">
        <f t="shared" si="3"/>
        <v>4.7144495188923212</v>
      </c>
      <c r="AT16" s="11">
        <f t="shared" si="3"/>
        <v>4.7144495188923212</v>
      </c>
      <c r="AU16" s="11">
        <f t="shared" si="3"/>
        <v>4.7144495188923212</v>
      </c>
      <c r="AV16" s="11">
        <f t="shared" si="3"/>
        <v>4.7144495188923212</v>
      </c>
      <c r="AW16" s="11">
        <f t="shared" si="3"/>
        <v>4.7144495188923212</v>
      </c>
      <c r="AX16" s="11">
        <f t="shared" si="3"/>
        <v>4.7144495188923212</v>
      </c>
      <c r="AY16" s="11">
        <f t="shared" si="3"/>
        <v>4.7144495188923212</v>
      </c>
      <c r="AZ16" s="11">
        <f t="shared" si="3"/>
        <v>4.7144495188923212</v>
      </c>
      <c r="BA16" s="11">
        <f t="shared" si="3"/>
        <v>4.7144495188923212</v>
      </c>
      <c r="BB16" s="11">
        <f t="shared" si="3"/>
        <v>4.7144495188923212</v>
      </c>
      <c r="BC16" s="11">
        <f t="shared" si="3"/>
        <v>4.7144495188923212</v>
      </c>
      <c r="BD16" s="11">
        <f t="shared" si="3"/>
        <v>4.7144495188923212</v>
      </c>
      <c r="BE16" s="11">
        <f t="shared" si="3"/>
        <v>4.7144495188923212</v>
      </c>
      <c r="BF16" s="11">
        <f t="shared" si="3"/>
        <v>4.7144495188923212</v>
      </c>
      <c r="BG16" s="11">
        <f t="shared" si="3"/>
        <v>4.7144495188923212</v>
      </c>
      <c r="BH16" s="11">
        <f t="shared" si="3"/>
        <v>4.7144495188923212</v>
      </c>
      <c r="BI16" s="11">
        <f t="shared" si="3"/>
        <v>4.7144495188923212</v>
      </c>
      <c r="BJ16" s="11">
        <f t="shared" si="3"/>
        <v>4.7144495188923212</v>
      </c>
      <c r="BK16" s="11">
        <f t="shared" si="3"/>
        <v>4.7144495188923212</v>
      </c>
      <c r="BL16" s="11">
        <f t="shared" si="3"/>
        <v>4.7144495188923212</v>
      </c>
      <c r="BM16" s="11">
        <f t="shared" si="3"/>
        <v>4.7144495188923212</v>
      </c>
      <c r="BN16" s="11">
        <f t="shared" si="3"/>
        <v>4.7144495188923212</v>
      </c>
      <c r="BO16" s="11">
        <f t="shared" si="3"/>
        <v>4.7144495188923212</v>
      </c>
      <c r="BP16" s="11">
        <f t="shared" si="3"/>
        <v>4.7144495188923212</v>
      </c>
      <c r="BQ16" s="11">
        <f t="shared" si="3"/>
        <v>4.7144495188923212</v>
      </c>
      <c r="BR16" s="11">
        <f t="shared" ref="BR16:CS16" si="4">+BQ16+$C$20</f>
        <v>4.7144495188923212</v>
      </c>
      <c r="BS16" s="11">
        <f t="shared" si="4"/>
        <v>4.7144495188923212</v>
      </c>
      <c r="BT16" s="11">
        <f t="shared" si="4"/>
        <v>4.7144495188923212</v>
      </c>
      <c r="BU16" s="11">
        <f t="shared" si="4"/>
        <v>4.7144495188923212</v>
      </c>
      <c r="BV16" s="11">
        <f t="shared" si="4"/>
        <v>4.7144495188923212</v>
      </c>
      <c r="BW16" s="11">
        <f t="shared" si="4"/>
        <v>4.7144495188923212</v>
      </c>
      <c r="BX16" s="11">
        <f t="shared" si="4"/>
        <v>4.7144495188923212</v>
      </c>
      <c r="BY16" s="11">
        <f t="shared" si="4"/>
        <v>4.7144495188923212</v>
      </c>
      <c r="BZ16" s="11">
        <f t="shared" si="4"/>
        <v>4.7144495188923212</v>
      </c>
      <c r="CA16" s="11">
        <f t="shared" si="4"/>
        <v>4.7144495188923212</v>
      </c>
      <c r="CB16" s="11">
        <f t="shared" si="4"/>
        <v>4.7144495188923212</v>
      </c>
      <c r="CC16" s="11">
        <f t="shared" si="4"/>
        <v>4.7144495188923212</v>
      </c>
      <c r="CD16" s="11">
        <f t="shared" si="4"/>
        <v>4.7144495188923212</v>
      </c>
      <c r="CE16" s="11">
        <f t="shared" si="4"/>
        <v>4.7144495188923212</v>
      </c>
      <c r="CF16" s="11">
        <f t="shared" si="4"/>
        <v>4.7144495188923212</v>
      </c>
      <c r="CG16" s="11">
        <f t="shared" si="4"/>
        <v>4.7144495188923212</v>
      </c>
      <c r="CH16" s="11">
        <f t="shared" si="4"/>
        <v>4.7144495188923212</v>
      </c>
      <c r="CI16" s="11">
        <f t="shared" si="4"/>
        <v>4.7144495188923212</v>
      </c>
      <c r="CJ16" s="11">
        <f t="shared" si="4"/>
        <v>4.7144495188923212</v>
      </c>
      <c r="CK16" s="11">
        <f t="shared" si="4"/>
        <v>4.7144495188923212</v>
      </c>
      <c r="CL16" s="11">
        <f t="shared" si="4"/>
        <v>4.7144495188923212</v>
      </c>
      <c r="CM16" s="11">
        <f t="shared" si="4"/>
        <v>4.7144495188923212</v>
      </c>
      <c r="CN16" s="11">
        <f t="shared" si="4"/>
        <v>4.7144495188923212</v>
      </c>
      <c r="CO16" s="11">
        <f t="shared" si="4"/>
        <v>4.7144495188923212</v>
      </c>
      <c r="CP16" s="11">
        <f t="shared" si="4"/>
        <v>4.7144495188923212</v>
      </c>
      <c r="CQ16" s="11">
        <f t="shared" si="4"/>
        <v>4.7144495188923212</v>
      </c>
      <c r="CR16" s="11">
        <f t="shared" si="4"/>
        <v>4.7144495188923212</v>
      </c>
      <c r="CS16" s="11">
        <f t="shared" si="4"/>
        <v>4.7144495188923212</v>
      </c>
      <c r="CT16" s="11"/>
    </row>
    <row r="17" spans="1:98" s="12" customFormat="1" x14ac:dyDescent="0.25">
      <c r="A17" s="84"/>
      <c r="B17" s="9" t="s">
        <v>17</v>
      </c>
      <c r="C17" s="10">
        <f>+AVERAGE(C4,C8,C12)</f>
        <v>90.360333333333344</v>
      </c>
      <c r="D17" s="11">
        <f t="shared" ref="D17:BO17" si="5">+(1+D25)^$C$24*$C$17-((1+D25)^($C$24-1)+(1-(1+D25)^($C$24-1))/(1-(1+D25)))*D28</f>
        <v>60</v>
      </c>
      <c r="E17" s="11">
        <f t="shared" si="5"/>
        <v>60</v>
      </c>
      <c r="F17" s="11">
        <f t="shared" si="5"/>
        <v>60</v>
      </c>
      <c r="G17" s="11">
        <f t="shared" si="5"/>
        <v>60</v>
      </c>
      <c r="H17" s="11">
        <f t="shared" si="5"/>
        <v>60</v>
      </c>
      <c r="I17" s="11">
        <f t="shared" si="5"/>
        <v>60</v>
      </c>
      <c r="J17" s="11">
        <f t="shared" si="5"/>
        <v>60</v>
      </c>
      <c r="K17" s="11">
        <f t="shared" si="5"/>
        <v>60</v>
      </c>
      <c r="L17" s="11">
        <f t="shared" si="5"/>
        <v>60</v>
      </c>
      <c r="M17" s="11">
        <f t="shared" si="5"/>
        <v>60</v>
      </c>
      <c r="N17" s="11">
        <f t="shared" si="5"/>
        <v>60</v>
      </c>
      <c r="O17" s="11">
        <f t="shared" si="5"/>
        <v>60</v>
      </c>
      <c r="P17" s="11">
        <f t="shared" si="5"/>
        <v>60</v>
      </c>
      <c r="Q17" s="11">
        <f t="shared" si="5"/>
        <v>60</v>
      </c>
      <c r="R17" s="11">
        <f t="shared" si="5"/>
        <v>60</v>
      </c>
      <c r="S17" s="11">
        <f t="shared" si="5"/>
        <v>60</v>
      </c>
      <c r="T17" s="11">
        <f t="shared" si="5"/>
        <v>60</v>
      </c>
      <c r="U17" s="11">
        <f t="shared" si="5"/>
        <v>60</v>
      </c>
      <c r="V17" s="11">
        <f t="shared" si="5"/>
        <v>60</v>
      </c>
      <c r="W17" s="11">
        <f t="shared" si="5"/>
        <v>60</v>
      </c>
      <c r="X17" s="11">
        <f t="shared" si="5"/>
        <v>60</v>
      </c>
      <c r="Y17" s="11">
        <f t="shared" si="5"/>
        <v>60</v>
      </c>
      <c r="Z17" s="11">
        <f t="shared" si="5"/>
        <v>60</v>
      </c>
      <c r="AA17" s="11">
        <f t="shared" si="5"/>
        <v>60</v>
      </c>
      <c r="AB17" s="11">
        <f t="shared" si="5"/>
        <v>60</v>
      </c>
      <c r="AC17" s="11">
        <f t="shared" si="5"/>
        <v>60</v>
      </c>
      <c r="AD17" s="11">
        <f t="shared" si="5"/>
        <v>60</v>
      </c>
      <c r="AE17" s="11">
        <f t="shared" si="5"/>
        <v>60</v>
      </c>
      <c r="AF17" s="11">
        <f t="shared" si="5"/>
        <v>60</v>
      </c>
      <c r="AG17" s="11">
        <f t="shared" si="5"/>
        <v>60</v>
      </c>
      <c r="AH17" s="11">
        <f t="shared" si="5"/>
        <v>60</v>
      </c>
      <c r="AI17" s="11">
        <f t="shared" si="5"/>
        <v>60</v>
      </c>
      <c r="AJ17" s="11">
        <f t="shared" si="5"/>
        <v>60</v>
      </c>
      <c r="AK17" s="11">
        <f t="shared" si="5"/>
        <v>60</v>
      </c>
      <c r="AL17" s="11">
        <f t="shared" si="5"/>
        <v>60</v>
      </c>
      <c r="AM17" s="11">
        <f t="shared" si="5"/>
        <v>60</v>
      </c>
      <c r="AN17" s="11">
        <f t="shared" si="5"/>
        <v>60</v>
      </c>
      <c r="AO17" s="11">
        <f t="shared" si="5"/>
        <v>60</v>
      </c>
      <c r="AP17" s="11">
        <f t="shared" si="5"/>
        <v>60</v>
      </c>
      <c r="AQ17" s="11">
        <f t="shared" si="5"/>
        <v>60</v>
      </c>
      <c r="AR17" s="11">
        <f t="shared" si="5"/>
        <v>60</v>
      </c>
      <c r="AS17" s="11">
        <f t="shared" si="5"/>
        <v>60</v>
      </c>
      <c r="AT17" s="11">
        <f t="shared" si="5"/>
        <v>60</v>
      </c>
      <c r="AU17" s="11">
        <f t="shared" si="5"/>
        <v>60</v>
      </c>
      <c r="AV17" s="11">
        <f t="shared" si="5"/>
        <v>60</v>
      </c>
      <c r="AW17" s="11">
        <f t="shared" si="5"/>
        <v>60</v>
      </c>
      <c r="AX17" s="11">
        <f t="shared" si="5"/>
        <v>60</v>
      </c>
      <c r="AY17" s="11">
        <f t="shared" si="5"/>
        <v>60</v>
      </c>
      <c r="AZ17" s="11">
        <f t="shared" si="5"/>
        <v>60</v>
      </c>
      <c r="BA17" s="11">
        <f t="shared" si="5"/>
        <v>60</v>
      </c>
      <c r="BB17" s="11">
        <f t="shared" si="5"/>
        <v>60</v>
      </c>
      <c r="BC17" s="11">
        <f t="shared" si="5"/>
        <v>60</v>
      </c>
      <c r="BD17" s="11">
        <f t="shared" si="5"/>
        <v>60</v>
      </c>
      <c r="BE17" s="11">
        <f t="shared" si="5"/>
        <v>60</v>
      </c>
      <c r="BF17" s="11">
        <f t="shared" si="5"/>
        <v>60</v>
      </c>
      <c r="BG17" s="11">
        <f t="shared" si="5"/>
        <v>60</v>
      </c>
      <c r="BH17" s="11">
        <f t="shared" si="5"/>
        <v>60</v>
      </c>
      <c r="BI17" s="11">
        <f t="shared" si="5"/>
        <v>60</v>
      </c>
      <c r="BJ17" s="11">
        <f t="shared" si="5"/>
        <v>60</v>
      </c>
      <c r="BK17" s="11">
        <f t="shared" si="5"/>
        <v>60</v>
      </c>
      <c r="BL17" s="11">
        <f t="shared" si="5"/>
        <v>60</v>
      </c>
      <c r="BM17" s="11">
        <f t="shared" si="5"/>
        <v>60</v>
      </c>
      <c r="BN17" s="11">
        <f t="shared" si="5"/>
        <v>60</v>
      </c>
      <c r="BO17" s="11">
        <f t="shared" si="5"/>
        <v>60</v>
      </c>
      <c r="BP17" s="11">
        <f t="shared" ref="BP17:CS17" si="6">+(1+BP25)^$C$24*$C$17-((1+BP25)^($C$24-1)+(1-(1+BP25)^($C$24-1))/(1-(1+BP25)))*BP28</f>
        <v>60</v>
      </c>
      <c r="BQ17" s="11">
        <f t="shared" si="6"/>
        <v>60</v>
      </c>
      <c r="BR17" s="11">
        <f t="shared" si="6"/>
        <v>60</v>
      </c>
      <c r="BS17" s="11">
        <f t="shared" si="6"/>
        <v>60</v>
      </c>
      <c r="BT17" s="11">
        <f t="shared" si="6"/>
        <v>60</v>
      </c>
      <c r="BU17" s="11">
        <f t="shared" si="6"/>
        <v>60</v>
      </c>
      <c r="BV17" s="11">
        <f t="shared" si="6"/>
        <v>60</v>
      </c>
      <c r="BW17" s="11">
        <f t="shared" si="6"/>
        <v>60</v>
      </c>
      <c r="BX17" s="11">
        <f t="shared" si="6"/>
        <v>60</v>
      </c>
      <c r="BY17" s="11">
        <f t="shared" si="6"/>
        <v>60</v>
      </c>
      <c r="BZ17" s="11">
        <f t="shared" si="6"/>
        <v>60</v>
      </c>
      <c r="CA17" s="11">
        <f t="shared" si="6"/>
        <v>60</v>
      </c>
      <c r="CB17" s="11">
        <f t="shared" si="6"/>
        <v>60</v>
      </c>
      <c r="CC17" s="11">
        <f t="shared" si="6"/>
        <v>60</v>
      </c>
      <c r="CD17" s="11">
        <f t="shared" si="6"/>
        <v>60</v>
      </c>
      <c r="CE17" s="11">
        <f t="shared" si="6"/>
        <v>60</v>
      </c>
      <c r="CF17" s="11">
        <f t="shared" si="6"/>
        <v>60</v>
      </c>
      <c r="CG17" s="11">
        <f t="shared" si="6"/>
        <v>60</v>
      </c>
      <c r="CH17" s="11">
        <f t="shared" si="6"/>
        <v>60</v>
      </c>
      <c r="CI17" s="11">
        <f t="shared" si="6"/>
        <v>60</v>
      </c>
      <c r="CJ17" s="11">
        <f t="shared" si="6"/>
        <v>60</v>
      </c>
      <c r="CK17" s="11">
        <f t="shared" si="6"/>
        <v>60</v>
      </c>
      <c r="CL17" s="11">
        <f t="shared" si="6"/>
        <v>60</v>
      </c>
      <c r="CM17" s="11">
        <f t="shared" si="6"/>
        <v>60</v>
      </c>
      <c r="CN17" s="11">
        <f t="shared" si="6"/>
        <v>60</v>
      </c>
      <c r="CO17" s="11">
        <f t="shared" si="6"/>
        <v>60</v>
      </c>
      <c r="CP17" s="11">
        <f t="shared" si="6"/>
        <v>60</v>
      </c>
      <c r="CQ17" s="11">
        <f t="shared" si="6"/>
        <v>60</v>
      </c>
      <c r="CR17" s="11">
        <f t="shared" si="6"/>
        <v>60</v>
      </c>
      <c r="CS17" s="11">
        <f t="shared" si="6"/>
        <v>60</v>
      </c>
      <c r="CT17" s="11"/>
    </row>
    <row r="18" spans="1:98" s="16" customFormat="1" x14ac:dyDescent="0.25">
      <c r="A18" s="85"/>
      <c r="B18" s="13" t="s">
        <v>18</v>
      </c>
      <c r="C18" s="14">
        <f>+AVERAGE(C5,C9,C13)</f>
        <v>7.9067545782916469</v>
      </c>
      <c r="D18" s="15">
        <f>+C18</f>
        <v>7.9067545782916469</v>
      </c>
      <c r="E18" s="15">
        <f>+D18+$C$21</f>
        <v>7.9067545782916469</v>
      </c>
      <c r="F18" s="15">
        <f t="shared" ref="F18:BQ18" si="7">+E18+$C$21</f>
        <v>7.9067545782916469</v>
      </c>
      <c r="G18" s="15">
        <f t="shared" si="7"/>
        <v>7.9067545782916469</v>
      </c>
      <c r="H18" s="15">
        <f t="shared" si="7"/>
        <v>7.9067545782916469</v>
      </c>
      <c r="I18" s="15">
        <f t="shared" si="7"/>
        <v>7.9067545782916469</v>
      </c>
      <c r="J18" s="15">
        <f t="shared" si="7"/>
        <v>7.9067545782916469</v>
      </c>
      <c r="K18" s="15">
        <f t="shared" si="7"/>
        <v>7.9067545782916469</v>
      </c>
      <c r="L18" s="15">
        <f t="shared" si="7"/>
        <v>7.9067545782916469</v>
      </c>
      <c r="M18" s="15">
        <f t="shared" si="7"/>
        <v>7.9067545782916469</v>
      </c>
      <c r="N18" s="15">
        <f t="shared" si="7"/>
        <v>7.9067545782916469</v>
      </c>
      <c r="O18" s="15">
        <f t="shared" si="7"/>
        <v>7.9067545782916469</v>
      </c>
      <c r="P18" s="15">
        <f t="shared" si="7"/>
        <v>7.9067545782916469</v>
      </c>
      <c r="Q18" s="15">
        <f t="shared" si="7"/>
        <v>7.9067545782916469</v>
      </c>
      <c r="R18" s="15">
        <f t="shared" si="7"/>
        <v>7.9067545782916469</v>
      </c>
      <c r="S18" s="15">
        <f t="shared" si="7"/>
        <v>7.9067545782916469</v>
      </c>
      <c r="T18" s="15">
        <f t="shared" si="7"/>
        <v>7.9067545782916469</v>
      </c>
      <c r="U18" s="15">
        <f t="shared" si="7"/>
        <v>7.9067545782916469</v>
      </c>
      <c r="V18" s="15">
        <f t="shared" si="7"/>
        <v>7.9067545782916469</v>
      </c>
      <c r="W18" s="15">
        <f t="shared" si="7"/>
        <v>7.9067545782916469</v>
      </c>
      <c r="X18" s="15">
        <f t="shared" si="7"/>
        <v>7.9067545782916469</v>
      </c>
      <c r="Y18" s="15">
        <f t="shared" si="7"/>
        <v>7.9067545782916469</v>
      </c>
      <c r="Z18" s="15">
        <f t="shared" si="7"/>
        <v>7.9067545782916469</v>
      </c>
      <c r="AA18" s="15">
        <f t="shared" si="7"/>
        <v>7.9067545782916469</v>
      </c>
      <c r="AB18" s="15">
        <f t="shared" si="7"/>
        <v>7.9067545782916469</v>
      </c>
      <c r="AC18" s="15">
        <f t="shared" si="7"/>
        <v>7.9067545782916469</v>
      </c>
      <c r="AD18" s="15">
        <f t="shared" si="7"/>
        <v>7.9067545782916469</v>
      </c>
      <c r="AE18" s="15">
        <f t="shared" si="7"/>
        <v>7.9067545782916469</v>
      </c>
      <c r="AF18" s="15">
        <f t="shared" si="7"/>
        <v>7.9067545782916469</v>
      </c>
      <c r="AG18" s="15">
        <f t="shared" si="7"/>
        <v>7.9067545782916469</v>
      </c>
      <c r="AH18" s="15">
        <f t="shared" si="7"/>
        <v>7.9067545782916469</v>
      </c>
      <c r="AI18" s="15">
        <f t="shared" si="7"/>
        <v>7.9067545782916469</v>
      </c>
      <c r="AJ18" s="15">
        <f t="shared" si="7"/>
        <v>7.9067545782916469</v>
      </c>
      <c r="AK18" s="15">
        <f t="shared" si="7"/>
        <v>7.9067545782916469</v>
      </c>
      <c r="AL18" s="15">
        <f t="shared" si="7"/>
        <v>7.9067545782916469</v>
      </c>
      <c r="AM18" s="15">
        <f t="shared" si="7"/>
        <v>7.9067545782916469</v>
      </c>
      <c r="AN18" s="15">
        <f t="shared" si="7"/>
        <v>7.9067545782916469</v>
      </c>
      <c r="AO18" s="15">
        <f t="shared" si="7"/>
        <v>7.9067545782916469</v>
      </c>
      <c r="AP18" s="15">
        <f t="shared" si="7"/>
        <v>7.9067545782916469</v>
      </c>
      <c r="AQ18" s="15">
        <f t="shared" si="7"/>
        <v>7.9067545782916469</v>
      </c>
      <c r="AR18" s="15">
        <f t="shared" si="7"/>
        <v>7.9067545782916469</v>
      </c>
      <c r="AS18" s="15">
        <f t="shared" si="7"/>
        <v>7.9067545782916469</v>
      </c>
      <c r="AT18" s="15">
        <f t="shared" si="7"/>
        <v>7.9067545782916469</v>
      </c>
      <c r="AU18" s="15">
        <f t="shared" si="7"/>
        <v>7.9067545782916469</v>
      </c>
      <c r="AV18" s="15">
        <f t="shared" si="7"/>
        <v>7.9067545782916469</v>
      </c>
      <c r="AW18" s="15">
        <f t="shared" si="7"/>
        <v>7.9067545782916469</v>
      </c>
      <c r="AX18" s="15">
        <f t="shared" si="7"/>
        <v>7.9067545782916469</v>
      </c>
      <c r="AY18" s="15">
        <f t="shared" si="7"/>
        <v>7.9067545782916469</v>
      </c>
      <c r="AZ18" s="15">
        <f t="shared" si="7"/>
        <v>7.9067545782916469</v>
      </c>
      <c r="BA18" s="15">
        <f t="shared" si="7"/>
        <v>7.9067545782916469</v>
      </c>
      <c r="BB18" s="15">
        <f t="shared" si="7"/>
        <v>7.9067545782916469</v>
      </c>
      <c r="BC18" s="15">
        <f t="shared" si="7"/>
        <v>7.9067545782916469</v>
      </c>
      <c r="BD18" s="15">
        <f t="shared" si="7"/>
        <v>7.9067545782916469</v>
      </c>
      <c r="BE18" s="15">
        <f t="shared" si="7"/>
        <v>7.9067545782916469</v>
      </c>
      <c r="BF18" s="15">
        <f t="shared" si="7"/>
        <v>7.9067545782916469</v>
      </c>
      <c r="BG18" s="15">
        <f t="shared" si="7"/>
        <v>7.9067545782916469</v>
      </c>
      <c r="BH18" s="15">
        <f t="shared" si="7"/>
        <v>7.9067545782916469</v>
      </c>
      <c r="BI18" s="15">
        <f t="shared" si="7"/>
        <v>7.9067545782916469</v>
      </c>
      <c r="BJ18" s="15">
        <f t="shared" si="7"/>
        <v>7.9067545782916469</v>
      </c>
      <c r="BK18" s="15">
        <f t="shared" si="7"/>
        <v>7.9067545782916469</v>
      </c>
      <c r="BL18" s="15">
        <f t="shared" si="7"/>
        <v>7.9067545782916469</v>
      </c>
      <c r="BM18" s="15">
        <f t="shared" si="7"/>
        <v>7.9067545782916469</v>
      </c>
      <c r="BN18" s="15">
        <f t="shared" si="7"/>
        <v>7.9067545782916469</v>
      </c>
      <c r="BO18" s="15">
        <f t="shared" si="7"/>
        <v>7.9067545782916469</v>
      </c>
      <c r="BP18" s="15">
        <f t="shared" si="7"/>
        <v>7.9067545782916469</v>
      </c>
      <c r="BQ18" s="15">
        <f t="shared" si="7"/>
        <v>7.9067545782916469</v>
      </c>
      <c r="BR18" s="15">
        <f t="shared" ref="BR18:CS18" si="8">+BQ18+$C$21</f>
        <v>7.9067545782916469</v>
      </c>
      <c r="BS18" s="15">
        <f t="shared" si="8"/>
        <v>7.9067545782916469</v>
      </c>
      <c r="BT18" s="15">
        <f t="shared" si="8"/>
        <v>7.9067545782916469</v>
      </c>
      <c r="BU18" s="15">
        <f t="shared" si="8"/>
        <v>7.9067545782916469</v>
      </c>
      <c r="BV18" s="15">
        <f t="shared" si="8"/>
        <v>7.9067545782916469</v>
      </c>
      <c r="BW18" s="15">
        <f t="shared" si="8"/>
        <v>7.9067545782916469</v>
      </c>
      <c r="BX18" s="15">
        <f t="shared" si="8"/>
        <v>7.9067545782916469</v>
      </c>
      <c r="BY18" s="15">
        <f t="shared" si="8"/>
        <v>7.9067545782916469</v>
      </c>
      <c r="BZ18" s="15">
        <f t="shared" si="8"/>
        <v>7.9067545782916469</v>
      </c>
      <c r="CA18" s="15">
        <f t="shared" si="8"/>
        <v>7.9067545782916469</v>
      </c>
      <c r="CB18" s="15">
        <f t="shared" si="8"/>
        <v>7.9067545782916469</v>
      </c>
      <c r="CC18" s="15">
        <f t="shared" si="8"/>
        <v>7.9067545782916469</v>
      </c>
      <c r="CD18" s="15">
        <f t="shared" si="8"/>
        <v>7.9067545782916469</v>
      </c>
      <c r="CE18" s="15">
        <f t="shared" si="8"/>
        <v>7.9067545782916469</v>
      </c>
      <c r="CF18" s="15">
        <f t="shared" si="8"/>
        <v>7.9067545782916469</v>
      </c>
      <c r="CG18" s="15">
        <f t="shared" si="8"/>
        <v>7.9067545782916469</v>
      </c>
      <c r="CH18" s="15">
        <f t="shared" si="8"/>
        <v>7.9067545782916469</v>
      </c>
      <c r="CI18" s="15">
        <f t="shared" si="8"/>
        <v>7.9067545782916469</v>
      </c>
      <c r="CJ18" s="15">
        <f t="shared" si="8"/>
        <v>7.9067545782916469</v>
      </c>
      <c r="CK18" s="15">
        <f t="shared" si="8"/>
        <v>7.9067545782916469</v>
      </c>
      <c r="CL18" s="15">
        <f t="shared" si="8"/>
        <v>7.9067545782916469</v>
      </c>
      <c r="CM18" s="15">
        <f t="shared" si="8"/>
        <v>7.9067545782916469</v>
      </c>
      <c r="CN18" s="15">
        <f t="shared" si="8"/>
        <v>7.9067545782916469</v>
      </c>
      <c r="CO18" s="15">
        <f t="shared" si="8"/>
        <v>7.9067545782916469</v>
      </c>
      <c r="CP18" s="15">
        <f t="shared" si="8"/>
        <v>7.9067545782916469</v>
      </c>
      <c r="CQ18" s="15">
        <f t="shared" si="8"/>
        <v>7.9067545782916469</v>
      </c>
      <c r="CR18" s="15">
        <f t="shared" si="8"/>
        <v>7.9067545782916469</v>
      </c>
      <c r="CS18" s="15">
        <f t="shared" si="8"/>
        <v>7.9067545782916469</v>
      </c>
      <c r="CT18" s="15"/>
    </row>
    <row r="19" spans="1:98" x14ac:dyDescent="0.25">
      <c r="A19" s="81" t="s">
        <v>19</v>
      </c>
      <c r="B19" s="17" t="s">
        <v>20</v>
      </c>
      <c r="C19" s="10">
        <v>0</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row>
    <row r="20" spans="1:98" x14ac:dyDescent="0.25">
      <c r="A20" s="86"/>
      <c r="B20" s="17" t="s">
        <v>21</v>
      </c>
      <c r="C20" s="10">
        <v>0</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row>
    <row r="21" spans="1:98" x14ac:dyDescent="0.25">
      <c r="A21" s="86"/>
      <c r="B21" s="17" t="s">
        <v>22</v>
      </c>
      <c r="C21" s="10">
        <v>0</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row>
    <row r="22" spans="1:98" x14ac:dyDescent="0.25">
      <c r="A22" s="86"/>
      <c r="B22" s="17" t="s">
        <v>23</v>
      </c>
      <c r="C22" s="10">
        <v>0</v>
      </c>
      <c r="CT22" s="3"/>
    </row>
    <row r="23" spans="1:98" x14ac:dyDescent="0.25">
      <c r="A23" s="86"/>
      <c r="B23" s="17" t="s">
        <v>24</v>
      </c>
      <c r="C23" s="10">
        <v>0</v>
      </c>
      <c r="CT23" s="3"/>
    </row>
    <row r="24" spans="1:98" x14ac:dyDescent="0.25">
      <c r="A24" s="82"/>
      <c r="B24" s="17" t="s">
        <v>25</v>
      </c>
      <c r="C24" s="10">
        <v>1</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row>
    <row r="25" spans="1:98" s="8" customFormat="1" x14ac:dyDescent="0.25">
      <c r="A25" s="81" t="s">
        <v>26</v>
      </c>
      <c r="B25" s="18" t="s">
        <v>27</v>
      </c>
      <c r="C25" s="19">
        <f t="shared" ref="C25:BN25" si="9">+((1+C18/100)-(1+C15/100)*(1+C16/100))/((1+C15/100)*(1+C16/100))</f>
        <v>2.2862757184816968E-2</v>
      </c>
      <c r="D25" s="20">
        <f t="shared" si="9"/>
        <v>2.2862757184816968E-2</v>
      </c>
      <c r="E25" s="20">
        <f t="shared" si="9"/>
        <v>2.2862757184816968E-2</v>
      </c>
      <c r="F25" s="20">
        <f t="shared" si="9"/>
        <v>2.2862757184816968E-2</v>
      </c>
      <c r="G25" s="20">
        <f t="shared" si="9"/>
        <v>2.2862757184816968E-2</v>
      </c>
      <c r="H25" s="20">
        <f t="shared" si="9"/>
        <v>2.2862757184816968E-2</v>
      </c>
      <c r="I25" s="20">
        <f t="shared" si="9"/>
        <v>2.2862757184816968E-2</v>
      </c>
      <c r="J25" s="20">
        <f t="shared" si="9"/>
        <v>2.2862757184816968E-2</v>
      </c>
      <c r="K25" s="20">
        <f t="shared" si="9"/>
        <v>2.2862757184816968E-2</v>
      </c>
      <c r="L25" s="20">
        <f t="shared" si="9"/>
        <v>2.2862757184816968E-2</v>
      </c>
      <c r="M25" s="20">
        <f t="shared" si="9"/>
        <v>2.2862757184816968E-2</v>
      </c>
      <c r="N25" s="20">
        <f t="shared" si="9"/>
        <v>2.2862757184816968E-2</v>
      </c>
      <c r="O25" s="20">
        <f t="shared" si="9"/>
        <v>2.2862757184816968E-2</v>
      </c>
      <c r="P25" s="20">
        <f t="shared" si="9"/>
        <v>2.2862757184816968E-2</v>
      </c>
      <c r="Q25" s="20">
        <f t="shared" si="9"/>
        <v>2.2862757184816968E-2</v>
      </c>
      <c r="R25" s="20">
        <f t="shared" si="9"/>
        <v>2.2862757184816968E-2</v>
      </c>
      <c r="S25" s="20">
        <f t="shared" si="9"/>
        <v>2.2862757184816968E-2</v>
      </c>
      <c r="T25" s="20">
        <f t="shared" si="9"/>
        <v>2.2862757184816968E-2</v>
      </c>
      <c r="U25" s="20">
        <f t="shared" si="9"/>
        <v>2.2862757184816968E-2</v>
      </c>
      <c r="V25" s="20">
        <f t="shared" si="9"/>
        <v>2.2862757184816968E-2</v>
      </c>
      <c r="W25" s="20">
        <f t="shared" si="9"/>
        <v>2.2862757184816968E-2</v>
      </c>
      <c r="X25" s="20">
        <f t="shared" si="9"/>
        <v>2.2862757184816968E-2</v>
      </c>
      <c r="Y25" s="20">
        <f t="shared" si="9"/>
        <v>2.2862757184816968E-2</v>
      </c>
      <c r="Z25" s="20">
        <f t="shared" si="9"/>
        <v>2.2862757184816968E-2</v>
      </c>
      <c r="AA25" s="20">
        <f t="shared" si="9"/>
        <v>2.2862757184816968E-2</v>
      </c>
      <c r="AB25" s="20">
        <f t="shared" si="9"/>
        <v>2.2862757184816968E-2</v>
      </c>
      <c r="AC25" s="20">
        <f t="shared" si="9"/>
        <v>2.2862757184816968E-2</v>
      </c>
      <c r="AD25" s="20">
        <f t="shared" si="9"/>
        <v>2.2862757184816968E-2</v>
      </c>
      <c r="AE25" s="20">
        <f t="shared" si="9"/>
        <v>2.2862757184816968E-2</v>
      </c>
      <c r="AF25" s="20">
        <f t="shared" si="9"/>
        <v>2.2862757184816968E-2</v>
      </c>
      <c r="AG25" s="20">
        <f t="shared" si="9"/>
        <v>2.2862757184816968E-2</v>
      </c>
      <c r="AH25" s="20">
        <f t="shared" si="9"/>
        <v>2.2862757184816968E-2</v>
      </c>
      <c r="AI25" s="20">
        <f t="shared" si="9"/>
        <v>2.2862757184816968E-2</v>
      </c>
      <c r="AJ25" s="20">
        <f t="shared" si="9"/>
        <v>2.2862757184816968E-2</v>
      </c>
      <c r="AK25" s="20">
        <f t="shared" si="9"/>
        <v>2.2862757184816968E-2</v>
      </c>
      <c r="AL25" s="20">
        <f t="shared" si="9"/>
        <v>2.2862757184816968E-2</v>
      </c>
      <c r="AM25" s="20">
        <f t="shared" si="9"/>
        <v>2.2862757184816968E-2</v>
      </c>
      <c r="AN25" s="20">
        <f t="shared" si="9"/>
        <v>2.2862757184816968E-2</v>
      </c>
      <c r="AO25" s="20">
        <f t="shared" si="9"/>
        <v>2.2862757184816968E-2</v>
      </c>
      <c r="AP25" s="20">
        <f t="shared" si="9"/>
        <v>2.2862757184816968E-2</v>
      </c>
      <c r="AQ25" s="20">
        <f t="shared" si="9"/>
        <v>2.2862757184816968E-2</v>
      </c>
      <c r="AR25" s="20">
        <f t="shared" si="9"/>
        <v>2.2862757184816968E-2</v>
      </c>
      <c r="AS25" s="20">
        <f t="shared" si="9"/>
        <v>2.2862757184816968E-2</v>
      </c>
      <c r="AT25" s="20">
        <f t="shared" si="9"/>
        <v>2.2862757184816968E-2</v>
      </c>
      <c r="AU25" s="20">
        <f t="shared" si="9"/>
        <v>2.2862757184816968E-2</v>
      </c>
      <c r="AV25" s="20">
        <f t="shared" si="9"/>
        <v>2.2862757184816968E-2</v>
      </c>
      <c r="AW25" s="20">
        <f t="shared" si="9"/>
        <v>2.2862757184816968E-2</v>
      </c>
      <c r="AX25" s="20">
        <f t="shared" si="9"/>
        <v>2.2862757184816968E-2</v>
      </c>
      <c r="AY25" s="20">
        <f t="shared" si="9"/>
        <v>2.2862757184816968E-2</v>
      </c>
      <c r="AZ25" s="20">
        <f t="shared" si="9"/>
        <v>2.2862757184816968E-2</v>
      </c>
      <c r="BA25" s="20">
        <f t="shared" si="9"/>
        <v>2.2862757184816968E-2</v>
      </c>
      <c r="BB25" s="20">
        <f t="shared" si="9"/>
        <v>2.2862757184816968E-2</v>
      </c>
      <c r="BC25" s="20">
        <f t="shared" si="9"/>
        <v>2.2862757184816968E-2</v>
      </c>
      <c r="BD25" s="20">
        <f t="shared" si="9"/>
        <v>2.2862757184816968E-2</v>
      </c>
      <c r="BE25" s="20">
        <f t="shared" si="9"/>
        <v>2.2862757184816968E-2</v>
      </c>
      <c r="BF25" s="20">
        <f t="shared" si="9"/>
        <v>2.2862757184816968E-2</v>
      </c>
      <c r="BG25" s="20">
        <f t="shared" si="9"/>
        <v>2.2862757184816968E-2</v>
      </c>
      <c r="BH25" s="20">
        <f t="shared" si="9"/>
        <v>2.2862757184816968E-2</v>
      </c>
      <c r="BI25" s="20">
        <f t="shared" si="9"/>
        <v>2.2862757184816968E-2</v>
      </c>
      <c r="BJ25" s="20">
        <f t="shared" si="9"/>
        <v>2.2862757184816968E-2</v>
      </c>
      <c r="BK25" s="20">
        <f t="shared" si="9"/>
        <v>2.2862757184816968E-2</v>
      </c>
      <c r="BL25" s="20">
        <f t="shared" si="9"/>
        <v>2.2862757184816968E-2</v>
      </c>
      <c r="BM25" s="20">
        <f t="shared" si="9"/>
        <v>2.2862757184816968E-2</v>
      </c>
      <c r="BN25" s="20">
        <f t="shared" si="9"/>
        <v>2.2862757184816968E-2</v>
      </c>
      <c r="BO25" s="20">
        <f t="shared" ref="BO25:CS25" si="10">+((1+BO18/100)-(1+BO15/100)*(1+BO16/100))/((1+BO15/100)*(1+BO16/100))</f>
        <v>2.2862757184816968E-2</v>
      </c>
      <c r="BP25" s="20">
        <f t="shared" si="10"/>
        <v>2.2862757184816968E-2</v>
      </c>
      <c r="BQ25" s="20">
        <f t="shared" si="10"/>
        <v>2.2862757184816968E-2</v>
      </c>
      <c r="BR25" s="20">
        <f t="shared" si="10"/>
        <v>2.2862757184816968E-2</v>
      </c>
      <c r="BS25" s="20">
        <f t="shared" si="10"/>
        <v>2.2862757184816968E-2</v>
      </c>
      <c r="BT25" s="20">
        <f t="shared" si="10"/>
        <v>2.2862757184816968E-2</v>
      </c>
      <c r="BU25" s="20">
        <f t="shared" si="10"/>
        <v>2.2862757184816968E-2</v>
      </c>
      <c r="BV25" s="20">
        <f t="shared" si="10"/>
        <v>2.2862757184816968E-2</v>
      </c>
      <c r="BW25" s="20">
        <f t="shared" si="10"/>
        <v>2.2862757184816968E-2</v>
      </c>
      <c r="BX25" s="20">
        <f t="shared" si="10"/>
        <v>2.2862757184816968E-2</v>
      </c>
      <c r="BY25" s="20">
        <f t="shared" si="10"/>
        <v>2.2862757184816968E-2</v>
      </c>
      <c r="BZ25" s="20">
        <f t="shared" si="10"/>
        <v>2.2862757184816968E-2</v>
      </c>
      <c r="CA25" s="20">
        <f t="shared" si="10"/>
        <v>2.2862757184816968E-2</v>
      </c>
      <c r="CB25" s="20">
        <f t="shared" si="10"/>
        <v>2.2862757184816968E-2</v>
      </c>
      <c r="CC25" s="20">
        <f t="shared" si="10"/>
        <v>2.2862757184816968E-2</v>
      </c>
      <c r="CD25" s="20">
        <f t="shared" si="10"/>
        <v>2.2862757184816968E-2</v>
      </c>
      <c r="CE25" s="20">
        <f t="shared" si="10"/>
        <v>2.2862757184816968E-2</v>
      </c>
      <c r="CF25" s="20">
        <f t="shared" si="10"/>
        <v>2.2862757184816968E-2</v>
      </c>
      <c r="CG25" s="20">
        <f t="shared" si="10"/>
        <v>2.2862757184816968E-2</v>
      </c>
      <c r="CH25" s="20">
        <f t="shared" si="10"/>
        <v>2.2862757184816968E-2</v>
      </c>
      <c r="CI25" s="20">
        <f t="shared" si="10"/>
        <v>2.2862757184816968E-2</v>
      </c>
      <c r="CJ25" s="20">
        <f t="shared" si="10"/>
        <v>2.2862757184816968E-2</v>
      </c>
      <c r="CK25" s="20">
        <f t="shared" si="10"/>
        <v>2.2862757184816968E-2</v>
      </c>
      <c r="CL25" s="20">
        <f t="shared" si="10"/>
        <v>2.2862757184816968E-2</v>
      </c>
      <c r="CM25" s="20">
        <f t="shared" si="10"/>
        <v>2.2862757184816968E-2</v>
      </c>
      <c r="CN25" s="20">
        <f t="shared" si="10"/>
        <v>2.2862757184816968E-2</v>
      </c>
      <c r="CO25" s="20">
        <f t="shared" si="10"/>
        <v>2.2862757184816968E-2</v>
      </c>
      <c r="CP25" s="20">
        <f t="shared" si="10"/>
        <v>2.2862757184816968E-2</v>
      </c>
      <c r="CQ25" s="20">
        <f t="shared" si="10"/>
        <v>2.2862757184816968E-2</v>
      </c>
      <c r="CR25" s="20">
        <f t="shared" si="10"/>
        <v>2.2862757184816968E-2</v>
      </c>
      <c r="CS25" s="20">
        <f t="shared" si="10"/>
        <v>2.2862757184816968E-2</v>
      </c>
      <c r="CT25" s="7"/>
    </row>
    <row r="26" spans="1:98" s="16" customFormat="1" x14ac:dyDescent="0.25">
      <c r="A26" s="82"/>
      <c r="B26" s="21" t="s">
        <v>28</v>
      </c>
      <c r="C26" s="14"/>
      <c r="D26" s="15">
        <v>0</v>
      </c>
      <c r="E26" s="15">
        <f>+D26+$C$22</f>
        <v>0</v>
      </c>
      <c r="F26" s="15">
        <f t="shared" ref="F26:BQ26" si="11">+E26+$C$22</f>
        <v>0</v>
      </c>
      <c r="G26" s="15">
        <f t="shared" si="11"/>
        <v>0</v>
      </c>
      <c r="H26" s="15">
        <f t="shared" si="11"/>
        <v>0</v>
      </c>
      <c r="I26" s="15">
        <f t="shared" si="11"/>
        <v>0</v>
      </c>
      <c r="J26" s="15">
        <f t="shared" si="11"/>
        <v>0</v>
      </c>
      <c r="K26" s="15">
        <f t="shared" si="11"/>
        <v>0</v>
      </c>
      <c r="L26" s="15">
        <f t="shared" si="11"/>
        <v>0</v>
      </c>
      <c r="M26" s="15">
        <f t="shared" si="11"/>
        <v>0</v>
      </c>
      <c r="N26" s="15">
        <f t="shared" si="11"/>
        <v>0</v>
      </c>
      <c r="O26" s="15">
        <f t="shared" si="11"/>
        <v>0</v>
      </c>
      <c r="P26" s="15">
        <f t="shared" si="11"/>
        <v>0</v>
      </c>
      <c r="Q26" s="15">
        <f t="shared" si="11"/>
        <v>0</v>
      </c>
      <c r="R26" s="15">
        <f t="shared" si="11"/>
        <v>0</v>
      </c>
      <c r="S26" s="15">
        <f t="shared" si="11"/>
        <v>0</v>
      </c>
      <c r="T26" s="15">
        <f t="shared" si="11"/>
        <v>0</v>
      </c>
      <c r="U26" s="15">
        <f t="shared" si="11"/>
        <v>0</v>
      </c>
      <c r="V26" s="15">
        <f t="shared" si="11"/>
        <v>0</v>
      </c>
      <c r="W26" s="15">
        <f t="shared" si="11"/>
        <v>0</v>
      </c>
      <c r="X26" s="15">
        <f t="shared" si="11"/>
        <v>0</v>
      </c>
      <c r="Y26" s="15">
        <f t="shared" si="11"/>
        <v>0</v>
      </c>
      <c r="Z26" s="15">
        <f t="shared" si="11"/>
        <v>0</v>
      </c>
      <c r="AA26" s="15">
        <f t="shared" si="11"/>
        <v>0</v>
      </c>
      <c r="AB26" s="15">
        <f t="shared" si="11"/>
        <v>0</v>
      </c>
      <c r="AC26" s="15">
        <f t="shared" si="11"/>
        <v>0</v>
      </c>
      <c r="AD26" s="15">
        <f t="shared" si="11"/>
        <v>0</v>
      </c>
      <c r="AE26" s="15">
        <f t="shared" si="11"/>
        <v>0</v>
      </c>
      <c r="AF26" s="15">
        <f t="shared" si="11"/>
        <v>0</v>
      </c>
      <c r="AG26" s="15">
        <f t="shared" si="11"/>
        <v>0</v>
      </c>
      <c r="AH26" s="15">
        <f t="shared" si="11"/>
        <v>0</v>
      </c>
      <c r="AI26" s="15">
        <f t="shared" si="11"/>
        <v>0</v>
      </c>
      <c r="AJ26" s="15">
        <f t="shared" si="11"/>
        <v>0</v>
      </c>
      <c r="AK26" s="15">
        <f t="shared" si="11"/>
        <v>0</v>
      </c>
      <c r="AL26" s="15">
        <f t="shared" si="11"/>
        <v>0</v>
      </c>
      <c r="AM26" s="15">
        <f t="shared" si="11"/>
        <v>0</v>
      </c>
      <c r="AN26" s="15">
        <f t="shared" si="11"/>
        <v>0</v>
      </c>
      <c r="AO26" s="15">
        <f t="shared" si="11"/>
        <v>0</v>
      </c>
      <c r="AP26" s="15">
        <f t="shared" si="11"/>
        <v>0</v>
      </c>
      <c r="AQ26" s="15">
        <f t="shared" si="11"/>
        <v>0</v>
      </c>
      <c r="AR26" s="15">
        <f t="shared" si="11"/>
        <v>0</v>
      </c>
      <c r="AS26" s="15">
        <f t="shared" si="11"/>
        <v>0</v>
      </c>
      <c r="AT26" s="15">
        <f t="shared" si="11"/>
        <v>0</v>
      </c>
      <c r="AU26" s="15">
        <f t="shared" si="11"/>
        <v>0</v>
      </c>
      <c r="AV26" s="15">
        <f t="shared" si="11"/>
        <v>0</v>
      </c>
      <c r="AW26" s="15">
        <f t="shared" si="11"/>
        <v>0</v>
      </c>
      <c r="AX26" s="15">
        <f t="shared" si="11"/>
        <v>0</v>
      </c>
      <c r="AY26" s="15">
        <f t="shared" si="11"/>
        <v>0</v>
      </c>
      <c r="AZ26" s="15">
        <f t="shared" si="11"/>
        <v>0</v>
      </c>
      <c r="BA26" s="15">
        <f t="shared" si="11"/>
        <v>0</v>
      </c>
      <c r="BB26" s="15">
        <f t="shared" si="11"/>
        <v>0</v>
      </c>
      <c r="BC26" s="15">
        <f t="shared" si="11"/>
        <v>0</v>
      </c>
      <c r="BD26" s="15">
        <f t="shared" si="11"/>
        <v>0</v>
      </c>
      <c r="BE26" s="15">
        <f t="shared" si="11"/>
        <v>0</v>
      </c>
      <c r="BF26" s="15">
        <f t="shared" si="11"/>
        <v>0</v>
      </c>
      <c r="BG26" s="15">
        <f t="shared" si="11"/>
        <v>0</v>
      </c>
      <c r="BH26" s="15">
        <f t="shared" si="11"/>
        <v>0</v>
      </c>
      <c r="BI26" s="15">
        <f t="shared" si="11"/>
        <v>0</v>
      </c>
      <c r="BJ26" s="15">
        <f t="shared" si="11"/>
        <v>0</v>
      </c>
      <c r="BK26" s="15">
        <f t="shared" si="11"/>
        <v>0</v>
      </c>
      <c r="BL26" s="15">
        <f t="shared" si="11"/>
        <v>0</v>
      </c>
      <c r="BM26" s="15">
        <f t="shared" si="11"/>
        <v>0</v>
      </c>
      <c r="BN26" s="15">
        <f t="shared" si="11"/>
        <v>0</v>
      </c>
      <c r="BO26" s="15">
        <f t="shared" si="11"/>
        <v>0</v>
      </c>
      <c r="BP26" s="15">
        <f t="shared" si="11"/>
        <v>0</v>
      </c>
      <c r="BQ26" s="15">
        <f t="shared" si="11"/>
        <v>0</v>
      </c>
      <c r="BR26" s="15">
        <f t="shared" ref="BR26:CS26" si="12">+BQ26+$C$22</f>
        <v>0</v>
      </c>
      <c r="BS26" s="15">
        <f t="shared" si="12"/>
        <v>0</v>
      </c>
      <c r="BT26" s="15">
        <f t="shared" si="12"/>
        <v>0</v>
      </c>
      <c r="BU26" s="15">
        <f t="shared" si="12"/>
        <v>0</v>
      </c>
      <c r="BV26" s="15">
        <f t="shared" si="12"/>
        <v>0</v>
      </c>
      <c r="BW26" s="15">
        <f t="shared" si="12"/>
        <v>0</v>
      </c>
      <c r="BX26" s="15">
        <f t="shared" si="12"/>
        <v>0</v>
      </c>
      <c r="BY26" s="15">
        <f t="shared" si="12"/>
        <v>0</v>
      </c>
      <c r="BZ26" s="15">
        <f t="shared" si="12"/>
        <v>0</v>
      </c>
      <c r="CA26" s="15">
        <f t="shared" si="12"/>
        <v>0</v>
      </c>
      <c r="CB26" s="15">
        <f t="shared" si="12"/>
        <v>0</v>
      </c>
      <c r="CC26" s="15">
        <f t="shared" si="12"/>
        <v>0</v>
      </c>
      <c r="CD26" s="15">
        <f t="shared" si="12"/>
        <v>0</v>
      </c>
      <c r="CE26" s="15">
        <f t="shared" si="12"/>
        <v>0</v>
      </c>
      <c r="CF26" s="15">
        <f t="shared" si="12"/>
        <v>0</v>
      </c>
      <c r="CG26" s="15">
        <f t="shared" si="12"/>
        <v>0</v>
      </c>
      <c r="CH26" s="15">
        <f t="shared" si="12"/>
        <v>0</v>
      </c>
      <c r="CI26" s="15">
        <f t="shared" si="12"/>
        <v>0</v>
      </c>
      <c r="CJ26" s="15">
        <f t="shared" si="12"/>
        <v>0</v>
      </c>
      <c r="CK26" s="15">
        <f t="shared" si="12"/>
        <v>0</v>
      </c>
      <c r="CL26" s="15">
        <f t="shared" si="12"/>
        <v>0</v>
      </c>
      <c r="CM26" s="15">
        <f t="shared" si="12"/>
        <v>0</v>
      </c>
      <c r="CN26" s="15">
        <f t="shared" si="12"/>
        <v>0</v>
      </c>
      <c r="CO26" s="15">
        <f t="shared" si="12"/>
        <v>0</v>
      </c>
      <c r="CP26" s="15">
        <f t="shared" si="12"/>
        <v>0</v>
      </c>
      <c r="CQ26" s="15">
        <f t="shared" si="12"/>
        <v>0</v>
      </c>
      <c r="CR26" s="15">
        <f t="shared" si="12"/>
        <v>0</v>
      </c>
      <c r="CS26" s="15">
        <f t="shared" si="12"/>
        <v>0</v>
      </c>
      <c r="CT26" s="15"/>
    </row>
    <row r="27" spans="1:98" s="8" customFormat="1" x14ac:dyDescent="0.25">
      <c r="A27" s="81" t="s">
        <v>29</v>
      </c>
      <c r="B27" s="22" t="s">
        <v>30</v>
      </c>
      <c r="C27" s="6">
        <v>60</v>
      </c>
      <c r="P27" s="7"/>
      <c r="T27" s="7"/>
      <c r="CT27" s="7"/>
    </row>
    <row r="28" spans="1:98" s="16" customFormat="1" x14ac:dyDescent="0.25">
      <c r="A28" s="82"/>
      <c r="B28" s="23" t="s">
        <v>31</v>
      </c>
      <c r="C28" s="13"/>
      <c r="D28" s="15">
        <f t="shared" ref="D28:BO28" si="13">-($C$27-(1+D25)^$C$24*$C$17)*((1+D25)^($C$24-1)+(1-(1+D25)^($C$24-1))/(1-(1+D25)))^-1</f>
        <v>32.426219693472476</v>
      </c>
      <c r="E28" s="15">
        <f t="shared" si="13"/>
        <v>32.426219693472476</v>
      </c>
      <c r="F28" s="15">
        <f t="shared" si="13"/>
        <v>32.426219693472476</v>
      </c>
      <c r="G28" s="15">
        <f t="shared" si="13"/>
        <v>32.426219693472476</v>
      </c>
      <c r="H28" s="15">
        <f t="shared" si="13"/>
        <v>32.426219693472476</v>
      </c>
      <c r="I28" s="15">
        <f t="shared" si="13"/>
        <v>32.426219693472476</v>
      </c>
      <c r="J28" s="15">
        <f t="shared" si="13"/>
        <v>32.426219693472476</v>
      </c>
      <c r="K28" s="15">
        <f t="shared" si="13"/>
        <v>32.426219693472476</v>
      </c>
      <c r="L28" s="15">
        <f t="shared" si="13"/>
        <v>32.426219693472476</v>
      </c>
      <c r="M28" s="15">
        <f t="shared" si="13"/>
        <v>32.426219693472476</v>
      </c>
      <c r="N28" s="15">
        <f t="shared" si="13"/>
        <v>32.426219693472476</v>
      </c>
      <c r="O28" s="15">
        <f t="shared" si="13"/>
        <v>32.426219693472476</v>
      </c>
      <c r="P28" s="15">
        <f t="shared" si="13"/>
        <v>32.426219693472476</v>
      </c>
      <c r="Q28" s="15">
        <f t="shared" si="13"/>
        <v>32.426219693472476</v>
      </c>
      <c r="R28" s="15">
        <f t="shared" si="13"/>
        <v>32.426219693472476</v>
      </c>
      <c r="S28" s="15">
        <f t="shared" si="13"/>
        <v>32.426219693472476</v>
      </c>
      <c r="T28" s="15">
        <f t="shared" si="13"/>
        <v>32.426219693472476</v>
      </c>
      <c r="U28" s="15">
        <f t="shared" si="13"/>
        <v>32.426219693472476</v>
      </c>
      <c r="V28" s="15">
        <f t="shared" si="13"/>
        <v>32.426219693472476</v>
      </c>
      <c r="W28" s="15">
        <f t="shared" si="13"/>
        <v>32.426219693472476</v>
      </c>
      <c r="X28" s="15">
        <f t="shared" si="13"/>
        <v>32.426219693472476</v>
      </c>
      <c r="Y28" s="15">
        <f t="shared" si="13"/>
        <v>32.426219693472476</v>
      </c>
      <c r="Z28" s="15">
        <f t="shared" si="13"/>
        <v>32.426219693472476</v>
      </c>
      <c r="AA28" s="15">
        <f t="shared" si="13"/>
        <v>32.426219693472476</v>
      </c>
      <c r="AB28" s="15">
        <f t="shared" si="13"/>
        <v>32.426219693472476</v>
      </c>
      <c r="AC28" s="15">
        <f t="shared" si="13"/>
        <v>32.426219693472476</v>
      </c>
      <c r="AD28" s="15">
        <f t="shared" si="13"/>
        <v>32.426219693472476</v>
      </c>
      <c r="AE28" s="15">
        <f t="shared" si="13"/>
        <v>32.426219693472476</v>
      </c>
      <c r="AF28" s="15">
        <f t="shared" si="13"/>
        <v>32.426219693472476</v>
      </c>
      <c r="AG28" s="15">
        <f t="shared" si="13"/>
        <v>32.426219693472476</v>
      </c>
      <c r="AH28" s="15">
        <f t="shared" si="13"/>
        <v>32.426219693472476</v>
      </c>
      <c r="AI28" s="15">
        <f t="shared" si="13"/>
        <v>32.426219693472476</v>
      </c>
      <c r="AJ28" s="15">
        <f t="shared" si="13"/>
        <v>32.426219693472476</v>
      </c>
      <c r="AK28" s="15">
        <f t="shared" si="13"/>
        <v>32.426219693472476</v>
      </c>
      <c r="AL28" s="15">
        <f t="shared" si="13"/>
        <v>32.426219693472476</v>
      </c>
      <c r="AM28" s="15">
        <f t="shared" si="13"/>
        <v>32.426219693472476</v>
      </c>
      <c r="AN28" s="15">
        <f t="shared" si="13"/>
        <v>32.426219693472476</v>
      </c>
      <c r="AO28" s="15">
        <f t="shared" si="13"/>
        <v>32.426219693472476</v>
      </c>
      <c r="AP28" s="15">
        <f t="shared" si="13"/>
        <v>32.426219693472476</v>
      </c>
      <c r="AQ28" s="15">
        <f t="shared" si="13"/>
        <v>32.426219693472476</v>
      </c>
      <c r="AR28" s="15">
        <f t="shared" si="13"/>
        <v>32.426219693472476</v>
      </c>
      <c r="AS28" s="15">
        <f t="shared" si="13"/>
        <v>32.426219693472476</v>
      </c>
      <c r="AT28" s="15">
        <f t="shared" si="13"/>
        <v>32.426219693472476</v>
      </c>
      <c r="AU28" s="15">
        <f t="shared" si="13"/>
        <v>32.426219693472476</v>
      </c>
      <c r="AV28" s="15">
        <f t="shared" si="13"/>
        <v>32.426219693472476</v>
      </c>
      <c r="AW28" s="15">
        <f t="shared" si="13"/>
        <v>32.426219693472476</v>
      </c>
      <c r="AX28" s="15">
        <f t="shared" si="13"/>
        <v>32.426219693472476</v>
      </c>
      <c r="AY28" s="15">
        <f t="shared" si="13"/>
        <v>32.426219693472476</v>
      </c>
      <c r="AZ28" s="15">
        <f t="shared" si="13"/>
        <v>32.426219693472476</v>
      </c>
      <c r="BA28" s="15">
        <f t="shared" si="13"/>
        <v>32.426219693472476</v>
      </c>
      <c r="BB28" s="15">
        <f t="shared" si="13"/>
        <v>32.426219693472476</v>
      </c>
      <c r="BC28" s="15">
        <f t="shared" si="13"/>
        <v>32.426219693472476</v>
      </c>
      <c r="BD28" s="15">
        <f t="shared" si="13"/>
        <v>32.426219693472476</v>
      </c>
      <c r="BE28" s="15">
        <f t="shared" si="13"/>
        <v>32.426219693472476</v>
      </c>
      <c r="BF28" s="15">
        <f t="shared" si="13"/>
        <v>32.426219693472476</v>
      </c>
      <c r="BG28" s="15">
        <f t="shared" si="13"/>
        <v>32.426219693472476</v>
      </c>
      <c r="BH28" s="15">
        <f t="shared" si="13"/>
        <v>32.426219693472476</v>
      </c>
      <c r="BI28" s="15">
        <f t="shared" si="13"/>
        <v>32.426219693472476</v>
      </c>
      <c r="BJ28" s="15">
        <f t="shared" si="13"/>
        <v>32.426219693472476</v>
      </c>
      <c r="BK28" s="15">
        <f t="shared" si="13"/>
        <v>32.426219693472476</v>
      </c>
      <c r="BL28" s="15">
        <f t="shared" si="13"/>
        <v>32.426219693472476</v>
      </c>
      <c r="BM28" s="15">
        <f t="shared" si="13"/>
        <v>32.426219693472476</v>
      </c>
      <c r="BN28" s="15">
        <f t="shared" si="13"/>
        <v>32.426219693472476</v>
      </c>
      <c r="BO28" s="15">
        <f t="shared" si="13"/>
        <v>32.426219693472476</v>
      </c>
      <c r="BP28" s="15">
        <f t="shared" ref="BP28:CS28" si="14">-($C$27-(1+BP25)^$C$24*$C$17)*((1+BP25)^($C$24-1)+(1-(1+BP25)^($C$24-1))/(1-(1+BP25)))^-1</f>
        <v>32.426219693472476</v>
      </c>
      <c r="BQ28" s="15">
        <f t="shared" si="14"/>
        <v>32.426219693472476</v>
      </c>
      <c r="BR28" s="15">
        <f t="shared" si="14"/>
        <v>32.426219693472476</v>
      </c>
      <c r="BS28" s="15">
        <f t="shared" si="14"/>
        <v>32.426219693472476</v>
      </c>
      <c r="BT28" s="15">
        <f t="shared" si="14"/>
        <v>32.426219693472476</v>
      </c>
      <c r="BU28" s="15">
        <f t="shared" si="14"/>
        <v>32.426219693472476</v>
      </c>
      <c r="BV28" s="15">
        <f t="shared" si="14"/>
        <v>32.426219693472476</v>
      </c>
      <c r="BW28" s="15">
        <f t="shared" si="14"/>
        <v>32.426219693472476</v>
      </c>
      <c r="BX28" s="15">
        <f t="shared" si="14"/>
        <v>32.426219693472476</v>
      </c>
      <c r="BY28" s="15">
        <f t="shared" si="14"/>
        <v>32.426219693472476</v>
      </c>
      <c r="BZ28" s="15">
        <f t="shared" si="14"/>
        <v>32.426219693472476</v>
      </c>
      <c r="CA28" s="15">
        <f t="shared" si="14"/>
        <v>32.426219693472476</v>
      </c>
      <c r="CB28" s="15">
        <f t="shared" si="14"/>
        <v>32.426219693472476</v>
      </c>
      <c r="CC28" s="15">
        <f t="shared" si="14"/>
        <v>32.426219693472476</v>
      </c>
      <c r="CD28" s="15">
        <f t="shared" si="14"/>
        <v>32.426219693472476</v>
      </c>
      <c r="CE28" s="15">
        <f t="shared" si="14"/>
        <v>32.426219693472476</v>
      </c>
      <c r="CF28" s="15">
        <f t="shared" si="14"/>
        <v>32.426219693472476</v>
      </c>
      <c r="CG28" s="15">
        <f t="shared" si="14"/>
        <v>32.426219693472476</v>
      </c>
      <c r="CH28" s="15">
        <f t="shared" si="14"/>
        <v>32.426219693472476</v>
      </c>
      <c r="CI28" s="15">
        <f t="shared" si="14"/>
        <v>32.426219693472476</v>
      </c>
      <c r="CJ28" s="15">
        <f t="shared" si="14"/>
        <v>32.426219693472476</v>
      </c>
      <c r="CK28" s="15">
        <f t="shared" si="14"/>
        <v>32.426219693472476</v>
      </c>
      <c r="CL28" s="15">
        <f t="shared" si="14"/>
        <v>32.426219693472476</v>
      </c>
      <c r="CM28" s="15">
        <f t="shared" si="14"/>
        <v>32.426219693472476</v>
      </c>
      <c r="CN28" s="15">
        <f t="shared" si="14"/>
        <v>32.426219693472476</v>
      </c>
      <c r="CO28" s="15">
        <f t="shared" si="14"/>
        <v>32.426219693472476</v>
      </c>
      <c r="CP28" s="15">
        <f t="shared" si="14"/>
        <v>32.426219693472476</v>
      </c>
      <c r="CQ28" s="15">
        <f t="shared" si="14"/>
        <v>32.426219693472476</v>
      </c>
      <c r="CR28" s="15">
        <f t="shared" si="14"/>
        <v>32.426219693472476</v>
      </c>
      <c r="CS28" s="15">
        <f t="shared" si="14"/>
        <v>32.426219693472476</v>
      </c>
    </row>
    <row r="29" spans="1:98" s="8" customFormat="1" x14ac:dyDescent="0.25">
      <c r="A29" s="81" t="s">
        <v>32</v>
      </c>
      <c r="B29" s="22" t="s">
        <v>33</v>
      </c>
      <c r="C29" s="6"/>
      <c r="D29" s="7">
        <f>+$C$17</f>
        <v>90.360333333333344</v>
      </c>
      <c r="E29" s="7">
        <f>+$D$29-E26</f>
        <v>90.360333333333344</v>
      </c>
      <c r="F29" s="7">
        <f t="shared" ref="F29:BQ29" si="15">+$D$29-F26</f>
        <v>90.360333333333344</v>
      </c>
      <c r="G29" s="7">
        <f t="shared" si="15"/>
        <v>90.360333333333344</v>
      </c>
      <c r="H29" s="7">
        <f t="shared" si="15"/>
        <v>90.360333333333344</v>
      </c>
      <c r="I29" s="7">
        <f t="shared" si="15"/>
        <v>90.360333333333344</v>
      </c>
      <c r="J29" s="7">
        <f t="shared" si="15"/>
        <v>90.360333333333344</v>
      </c>
      <c r="K29" s="7">
        <f t="shared" si="15"/>
        <v>90.360333333333344</v>
      </c>
      <c r="L29" s="7">
        <f t="shared" si="15"/>
        <v>90.360333333333344</v>
      </c>
      <c r="M29" s="7">
        <f t="shared" si="15"/>
        <v>90.360333333333344</v>
      </c>
      <c r="N29" s="7">
        <f t="shared" si="15"/>
        <v>90.360333333333344</v>
      </c>
      <c r="O29" s="7">
        <f t="shared" si="15"/>
        <v>90.360333333333344</v>
      </c>
      <c r="P29" s="7">
        <f t="shared" si="15"/>
        <v>90.360333333333344</v>
      </c>
      <c r="Q29" s="7">
        <f t="shared" si="15"/>
        <v>90.360333333333344</v>
      </c>
      <c r="R29" s="7">
        <f t="shared" si="15"/>
        <v>90.360333333333344</v>
      </c>
      <c r="S29" s="7">
        <f t="shared" si="15"/>
        <v>90.360333333333344</v>
      </c>
      <c r="T29" s="7">
        <f t="shared" si="15"/>
        <v>90.360333333333344</v>
      </c>
      <c r="U29" s="7">
        <f t="shared" si="15"/>
        <v>90.360333333333344</v>
      </c>
      <c r="V29" s="7">
        <f t="shared" si="15"/>
        <v>90.360333333333344</v>
      </c>
      <c r="W29" s="7">
        <f t="shared" si="15"/>
        <v>90.360333333333344</v>
      </c>
      <c r="X29" s="7">
        <f t="shared" si="15"/>
        <v>90.360333333333344</v>
      </c>
      <c r="Y29" s="7">
        <f t="shared" si="15"/>
        <v>90.360333333333344</v>
      </c>
      <c r="Z29" s="7">
        <f t="shared" si="15"/>
        <v>90.360333333333344</v>
      </c>
      <c r="AA29" s="7">
        <f t="shared" si="15"/>
        <v>90.360333333333344</v>
      </c>
      <c r="AB29" s="7">
        <f t="shared" si="15"/>
        <v>90.360333333333344</v>
      </c>
      <c r="AC29" s="7">
        <f t="shared" si="15"/>
        <v>90.360333333333344</v>
      </c>
      <c r="AD29" s="7">
        <f t="shared" si="15"/>
        <v>90.360333333333344</v>
      </c>
      <c r="AE29" s="7">
        <f t="shared" si="15"/>
        <v>90.360333333333344</v>
      </c>
      <c r="AF29" s="7">
        <f t="shared" si="15"/>
        <v>90.360333333333344</v>
      </c>
      <c r="AG29" s="7">
        <f t="shared" si="15"/>
        <v>90.360333333333344</v>
      </c>
      <c r="AH29" s="7">
        <f t="shared" si="15"/>
        <v>90.360333333333344</v>
      </c>
      <c r="AI29" s="7">
        <f t="shared" si="15"/>
        <v>90.360333333333344</v>
      </c>
      <c r="AJ29" s="7">
        <f t="shared" si="15"/>
        <v>90.360333333333344</v>
      </c>
      <c r="AK29" s="7">
        <f t="shared" si="15"/>
        <v>90.360333333333344</v>
      </c>
      <c r="AL29" s="7">
        <f t="shared" si="15"/>
        <v>90.360333333333344</v>
      </c>
      <c r="AM29" s="7">
        <f t="shared" si="15"/>
        <v>90.360333333333344</v>
      </c>
      <c r="AN29" s="7">
        <f t="shared" si="15"/>
        <v>90.360333333333344</v>
      </c>
      <c r="AO29" s="7">
        <f t="shared" si="15"/>
        <v>90.360333333333344</v>
      </c>
      <c r="AP29" s="7">
        <f t="shared" si="15"/>
        <v>90.360333333333344</v>
      </c>
      <c r="AQ29" s="7">
        <f t="shared" si="15"/>
        <v>90.360333333333344</v>
      </c>
      <c r="AR29" s="7">
        <f t="shared" si="15"/>
        <v>90.360333333333344</v>
      </c>
      <c r="AS29" s="7">
        <f t="shared" si="15"/>
        <v>90.360333333333344</v>
      </c>
      <c r="AT29" s="7">
        <f t="shared" si="15"/>
        <v>90.360333333333344</v>
      </c>
      <c r="AU29" s="7">
        <f t="shared" si="15"/>
        <v>90.360333333333344</v>
      </c>
      <c r="AV29" s="7">
        <f t="shared" si="15"/>
        <v>90.360333333333344</v>
      </c>
      <c r="AW29" s="7">
        <f t="shared" si="15"/>
        <v>90.360333333333344</v>
      </c>
      <c r="AX29" s="7">
        <f t="shared" si="15"/>
        <v>90.360333333333344</v>
      </c>
      <c r="AY29" s="7">
        <f t="shared" si="15"/>
        <v>90.360333333333344</v>
      </c>
      <c r="AZ29" s="7">
        <f t="shared" si="15"/>
        <v>90.360333333333344</v>
      </c>
      <c r="BA29" s="7">
        <f t="shared" si="15"/>
        <v>90.360333333333344</v>
      </c>
      <c r="BB29" s="7">
        <f t="shared" si="15"/>
        <v>90.360333333333344</v>
      </c>
      <c r="BC29" s="7">
        <f t="shared" si="15"/>
        <v>90.360333333333344</v>
      </c>
      <c r="BD29" s="7">
        <f t="shared" si="15"/>
        <v>90.360333333333344</v>
      </c>
      <c r="BE29" s="7">
        <f t="shared" si="15"/>
        <v>90.360333333333344</v>
      </c>
      <c r="BF29" s="7">
        <f t="shared" si="15"/>
        <v>90.360333333333344</v>
      </c>
      <c r="BG29" s="7">
        <f t="shared" si="15"/>
        <v>90.360333333333344</v>
      </c>
      <c r="BH29" s="7">
        <f t="shared" si="15"/>
        <v>90.360333333333344</v>
      </c>
      <c r="BI29" s="7">
        <f t="shared" si="15"/>
        <v>90.360333333333344</v>
      </c>
      <c r="BJ29" s="7">
        <f t="shared" si="15"/>
        <v>90.360333333333344</v>
      </c>
      <c r="BK29" s="7">
        <f t="shared" si="15"/>
        <v>90.360333333333344</v>
      </c>
      <c r="BL29" s="7">
        <f t="shared" si="15"/>
        <v>90.360333333333344</v>
      </c>
      <c r="BM29" s="7">
        <f t="shared" si="15"/>
        <v>90.360333333333344</v>
      </c>
      <c r="BN29" s="7">
        <f t="shared" si="15"/>
        <v>90.360333333333344</v>
      </c>
      <c r="BO29" s="7">
        <f t="shared" si="15"/>
        <v>90.360333333333344</v>
      </c>
      <c r="BP29" s="7">
        <f t="shared" si="15"/>
        <v>90.360333333333344</v>
      </c>
      <c r="BQ29" s="7">
        <f t="shared" si="15"/>
        <v>90.360333333333344</v>
      </c>
      <c r="BR29" s="7">
        <f t="shared" ref="BR29:CS29" si="16">+$D$29-BR26</f>
        <v>90.360333333333344</v>
      </c>
      <c r="BS29" s="7">
        <f t="shared" si="16"/>
        <v>90.360333333333344</v>
      </c>
      <c r="BT29" s="7">
        <f t="shared" si="16"/>
        <v>90.360333333333344</v>
      </c>
      <c r="BU29" s="7">
        <f t="shared" si="16"/>
        <v>90.360333333333344</v>
      </c>
      <c r="BV29" s="7">
        <f t="shared" si="16"/>
        <v>90.360333333333344</v>
      </c>
      <c r="BW29" s="7">
        <f t="shared" si="16"/>
        <v>90.360333333333344</v>
      </c>
      <c r="BX29" s="7">
        <f t="shared" si="16"/>
        <v>90.360333333333344</v>
      </c>
      <c r="BY29" s="7">
        <f t="shared" si="16"/>
        <v>90.360333333333344</v>
      </c>
      <c r="BZ29" s="7">
        <f t="shared" si="16"/>
        <v>90.360333333333344</v>
      </c>
      <c r="CA29" s="7">
        <f t="shared" si="16"/>
        <v>90.360333333333344</v>
      </c>
      <c r="CB29" s="7">
        <f t="shared" si="16"/>
        <v>90.360333333333344</v>
      </c>
      <c r="CC29" s="7">
        <f t="shared" si="16"/>
        <v>90.360333333333344</v>
      </c>
      <c r="CD29" s="7">
        <f t="shared" si="16"/>
        <v>90.360333333333344</v>
      </c>
      <c r="CE29" s="7">
        <f t="shared" si="16"/>
        <v>90.360333333333344</v>
      </c>
      <c r="CF29" s="7">
        <f t="shared" si="16"/>
        <v>90.360333333333344</v>
      </c>
      <c r="CG29" s="7">
        <f t="shared" si="16"/>
        <v>90.360333333333344</v>
      </c>
      <c r="CH29" s="7">
        <f t="shared" si="16"/>
        <v>90.360333333333344</v>
      </c>
      <c r="CI29" s="7">
        <f t="shared" si="16"/>
        <v>90.360333333333344</v>
      </c>
      <c r="CJ29" s="7">
        <f t="shared" si="16"/>
        <v>90.360333333333344</v>
      </c>
      <c r="CK29" s="7">
        <f t="shared" si="16"/>
        <v>90.360333333333344</v>
      </c>
      <c r="CL29" s="7">
        <f t="shared" si="16"/>
        <v>90.360333333333344</v>
      </c>
      <c r="CM29" s="7">
        <f t="shared" si="16"/>
        <v>90.360333333333344</v>
      </c>
      <c r="CN29" s="7">
        <f t="shared" si="16"/>
        <v>90.360333333333344</v>
      </c>
      <c r="CO29" s="7">
        <f t="shared" si="16"/>
        <v>90.360333333333344</v>
      </c>
      <c r="CP29" s="7">
        <f t="shared" si="16"/>
        <v>90.360333333333344</v>
      </c>
      <c r="CQ29" s="7">
        <f t="shared" si="16"/>
        <v>90.360333333333344</v>
      </c>
      <c r="CR29" s="7">
        <f t="shared" si="16"/>
        <v>90.360333333333344</v>
      </c>
      <c r="CS29" s="7">
        <f t="shared" si="16"/>
        <v>90.360333333333344</v>
      </c>
      <c r="CT29" s="7"/>
    </row>
    <row r="30" spans="1:98" s="16" customFormat="1" x14ac:dyDescent="0.25">
      <c r="A30" s="82"/>
      <c r="B30" s="23" t="s">
        <v>34</v>
      </c>
      <c r="C30" s="13"/>
      <c r="D30" s="15">
        <f t="shared" ref="D30:BO30" si="17">-(D29-(1+D25)^$C$24*$C$17)*((1+D25)^($C$24-1)+(1-(1+D25)^($C$24-1))/(1-(1+D25)))^-1</f>
        <v>2.0658863601391317</v>
      </c>
      <c r="E30" s="15">
        <f t="shared" si="17"/>
        <v>2.0658863601391317</v>
      </c>
      <c r="F30" s="15">
        <f t="shared" si="17"/>
        <v>2.0658863601391317</v>
      </c>
      <c r="G30" s="15">
        <f t="shared" si="17"/>
        <v>2.0658863601391317</v>
      </c>
      <c r="H30" s="15">
        <f t="shared" si="17"/>
        <v>2.0658863601391317</v>
      </c>
      <c r="I30" s="15">
        <f t="shared" si="17"/>
        <v>2.0658863601391317</v>
      </c>
      <c r="J30" s="15">
        <f t="shared" si="17"/>
        <v>2.0658863601391317</v>
      </c>
      <c r="K30" s="15">
        <f t="shared" si="17"/>
        <v>2.0658863601391317</v>
      </c>
      <c r="L30" s="15">
        <f t="shared" si="17"/>
        <v>2.0658863601391317</v>
      </c>
      <c r="M30" s="15">
        <f t="shared" si="17"/>
        <v>2.0658863601391317</v>
      </c>
      <c r="N30" s="15">
        <f t="shared" si="17"/>
        <v>2.0658863601391317</v>
      </c>
      <c r="O30" s="15">
        <f t="shared" si="17"/>
        <v>2.0658863601391317</v>
      </c>
      <c r="P30" s="15">
        <f t="shared" si="17"/>
        <v>2.0658863601391317</v>
      </c>
      <c r="Q30" s="15">
        <f t="shared" si="17"/>
        <v>2.0658863601391317</v>
      </c>
      <c r="R30" s="15">
        <f t="shared" si="17"/>
        <v>2.0658863601391317</v>
      </c>
      <c r="S30" s="15">
        <f t="shared" si="17"/>
        <v>2.0658863601391317</v>
      </c>
      <c r="T30" s="15">
        <f t="shared" si="17"/>
        <v>2.0658863601391317</v>
      </c>
      <c r="U30" s="15">
        <f t="shared" si="17"/>
        <v>2.0658863601391317</v>
      </c>
      <c r="V30" s="15">
        <f t="shared" si="17"/>
        <v>2.0658863601391317</v>
      </c>
      <c r="W30" s="15">
        <f t="shared" si="17"/>
        <v>2.0658863601391317</v>
      </c>
      <c r="X30" s="15">
        <f t="shared" si="17"/>
        <v>2.0658863601391317</v>
      </c>
      <c r="Y30" s="15">
        <f t="shared" si="17"/>
        <v>2.0658863601391317</v>
      </c>
      <c r="Z30" s="15">
        <f t="shared" si="17"/>
        <v>2.0658863601391317</v>
      </c>
      <c r="AA30" s="15">
        <f t="shared" si="17"/>
        <v>2.0658863601391317</v>
      </c>
      <c r="AB30" s="15">
        <f t="shared" si="17"/>
        <v>2.0658863601391317</v>
      </c>
      <c r="AC30" s="15">
        <f t="shared" si="17"/>
        <v>2.0658863601391317</v>
      </c>
      <c r="AD30" s="15">
        <f t="shared" si="17"/>
        <v>2.0658863601391317</v>
      </c>
      <c r="AE30" s="15">
        <f t="shared" si="17"/>
        <v>2.0658863601391317</v>
      </c>
      <c r="AF30" s="15">
        <f t="shared" si="17"/>
        <v>2.0658863601391317</v>
      </c>
      <c r="AG30" s="15">
        <f t="shared" si="17"/>
        <v>2.0658863601391317</v>
      </c>
      <c r="AH30" s="15">
        <f t="shared" si="17"/>
        <v>2.0658863601391317</v>
      </c>
      <c r="AI30" s="15">
        <f t="shared" si="17"/>
        <v>2.0658863601391317</v>
      </c>
      <c r="AJ30" s="15">
        <f t="shared" si="17"/>
        <v>2.0658863601391317</v>
      </c>
      <c r="AK30" s="15">
        <f t="shared" si="17"/>
        <v>2.0658863601391317</v>
      </c>
      <c r="AL30" s="15">
        <f t="shared" si="17"/>
        <v>2.0658863601391317</v>
      </c>
      <c r="AM30" s="15">
        <f t="shared" si="17"/>
        <v>2.0658863601391317</v>
      </c>
      <c r="AN30" s="15">
        <f t="shared" si="17"/>
        <v>2.0658863601391317</v>
      </c>
      <c r="AO30" s="15">
        <f t="shared" si="17"/>
        <v>2.0658863601391317</v>
      </c>
      <c r="AP30" s="15">
        <f t="shared" si="17"/>
        <v>2.0658863601391317</v>
      </c>
      <c r="AQ30" s="15">
        <f t="shared" si="17"/>
        <v>2.0658863601391317</v>
      </c>
      <c r="AR30" s="15">
        <f t="shared" si="17"/>
        <v>2.0658863601391317</v>
      </c>
      <c r="AS30" s="15">
        <f t="shared" si="17"/>
        <v>2.0658863601391317</v>
      </c>
      <c r="AT30" s="15">
        <f t="shared" si="17"/>
        <v>2.0658863601391317</v>
      </c>
      <c r="AU30" s="15">
        <f t="shared" si="17"/>
        <v>2.0658863601391317</v>
      </c>
      <c r="AV30" s="15">
        <f t="shared" si="17"/>
        <v>2.0658863601391317</v>
      </c>
      <c r="AW30" s="15">
        <f t="shared" si="17"/>
        <v>2.0658863601391317</v>
      </c>
      <c r="AX30" s="15">
        <f t="shared" si="17"/>
        <v>2.0658863601391317</v>
      </c>
      <c r="AY30" s="15">
        <f t="shared" si="17"/>
        <v>2.0658863601391317</v>
      </c>
      <c r="AZ30" s="15">
        <f t="shared" si="17"/>
        <v>2.0658863601391317</v>
      </c>
      <c r="BA30" s="15">
        <f t="shared" si="17"/>
        <v>2.0658863601391317</v>
      </c>
      <c r="BB30" s="15">
        <f t="shared" si="17"/>
        <v>2.0658863601391317</v>
      </c>
      <c r="BC30" s="15">
        <f t="shared" si="17"/>
        <v>2.0658863601391317</v>
      </c>
      <c r="BD30" s="15">
        <f t="shared" si="17"/>
        <v>2.0658863601391317</v>
      </c>
      <c r="BE30" s="15">
        <f t="shared" si="17"/>
        <v>2.0658863601391317</v>
      </c>
      <c r="BF30" s="15">
        <f t="shared" si="17"/>
        <v>2.0658863601391317</v>
      </c>
      <c r="BG30" s="15">
        <f t="shared" si="17"/>
        <v>2.0658863601391317</v>
      </c>
      <c r="BH30" s="15">
        <f t="shared" si="17"/>
        <v>2.0658863601391317</v>
      </c>
      <c r="BI30" s="15">
        <f t="shared" si="17"/>
        <v>2.0658863601391317</v>
      </c>
      <c r="BJ30" s="15">
        <f t="shared" si="17"/>
        <v>2.0658863601391317</v>
      </c>
      <c r="BK30" s="15">
        <f t="shared" si="17"/>
        <v>2.0658863601391317</v>
      </c>
      <c r="BL30" s="15">
        <f t="shared" si="17"/>
        <v>2.0658863601391317</v>
      </c>
      <c r="BM30" s="15">
        <f t="shared" si="17"/>
        <v>2.0658863601391317</v>
      </c>
      <c r="BN30" s="15">
        <f t="shared" si="17"/>
        <v>2.0658863601391317</v>
      </c>
      <c r="BO30" s="15">
        <f t="shared" si="17"/>
        <v>2.0658863601391317</v>
      </c>
      <c r="BP30" s="15">
        <f t="shared" ref="BP30:CS30" si="18">-(BP29-(1+BP25)^$C$24*$C$17)*((1+BP25)^($C$24-1)+(1-(1+BP25)^($C$24-1))/(1-(1+BP25)))^-1</f>
        <v>2.0658863601391317</v>
      </c>
      <c r="BQ30" s="15">
        <f t="shared" si="18"/>
        <v>2.0658863601391317</v>
      </c>
      <c r="BR30" s="15">
        <f t="shared" si="18"/>
        <v>2.0658863601391317</v>
      </c>
      <c r="BS30" s="15">
        <f t="shared" si="18"/>
        <v>2.0658863601391317</v>
      </c>
      <c r="BT30" s="15">
        <f t="shared" si="18"/>
        <v>2.0658863601391317</v>
      </c>
      <c r="BU30" s="15">
        <f t="shared" si="18"/>
        <v>2.0658863601391317</v>
      </c>
      <c r="BV30" s="15">
        <f t="shared" si="18"/>
        <v>2.0658863601391317</v>
      </c>
      <c r="BW30" s="15">
        <f t="shared" si="18"/>
        <v>2.0658863601391317</v>
      </c>
      <c r="BX30" s="15">
        <f t="shared" si="18"/>
        <v>2.0658863601391317</v>
      </c>
      <c r="BY30" s="15">
        <f t="shared" si="18"/>
        <v>2.0658863601391317</v>
      </c>
      <c r="BZ30" s="15">
        <f t="shared" si="18"/>
        <v>2.0658863601391317</v>
      </c>
      <c r="CA30" s="15">
        <f t="shared" si="18"/>
        <v>2.0658863601391317</v>
      </c>
      <c r="CB30" s="15">
        <f t="shared" si="18"/>
        <v>2.0658863601391317</v>
      </c>
      <c r="CC30" s="15">
        <f t="shared" si="18"/>
        <v>2.0658863601391317</v>
      </c>
      <c r="CD30" s="15">
        <f t="shared" si="18"/>
        <v>2.0658863601391317</v>
      </c>
      <c r="CE30" s="15">
        <f t="shared" si="18"/>
        <v>2.0658863601391317</v>
      </c>
      <c r="CF30" s="15">
        <f t="shared" si="18"/>
        <v>2.0658863601391317</v>
      </c>
      <c r="CG30" s="15">
        <f t="shared" si="18"/>
        <v>2.0658863601391317</v>
      </c>
      <c r="CH30" s="15">
        <f t="shared" si="18"/>
        <v>2.0658863601391317</v>
      </c>
      <c r="CI30" s="15">
        <f t="shared" si="18"/>
        <v>2.0658863601391317</v>
      </c>
      <c r="CJ30" s="15">
        <f t="shared" si="18"/>
        <v>2.0658863601391317</v>
      </c>
      <c r="CK30" s="15">
        <f t="shared" si="18"/>
        <v>2.0658863601391317</v>
      </c>
      <c r="CL30" s="15">
        <f t="shared" si="18"/>
        <v>2.0658863601391317</v>
      </c>
      <c r="CM30" s="15">
        <f t="shared" si="18"/>
        <v>2.0658863601391317</v>
      </c>
      <c r="CN30" s="15">
        <f t="shared" si="18"/>
        <v>2.0658863601391317</v>
      </c>
      <c r="CO30" s="15">
        <f t="shared" si="18"/>
        <v>2.0658863601391317</v>
      </c>
      <c r="CP30" s="15">
        <f t="shared" si="18"/>
        <v>2.0658863601391317</v>
      </c>
      <c r="CQ30" s="15">
        <f t="shared" si="18"/>
        <v>2.0658863601391317</v>
      </c>
      <c r="CR30" s="15">
        <f t="shared" si="18"/>
        <v>2.0658863601391317</v>
      </c>
      <c r="CS30" s="15">
        <f t="shared" si="18"/>
        <v>2.0658863601391317</v>
      </c>
    </row>
    <row r="31" spans="1:98" s="8" customFormat="1" x14ac:dyDescent="0.25">
      <c r="A31" s="81" t="s">
        <v>35</v>
      </c>
      <c r="B31" s="22" t="s">
        <v>36</v>
      </c>
      <c r="C31" s="5"/>
      <c r="D31" s="7">
        <f>+C17</f>
        <v>90.360333333333344</v>
      </c>
      <c r="E31" s="7">
        <f>+D31-$C$23</f>
        <v>90.360333333333344</v>
      </c>
      <c r="F31" s="7">
        <f t="shared" ref="F31:BQ31" si="19">+E31-$C$23</f>
        <v>90.360333333333344</v>
      </c>
      <c r="G31" s="7">
        <f t="shared" si="19"/>
        <v>90.360333333333344</v>
      </c>
      <c r="H31" s="7">
        <f t="shared" si="19"/>
        <v>90.360333333333344</v>
      </c>
      <c r="I31" s="7">
        <f t="shared" si="19"/>
        <v>90.360333333333344</v>
      </c>
      <c r="J31" s="7">
        <f t="shared" si="19"/>
        <v>90.360333333333344</v>
      </c>
      <c r="K31" s="7">
        <f t="shared" si="19"/>
        <v>90.360333333333344</v>
      </c>
      <c r="L31" s="7">
        <f t="shared" si="19"/>
        <v>90.360333333333344</v>
      </c>
      <c r="M31" s="7">
        <f t="shared" si="19"/>
        <v>90.360333333333344</v>
      </c>
      <c r="N31" s="7">
        <f t="shared" si="19"/>
        <v>90.360333333333344</v>
      </c>
      <c r="O31" s="7">
        <f t="shared" si="19"/>
        <v>90.360333333333344</v>
      </c>
      <c r="P31" s="7">
        <f t="shared" si="19"/>
        <v>90.360333333333344</v>
      </c>
      <c r="Q31" s="7">
        <f t="shared" si="19"/>
        <v>90.360333333333344</v>
      </c>
      <c r="R31" s="7">
        <f t="shared" si="19"/>
        <v>90.360333333333344</v>
      </c>
      <c r="S31" s="7">
        <f t="shared" si="19"/>
        <v>90.360333333333344</v>
      </c>
      <c r="T31" s="7">
        <f t="shared" si="19"/>
        <v>90.360333333333344</v>
      </c>
      <c r="U31" s="7">
        <f t="shared" si="19"/>
        <v>90.360333333333344</v>
      </c>
      <c r="V31" s="7">
        <f t="shared" si="19"/>
        <v>90.360333333333344</v>
      </c>
      <c r="W31" s="7">
        <f t="shared" si="19"/>
        <v>90.360333333333344</v>
      </c>
      <c r="X31" s="7">
        <f t="shared" si="19"/>
        <v>90.360333333333344</v>
      </c>
      <c r="Y31" s="7">
        <f t="shared" si="19"/>
        <v>90.360333333333344</v>
      </c>
      <c r="Z31" s="7">
        <f t="shared" si="19"/>
        <v>90.360333333333344</v>
      </c>
      <c r="AA31" s="7">
        <f t="shared" si="19"/>
        <v>90.360333333333344</v>
      </c>
      <c r="AB31" s="7">
        <f t="shared" si="19"/>
        <v>90.360333333333344</v>
      </c>
      <c r="AC31" s="7">
        <f t="shared" si="19"/>
        <v>90.360333333333344</v>
      </c>
      <c r="AD31" s="7">
        <f t="shared" si="19"/>
        <v>90.360333333333344</v>
      </c>
      <c r="AE31" s="7">
        <f t="shared" si="19"/>
        <v>90.360333333333344</v>
      </c>
      <c r="AF31" s="7">
        <f t="shared" si="19"/>
        <v>90.360333333333344</v>
      </c>
      <c r="AG31" s="7">
        <f t="shared" si="19"/>
        <v>90.360333333333344</v>
      </c>
      <c r="AH31" s="7">
        <f t="shared" si="19"/>
        <v>90.360333333333344</v>
      </c>
      <c r="AI31" s="7">
        <f t="shared" si="19"/>
        <v>90.360333333333344</v>
      </c>
      <c r="AJ31" s="7">
        <f t="shared" si="19"/>
        <v>90.360333333333344</v>
      </c>
      <c r="AK31" s="7">
        <f t="shared" si="19"/>
        <v>90.360333333333344</v>
      </c>
      <c r="AL31" s="7">
        <f t="shared" si="19"/>
        <v>90.360333333333344</v>
      </c>
      <c r="AM31" s="7">
        <f t="shared" si="19"/>
        <v>90.360333333333344</v>
      </c>
      <c r="AN31" s="7">
        <f t="shared" si="19"/>
        <v>90.360333333333344</v>
      </c>
      <c r="AO31" s="7">
        <f t="shared" si="19"/>
        <v>90.360333333333344</v>
      </c>
      <c r="AP31" s="7">
        <f t="shared" si="19"/>
        <v>90.360333333333344</v>
      </c>
      <c r="AQ31" s="7">
        <f t="shared" si="19"/>
        <v>90.360333333333344</v>
      </c>
      <c r="AR31" s="7">
        <f t="shared" si="19"/>
        <v>90.360333333333344</v>
      </c>
      <c r="AS31" s="7">
        <f t="shared" si="19"/>
        <v>90.360333333333344</v>
      </c>
      <c r="AT31" s="7">
        <f t="shared" si="19"/>
        <v>90.360333333333344</v>
      </c>
      <c r="AU31" s="7">
        <f t="shared" si="19"/>
        <v>90.360333333333344</v>
      </c>
      <c r="AV31" s="7">
        <f t="shared" si="19"/>
        <v>90.360333333333344</v>
      </c>
      <c r="AW31" s="7">
        <f t="shared" si="19"/>
        <v>90.360333333333344</v>
      </c>
      <c r="AX31" s="7">
        <f t="shared" si="19"/>
        <v>90.360333333333344</v>
      </c>
      <c r="AY31" s="7">
        <f t="shared" si="19"/>
        <v>90.360333333333344</v>
      </c>
      <c r="AZ31" s="7">
        <f t="shared" si="19"/>
        <v>90.360333333333344</v>
      </c>
      <c r="BA31" s="7">
        <f t="shared" si="19"/>
        <v>90.360333333333344</v>
      </c>
      <c r="BB31" s="7">
        <f t="shared" si="19"/>
        <v>90.360333333333344</v>
      </c>
      <c r="BC31" s="7">
        <f t="shared" si="19"/>
        <v>90.360333333333344</v>
      </c>
      <c r="BD31" s="7">
        <f t="shared" si="19"/>
        <v>90.360333333333344</v>
      </c>
      <c r="BE31" s="7">
        <f t="shared" si="19"/>
        <v>90.360333333333344</v>
      </c>
      <c r="BF31" s="7">
        <f t="shared" si="19"/>
        <v>90.360333333333344</v>
      </c>
      <c r="BG31" s="7">
        <f t="shared" si="19"/>
        <v>90.360333333333344</v>
      </c>
      <c r="BH31" s="7">
        <f t="shared" si="19"/>
        <v>90.360333333333344</v>
      </c>
      <c r="BI31" s="7">
        <f t="shared" si="19"/>
        <v>90.360333333333344</v>
      </c>
      <c r="BJ31" s="7">
        <f t="shared" si="19"/>
        <v>90.360333333333344</v>
      </c>
      <c r="BK31" s="7">
        <f t="shared" si="19"/>
        <v>90.360333333333344</v>
      </c>
      <c r="BL31" s="7">
        <f t="shared" si="19"/>
        <v>90.360333333333344</v>
      </c>
      <c r="BM31" s="7">
        <f t="shared" si="19"/>
        <v>90.360333333333344</v>
      </c>
      <c r="BN31" s="7">
        <f t="shared" si="19"/>
        <v>90.360333333333344</v>
      </c>
      <c r="BO31" s="7">
        <f t="shared" si="19"/>
        <v>90.360333333333344</v>
      </c>
      <c r="BP31" s="7">
        <f t="shared" si="19"/>
        <v>90.360333333333344</v>
      </c>
      <c r="BQ31" s="7">
        <f t="shared" si="19"/>
        <v>90.360333333333344</v>
      </c>
      <c r="BR31" s="7">
        <f t="shared" ref="BR31:CS31" si="20">+BQ31-$C$23</f>
        <v>90.360333333333344</v>
      </c>
      <c r="BS31" s="7">
        <f t="shared" si="20"/>
        <v>90.360333333333344</v>
      </c>
      <c r="BT31" s="7">
        <f t="shared" si="20"/>
        <v>90.360333333333344</v>
      </c>
      <c r="BU31" s="7">
        <f t="shared" si="20"/>
        <v>90.360333333333344</v>
      </c>
      <c r="BV31" s="7">
        <f t="shared" si="20"/>
        <v>90.360333333333344</v>
      </c>
      <c r="BW31" s="7">
        <f t="shared" si="20"/>
        <v>90.360333333333344</v>
      </c>
      <c r="BX31" s="7">
        <f t="shared" si="20"/>
        <v>90.360333333333344</v>
      </c>
      <c r="BY31" s="7">
        <f t="shared" si="20"/>
        <v>90.360333333333344</v>
      </c>
      <c r="BZ31" s="7">
        <f t="shared" si="20"/>
        <v>90.360333333333344</v>
      </c>
      <c r="CA31" s="7">
        <f t="shared" si="20"/>
        <v>90.360333333333344</v>
      </c>
      <c r="CB31" s="7">
        <f t="shared" si="20"/>
        <v>90.360333333333344</v>
      </c>
      <c r="CC31" s="7">
        <f t="shared" si="20"/>
        <v>90.360333333333344</v>
      </c>
      <c r="CD31" s="7">
        <f t="shared" si="20"/>
        <v>90.360333333333344</v>
      </c>
      <c r="CE31" s="7">
        <f t="shared" si="20"/>
        <v>90.360333333333344</v>
      </c>
      <c r="CF31" s="7">
        <f t="shared" si="20"/>
        <v>90.360333333333344</v>
      </c>
      <c r="CG31" s="7">
        <f t="shared" si="20"/>
        <v>90.360333333333344</v>
      </c>
      <c r="CH31" s="7">
        <f t="shared" si="20"/>
        <v>90.360333333333344</v>
      </c>
      <c r="CI31" s="7">
        <f t="shared" si="20"/>
        <v>90.360333333333344</v>
      </c>
      <c r="CJ31" s="7">
        <f t="shared" si="20"/>
        <v>90.360333333333344</v>
      </c>
      <c r="CK31" s="7">
        <f t="shared" si="20"/>
        <v>90.360333333333344</v>
      </c>
      <c r="CL31" s="7">
        <f t="shared" si="20"/>
        <v>90.360333333333344</v>
      </c>
      <c r="CM31" s="7">
        <f t="shared" si="20"/>
        <v>90.360333333333344</v>
      </c>
      <c r="CN31" s="7">
        <f t="shared" si="20"/>
        <v>90.360333333333344</v>
      </c>
      <c r="CO31" s="7">
        <f t="shared" si="20"/>
        <v>90.360333333333344</v>
      </c>
      <c r="CP31" s="7">
        <f t="shared" si="20"/>
        <v>90.360333333333344</v>
      </c>
      <c r="CQ31" s="7">
        <f t="shared" si="20"/>
        <v>90.360333333333344</v>
      </c>
      <c r="CR31" s="7">
        <f t="shared" si="20"/>
        <v>90.360333333333344</v>
      </c>
      <c r="CS31" s="7">
        <f t="shared" si="20"/>
        <v>90.360333333333344</v>
      </c>
    </row>
    <row r="32" spans="1:98" s="16" customFormat="1" x14ac:dyDescent="0.25">
      <c r="A32" s="82"/>
      <c r="B32" s="23" t="s">
        <v>37</v>
      </c>
      <c r="C32" s="13"/>
      <c r="D32" s="15">
        <f t="shared" ref="D32:BO32" si="21">-($C$27-(1+D25)^$C$24*D31)*((1+D25)^($C$24-1)+(1-(1+D25)^($C$24-1))/(1-(1+D25)))^-1</f>
        <v>32.426219693472476</v>
      </c>
      <c r="E32" s="15">
        <f t="shared" si="21"/>
        <v>32.426219693472476</v>
      </c>
      <c r="F32" s="15">
        <f t="shared" si="21"/>
        <v>32.426219693472476</v>
      </c>
      <c r="G32" s="15">
        <f t="shared" si="21"/>
        <v>32.426219693472476</v>
      </c>
      <c r="H32" s="15">
        <f t="shared" si="21"/>
        <v>32.426219693472476</v>
      </c>
      <c r="I32" s="15">
        <f t="shared" si="21"/>
        <v>32.426219693472476</v>
      </c>
      <c r="J32" s="15">
        <f t="shared" si="21"/>
        <v>32.426219693472476</v>
      </c>
      <c r="K32" s="15">
        <f t="shared" si="21"/>
        <v>32.426219693472476</v>
      </c>
      <c r="L32" s="15">
        <f t="shared" si="21"/>
        <v>32.426219693472476</v>
      </c>
      <c r="M32" s="15">
        <f t="shared" si="21"/>
        <v>32.426219693472476</v>
      </c>
      <c r="N32" s="15">
        <f t="shared" si="21"/>
        <v>32.426219693472476</v>
      </c>
      <c r="O32" s="15">
        <f t="shared" si="21"/>
        <v>32.426219693472476</v>
      </c>
      <c r="P32" s="15">
        <f t="shared" si="21"/>
        <v>32.426219693472476</v>
      </c>
      <c r="Q32" s="15">
        <f t="shared" si="21"/>
        <v>32.426219693472476</v>
      </c>
      <c r="R32" s="15">
        <f t="shared" si="21"/>
        <v>32.426219693472476</v>
      </c>
      <c r="S32" s="15">
        <f t="shared" si="21"/>
        <v>32.426219693472476</v>
      </c>
      <c r="T32" s="15">
        <f t="shared" si="21"/>
        <v>32.426219693472476</v>
      </c>
      <c r="U32" s="15">
        <f t="shared" si="21"/>
        <v>32.426219693472476</v>
      </c>
      <c r="V32" s="15">
        <f t="shared" si="21"/>
        <v>32.426219693472476</v>
      </c>
      <c r="W32" s="15">
        <f t="shared" si="21"/>
        <v>32.426219693472476</v>
      </c>
      <c r="X32" s="15">
        <f t="shared" si="21"/>
        <v>32.426219693472476</v>
      </c>
      <c r="Y32" s="15">
        <f t="shared" si="21"/>
        <v>32.426219693472476</v>
      </c>
      <c r="Z32" s="15">
        <f t="shared" si="21"/>
        <v>32.426219693472476</v>
      </c>
      <c r="AA32" s="15">
        <f t="shared" si="21"/>
        <v>32.426219693472476</v>
      </c>
      <c r="AB32" s="15">
        <f t="shared" si="21"/>
        <v>32.426219693472476</v>
      </c>
      <c r="AC32" s="15">
        <f t="shared" si="21"/>
        <v>32.426219693472476</v>
      </c>
      <c r="AD32" s="15">
        <f t="shared" si="21"/>
        <v>32.426219693472476</v>
      </c>
      <c r="AE32" s="15">
        <f t="shared" si="21"/>
        <v>32.426219693472476</v>
      </c>
      <c r="AF32" s="15">
        <f t="shared" si="21"/>
        <v>32.426219693472476</v>
      </c>
      <c r="AG32" s="15">
        <f t="shared" si="21"/>
        <v>32.426219693472476</v>
      </c>
      <c r="AH32" s="15">
        <f t="shared" si="21"/>
        <v>32.426219693472476</v>
      </c>
      <c r="AI32" s="15">
        <f t="shared" si="21"/>
        <v>32.426219693472476</v>
      </c>
      <c r="AJ32" s="15">
        <f t="shared" si="21"/>
        <v>32.426219693472476</v>
      </c>
      <c r="AK32" s="15">
        <f t="shared" si="21"/>
        <v>32.426219693472476</v>
      </c>
      <c r="AL32" s="15">
        <f t="shared" si="21"/>
        <v>32.426219693472476</v>
      </c>
      <c r="AM32" s="15">
        <f t="shared" si="21"/>
        <v>32.426219693472476</v>
      </c>
      <c r="AN32" s="15">
        <f t="shared" si="21"/>
        <v>32.426219693472476</v>
      </c>
      <c r="AO32" s="15">
        <f t="shared" si="21"/>
        <v>32.426219693472476</v>
      </c>
      <c r="AP32" s="15">
        <f t="shared" si="21"/>
        <v>32.426219693472476</v>
      </c>
      <c r="AQ32" s="15">
        <f t="shared" si="21"/>
        <v>32.426219693472476</v>
      </c>
      <c r="AR32" s="15">
        <f t="shared" si="21"/>
        <v>32.426219693472476</v>
      </c>
      <c r="AS32" s="15">
        <f t="shared" si="21"/>
        <v>32.426219693472476</v>
      </c>
      <c r="AT32" s="15">
        <f t="shared" si="21"/>
        <v>32.426219693472476</v>
      </c>
      <c r="AU32" s="15">
        <f t="shared" si="21"/>
        <v>32.426219693472476</v>
      </c>
      <c r="AV32" s="15">
        <f t="shared" si="21"/>
        <v>32.426219693472476</v>
      </c>
      <c r="AW32" s="15">
        <f t="shared" si="21"/>
        <v>32.426219693472476</v>
      </c>
      <c r="AX32" s="15">
        <f t="shared" si="21"/>
        <v>32.426219693472476</v>
      </c>
      <c r="AY32" s="15">
        <f t="shared" si="21"/>
        <v>32.426219693472476</v>
      </c>
      <c r="AZ32" s="15">
        <f t="shared" si="21"/>
        <v>32.426219693472476</v>
      </c>
      <c r="BA32" s="15">
        <f t="shared" si="21"/>
        <v>32.426219693472476</v>
      </c>
      <c r="BB32" s="15">
        <f t="shared" si="21"/>
        <v>32.426219693472476</v>
      </c>
      <c r="BC32" s="15">
        <f t="shared" si="21"/>
        <v>32.426219693472476</v>
      </c>
      <c r="BD32" s="15">
        <f t="shared" si="21"/>
        <v>32.426219693472476</v>
      </c>
      <c r="BE32" s="15">
        <f t="shared" si="21"/>
        <v>32.426219693472476</v>
      </c>
      <c r="BF32" s="15">
        <f t="shared" si="21"/>
        <v>32.426219693472476</v>
      </c>
      <c r="BG32" s="15">
        <f t="shared" si="21"/>
        <v>32.426219693472476</v>
      </c>
      <c r="BH32" s="15">
        <f t="shared" si="21"/>
        <v>32.426219693472476</v>
      </c>
      <c r="BI32" s="15">
        <f t="shared" si="21"/>
        <v>32.426219693472476</v>
      </c>
      <c r="BJ32" s="15">
        <f t="shared" si="21"/>
        <v>32.426219693472476</v>
      </c>
      <c r="BK32" s="15">
        <f t="shared" si="21"/>
        <v>32.426219693472476</v>
      </c>
      <c r="BL32" s="15">
        <f t="shared" si="21"/>
        <v>32.426219693472476</v>
      </c>
      <c r="BM32" s="15">
        <f t="shared" si="21"/>
        <v>32.426219693472476</v>
      </c>
      <c r="BN32" s="15">
        <f t="shared" si="21"/>
        <v>32.426219693472476</v>
      </c>
      <c r="BO32" s="15">
        <f t="shared" si="21"/>
        <v>32.426219693472476</v>
      </c>
      <c r="BP32" s="15">
        <f t="shared" ref="BP32:CS32" si="22">-($C$27-(1+BP25)^$C$24*BP31)*((1+BP25)^($C$24-1)+(1-(1+BP25)^($C$24-1))/(1-(1+BP25)))^-1</f>
        <v>32.426219693472476</v>
      </c>
      <c r="BQ32" s="15">
        <f t="shared" si="22"/>
        <v>32.426219693472476</v>
      </c>
      <c r="BR32" s="15">
        <f t="shared" si="22"/>
        <v>32.426219693472476</v>
      </c>
      <c r="BS32" s="15">
        <f t="shared" si="22"/>
        <v>32.426219693472476</v>
      </c>
      <c r="BT32" s="15">
        <f t="shared" si="22"/>
        <v>32.426219693472476</v>
      </c>
      <c r="BU32" s="15">
        <f t="shared" si="22"/>
        <v>32.426219693472476</v>
      </c>
      <c r="BV32" s="15">
        <f t="shared" si="22"/>
        <v>32.426219693472476</v>
      </c>
      <c r="BW32" s="15">
        <f t="shared" si="22"/>
        <v>32.426219693472476</v>
      </c>
      <c r="BX32" s="15">
        <f t="shared" si="22"/>
        <v>32.426219693472476</v>
      </c>
      <c r="BY32" s="15">
        <f t="shared" si="22"/>
        <v>32.426219693472476</v>
      </c>
      <c r="BZ32" s="15">
        <f t="shared" si="22"/>
        <v>32.426219693472476</v>
      </c>
      <c r="CA32" s="15">
        <f t="shared" si="22"/>
        <v>32.426219693472476</v>
      </c>
      <c r="CB32" s="15">
        <f t="shared" si="22"/>
        <v>32.426219693472476</v>
      </c>
      <c r="CC32" s="15">
        <f t="shared" si="22"/>
        <v>32.426219693472476</v>
      </c>
      <c r="CD32" s="15">
        <f t="shared" si="22"/>
        <v>32.426219693472476</v>
      </c>
      <c r="CE32" s="15">
        <f t="shared" si="22"/>
        <v>32.426219693472476</v>
      </c>
      <c r="CF32" s="15">
        <f t="shared" si="22"/>
        <v>32.426219693472476</v>
      </c>
      <c r="CG32" s="15">
        <f t="shared" si="22"/>
        <v>32.426219693472476</v>
      </c>
      <c r="CH32" s="15">
        <f t="shared" si="22"/>
        <v>32.426219693472476</v>
      </c>
      <c r="CI32" s="15">
        <f t="shared" si="22"/>
        <v>32.426219693472476</v>
      </c>
      <c r="CJ32" s="15">
        <f t="shared" si="22"/>
        <v>32.426219693472476</v>
      </c>
      <c r="CK32" s="15">
        <f t="shared" si="22"/>
        <v>32.426219693472476</v>
      </c>
      <c r="CL32" s="15">
        <f t="shared" si="22"/>
        <v>32.426219693472476</v>
      </c>
      <c r="CM32" s="15">
        <f t="shared" si="22"/>
        <v>32.426219693472476</v>
      </c>
      <c r="CN32" s="15">
        <f t="shared" si="22"/>
        <v>32.426219693472476</v>
      </c>
      <c r="CO32" s="15">
        <f t="shared" si="22"/>
        <v>32.426219693472476</v>
      </c>
      <c r="CP32" s="15">
        <f t="shared" si="22"/>
        <v>32.426219693472476</v>
      </c>
      <c r="CQ32" s="15">
        <f t="shared" si="22"/>
        <v>32.426219693472476</v>
      </c>
      <c r="CR32" s="15">
        <f t="shared" si="22"/>
        <v>32.426219693472476</v>
      </c>
      <c r="CS32" s="15">
        <f t="shared" si="22"/>
        <v>32.426219693472476</v>
      </c>
    </row>
    <row r="33" spans="2:97" x14ac:dyDescent="0.25">
      <c r="D33">
        <v>1.35</v>
      </c>
      <c r="E33">
        <v>1.35</v>
      </c>
      <c r="F33">
        <v>1.35</v>
      </c>
      <c r="G33">
        <v>1.35</v>
      </c>
      <c r="H33">
        <v>1.35</v>
      </c>
      <c r="I33">
        <v>1.35</v>
      </c>
      <c r="J33">
        <v>1.35</v>
      </c>
      <c r="K33">
        <v>1.35</v>
      </c>
      <c r="L33">
        <v>1.35</v>
      </c>
      <c r="M33">
        <v>1.35</v>
      </c>
      <c r="N33">
        <v>1.35</v>
      </c>
      <c r="O33">
        <v>1.35</v>
      </c>
      <c r="P33">
        <v>1.35</v>
      </c>
      <c r="Q33">
        <v>1.35</v>
      </c>
      <c r="R33">
        <v>1.35</v>
      </c>
      <c r="S33">
        <v>1.35</v>
      </c>
      <c r="T33">
        <v>1.35</v>
      </c>
      <c r="U33">
        <v>1.35</v>
      </c>
      <c r="V33">
        <v>1.35</v>
      </c>
      <c r="W33">
        <v>1.35</v>
      </c>
    </row>
    <row r="35" spans="2:97" s="24" customFormat="1" ht="15.75" customHeight="1" x14ac:dyDescent="0.25"/>
    <row r="38" spans="2:97" x14ac:dyDescent="0.25">
      <c r="B38" s="1" t="s">
        <v>43</v>
      </c>
      <c r="D38" s="3">
        <v>0.74526666666666663</v>
      </c>
      <c r="E38" s="3">
        <v>1.2452666666666667</v>
      </c>
      <c r="F38" s="3">
        <v>1.7452666666666667</v>
      </c>
      <c r="G38" s="3">
        <v>2.2452666666666667</v>
      </c>
      <c r="H38" s="3">
        <v>2.7452666666666667</v>
      </c>
      <c r="I38" s="3">
        <v>3.2452666666666667</v>
      </c>
      <c r="J38" s="3">
        <v>3.7452666666666667</v>
      </c>
      <c r="K38" s="3">
        <v>4.2452666666666667</v>
      </c>
      <c r="L38" s="3">
        <v>4.7452666666666667</v>
      </c>
      <c r="M38" s="3">
        <v>5.2452666666666667</v>
      </c>
      <c r="N38" s="3">
        <v>5.7452666666666667</v>
      </c>
      <c r="O38" s="3">
        <v>6.2452666666666667</v>
      </c>
      <c r="P38" s="3">
        <v>6.7452666666666667</v>
      </c>
      <c r="Q38" s="3">
        <v>7.2452666666666667</v>
      </c>
      <c r="R38" s="3">
        <v>7.7452666666666667</v>
      </c>
      <c r="S38" s="3">
        <v>8.2452666666666659</v>
      </c>
      <c r="T38" s="3">
        <v>8.7452666666666659</v>
      </c>
      <c r="U38" s="3">
        <v>9.2452666666666659</v>
      </c>
      <c r="V38" s="3">
        <v>9.7452666666666659</v>
      </c>
      <c r="W38" s="3">
        <v>10.245266666666666</v>
      </c>
      <c r="X38" s="3">
        <v>10.745266666666666</v>
      </c>
      <c r="Y38" s="3">
        <v>11.245266666666666</v>
      </c>
      <c r="Z38" s="3">
        <v>11.745266666666666</v>
      </c>
      <c r="AA38" s="3">
        <v>12.245266666666666</v>
      </c>
      <c r="AB38" s="3">
        <v>12.745266666666666</v>
      </c>
      <c r="AC38" s="3">
        <v>13.245266666666666</v>
      </c>
      <c r="AD38" s="3">
        <v>13.745266666666666</v>
      </c>
      <c r="AE38" s="3">
        <v>14.245266666666666</v>
      </c>
      <c r="AF38" s="3">
        <v>14.745266666666666</v>
      </c>
      <c r="AG38" s="3">
        <v>15.245266666666666</v>
      </c>
      <c r="AH38" s="3">
        <v>15.745266666666666</v>
      </c>
      <c r="AI38" s="3">
        <v>16.245266666666666</v>
      </c>
      <c r="AJ38" s="3">
        <v>16.745266666666666</v>
      </c>
      <c r="AK38" s="3">
        <v>17.245266666666666</v>
      </c>
      <c r="AL38" s="3">
        <v>17.745266666666666</v>
      </c>
      <c r="AM38" s="3">
        <v>18.245266666666666</v>
      </c>
      <c r="AN38" s="3">
        <v>18.745266666666666</v>
      </c>
      <c r="AO38" s="3">
        <v>19.245266666666666</v>
      </c>
      <c r="AP38" s="3">
        <v>19.745266666666666</v>
      </c>
      <c r="AQ38" s="3">
        <v>20.245266666666666</v>
      </c>
      <c r="AR38" s="3">
        <v>20.745266666666666</v>
      </c>
      <c r="AS38" s="3">
        <v>21.245266666666666</v>
      </c>
      <c r="AT38" s="3">
        <v>21.745266666666666</v>
      </c>
      <c r="AU38" s="3">
        <v>22.245266666666666</v>
      </c>
      <c r="AV38" s="3">
        <v>22.745266666666666</v>
      </c>
      <c r="AW38" s="3">
        <v>23.245266666666666</v>
      </c>
      <c r="AX38" s="3">
        <v>23.745266666666666</v>
      </c>
      <c r="AY38" s="3">
        <v>24.245266666666666</v>
      </c>
      <c r="AZ38" s="3">
        <v>24.745266666666666</v>
      </c>
      <c r="BA38" s="3">
        <v>25.245266666666666</v>
      </c>
      <c r="BB38" s="3">
        <v>25.745266666666666</v>
      </c>
      <c r="BC38" s="3">
        <v>26.245266666666666</v>
      </c>
      <c r="BD38" s="3">
        <v>26.745266666666666</v>
      </c>
      <c r="BE38" s="3">
        <v>27.245266666666666</v>
      </c>
      <c r="BF38" s="3">
        <v>27.745266666666666</v>
      </c>
      <c r="BG38" s="3">
        <v>28.245266666666666</v>
      </c>
      <c r="BH38" s="3">
        <v>28.745266666666666</v>
      </c>
      <c r="BI38" s="3">
        <v>29.245266666666666</v>
      </c>
      <c r="BJ38" s="3">
        <v>29.745266666666666</v>
      </c>
      <c r="BK38" s="3">
        <v>30.245266666666666</v>
      </c>
      <c r="BL38" s="3">
        <v>30.745266666666666</v>
      </c>
      <c r="BM38" s="3">
        <v>31.245266666666666</v>
      </c>
      <c r="BN38" s="3">
        <v>31.745266666666666</v>
      </c>
      <c r="BO38" s="3">
        <v>32.245266666666666</v>
      </c>
      <c r="BP38" s="3">
        <v>32.745266666666666</v>
      </c>
      <c r="BQ38" s="3">
        <v>33.245266666666666</v>
      </c>
      <c r="BR38" s="3">
        <v>33.745266666666666</v>
      </c>
      <c r="BS38" s="3">
        <v>34.245266666666666</v>
      </c>
      <c r="BT38" s="3">
        <v>34.745266666666666</v>
      </c>
      <c r="BU38" s="3">
        <v>35.245266666666666</v>
      </c>
      <c r="BV38" s="3">
        <v>35.745266666666666</v>
      </c>
      <c r="BW38" s="3">
        <v>36.245266666666666</v>
      </c>
      <c r="BX38" s="3">
        <v>36.745266666666666</v>
      </c>
      <c r="BY38" s="3">
        <v>37.245266666666666</v>
      </c>
      <c r="BZ38" s="3">
        <v>37.745266666666666</v>
      </c>
      <c r="CA38" s="3">
        <v>38.245266666666666</v>
      </c>
      <c r="CB38" s="3">
        <v>38.745266666666666</v>
      </c>
      <c r="CC38" s="3">
        <v>39.245266666666666</v>
      </c>
      <c r="CD38" s="3">
        <v>39.745266666666666</v>
      </c>
      <c r="CE38" s="3">
        <v>40.245266666666666</v>
      </c>
      <c r="CF38" s="3">
        <v>40.745266666666666</v>
      </c>
      <c r="CG38" s="3">
        <v>41.245266666666666</v>
      </c>
      <c r="CH38" s="3">
        <v>41.745266666666666</v>
      </c>
      <c r="CI38" s="3">
        <v>42.245266666666666</v>
      </c>
      <c r="CJ38" s="3">
        <v>42.745266666666666</v>
      </c>
      <c r="CK38" s="3">
        <v>43.245266666666666</v>
      </c>
      <c r="CL38" s="3">
        <v>43.745266666666666</v>
      </c>
      <c r="CM38" s="3">
        <v>44.245266666666666</v>
      </c>
      <c r="CN38" s="3">
        <v>44.745266666666666</v>
      </c>
      <c r="CO38" s="3">
        <v>45.245266666666666</v>
      </c>
      <c r="CP38" s="3">
        <v>45.745266666666666</v>
      </c>
      <c r="CQ38" s="3">
        <v>46.245266666666666</v>
      </c>
      <c r="CR38" s="3">
        <v>46.745266666666666</v>
      </c>
      <c r="CS38" s="3">
        <v>47.245266666666666</v>
      </c>
    </row>
    <row r="39" spans="2:97" x14ac:dyDescent="0.25">
      <c r="C39" t="s">
        <v>44</v>
      </c>
      <c r="D39" s="3">
        <v>32.426219693472476</v>
      </c>
      <c r="E39" s="3">
        <v>31.969772578775405</v>
      </c>
      <c r="F39" s="3">
        <v>31.517811639501033</v>
      </c>
      <c r="G39" s="3">
        <v>31.070271060738293</v>
      </c>
      <c r="H39" s="3">
        <v>30.627086308703952</v>
      </c>
      <c r="I39" s="3">
        <v>30.188194099721144</v>
      </c>
      <c r="J39" s="3">
        <v>29.753532370094987</v>
      </c>
      <c r="K39" s="3">
        <v>29.323040246855044</v>
      </c>
      <c r="L39" s="3">
        <v>28.896658019335831</v>
      </c>
      <c r="M39" s="3">
        <v>28.474327111567362</v>
      </c>
      <c r="N39" s="3">
        <v>28.055990055449016</v>
      </c>
      <c r="O39" s="3">
        <v>27.641590464680817</v>
      </c>
      <c r="P39" s="3">
        <v>27.231073009427462</v>
      </c>
      <c r="Q39" s="3">
        <v>26.824383391690972</v>
      </c>
      <c r="R39" s="3">
        <v>26.421468321369147</v>
      </c>
      <c r="S39" s="3">
        <v>26.0222754929774</v>
      </c>
      <c r="T39" s="3">
        <v>25.626753563013054</v>
      </c>
      <c r="U39" s="3">
        <v>25.234852127940883</v>
      </c>
      <c r="V39" s="3">
        <v>24.846521702780834</v>
      </c>
      <c r="W39" s="3">
        <v>24.461713700278025</v>
      </c>
      <c r="X39" s="3">
        <v>24.080380410637304</v>
      </c>
      <c r="Y39" s="3">
        <v>23.702474981804201</v>
      </c>
      <c r="Z39" s="3">
        <v>23.32795140027531</v>
      </c>
      <c r="AA39" s="3">
        <v>22.95676447242144</v>
      </c>
      <c r="AB39" s="3">
        <v>22.588869806307954</v>
      </c>
      <c r="AC39" s="3">
        <v>22.224223793996444</v>
      </c>
      <c r="AD39" s="3">
        <v>21.862783594313413</v>
      </c>
      <c r="AE39" s="3">
        <v>21.504507116071338</v>
      </c>
      <c r="AF39" s="3">
        <v>21.149353001728485</v>
      </c>
      <c r="AG39" s="3">
        <v>20.79728061147388</v>
      </c>
      <c r="AH39" s="3">
        <v>20.448250007725036</v>
      </c>
      <c r="AI39" s="3">
        <v>20.102221940025686</v>
      </c>
      <c r="AJ39" s="3">
        <v>19.759157830331475</v>
      </c>
      <c r="AK39" s="3">
        <v>19.419019758672306</v>
      </c>
      <c r="AL39" s="3">
        <v>19.081770449179857</v>
      </c>
      <c r="AM39" s="3">
        <v>18.747373256469771</v>
      </c>
      <c r="AN39" s="3">
        <v>18.415792152367644</v>
      </c>
      <c r="AO39" s="3">
        <v>18.086991712969208</v>
      </c>
      <c r="AP39" s="3">
        <v>17.760937106024542</v>
      </c>
      <c r="AQ39" s="3">
        <v>17.437594078637076</v>
      </c>
      <c r="AR39" s="3">
        <v>17.11692894526827</v>
      </c>
      <c r="AS39" s="3">
        <v>16.798908576039011</v>
      </c>
      <c r="AT39" s="3">
        <v>16.483500385319303</v>
      </c>
      <c r="AU39" s="3">
        <v>16.170672320598129</v>
      </c>
      <c r="AV39" s="3">
        <v>15.860392851624994</v>
      </c>
      <c r="AW39" s="3">
        <v>15.552630959816199</v>
      </c>
      <c r="AX39" s="3">
        <v>15.247356127917641</v>
      </c>
      <c r="AY39" s="3">
        <v>14.944538329917364</v>
      </c>
      <c r="AZ39" s="3">
        <v>14.64414802120055</v>
      </c>
      <c r="BA39" s="3">
        <v>14.346156128940635</v>
      </c>
      <c r="BB39" s="3">
        <v>14.050534042719207</v>
      </c>
      <c r="BC39" s="3">
        <v>13.757253605369257</v>
      </c>
      <c r="BD39" s="3">
        <v>13.466287104034933</v>
      </c>
      <c r="BE39" s="3">
        <v>13.177607261442105</v>
      </c>
      <c r="BF39" s="3">
        <v>12.891187227373877</v>
      </c>
      <c r="BG39" s="3">
        <v>12.607000570345704</v>
      </c>
      <c r="BH39" s="3">
        <v>12.325021269474277</v>
      </c>
      <c r="BI39" s="3">
        <v>12.045223706535253</v>
      </c>
      <c r="BJ39" s="3">
        <v>11.767582658204645</v>
      </c>
      <c r="BK39" s="3">
        <v>11.492073288478835</v>
      </c>
      <c r="BL39" s="3">
        <v>11.218671141268629</v>
      </c>
      <c r="BM39" s="3">
        <v>10.947352133162411</v>
      </c>
      <c r="BN39" s="3">
        <v>10.678092546354392</v>
      </c>
      <c r="BO39" s="3">
        <v>10.410869021732879</v>
      </c>
      <c r="BP39" s="3">
        <v>10.14565855212517</v>
      </c>
      <c r="BQ39" s="3">
        <v>9.8824384756942294</v>
      </c>
      <c r="BR39" s="3">
        <v>9.6211864694835754</v>
      </c>
      <c r="BS39" s="3">
        <v>9.3618805431064374</v>
      </c>
      <c r="BT39" s="3">
        <v>9.1044990325755606</v>
      </c>
      <c r="BU39" s="3">
        <v>8.8490205942694899</v>
      </c>
      <c r="BV39" s="3">
        <v>8.595424199032621</v>
      </c>
      <c r="BW39" s="3">
        <v>8.3436891264049109</v>
      </c>
      <c r="BX39" s="3">
        <v>8.0937949589782505</v>
      </c>
      <c r="BY39" s="3">
        <v>7.845721576876258</v>
      </c>
      <c r="BZ39" s="3">
        <v>7.5994491523541967</v>
      </c>
      <c r="CA39" s="3">
        <v>7.3549581445161323</v>
      </c>
      <c r="CB39" s="3">
        <v>7.1122292941462746</v>
      </c>
      <c r="CC39" s="3">
        <v>6.8712436186518175</v>
      </c>
      <c r="CD39" s="3">
        <v>6.6319824071141085</v>
      </c>
      <c r="CE39" s="3">
        <v>6.3944272154459156</v>
      </c>
      <c r="CF39" s="3">
        <v>6.1585598616517387</v>
      </c>
      <c r="CG39" s="3">
        <v>5.9243624211888886</v>
      </c>
      <c r="CH39" s="3">
        <v>5.6918172224267352</v>
      </c>
      <c r="CI39" s="3">
        <v>5.4609068422016946</v>
      </c>
      <c r="CJ39" s="3">
        <v>5.2316141014656239</v>
      </c>
      <c r="CK39" s="3">
        <v>5.0039220610254205</v>
      </c>
      <c r="CL39" s="3">
        <v>4.7778140173714974</v>
      </c>
      <c r="CM39" s="3">
        <v>4.5532734985929295</v>
      </c>
      <c r="CN39" s="3">
        <v>4.3302842603774536</v>
      </c>
      <c r="CO39" s="3">
        <v>4.1088302820939049</v>
      </c>
      <c r="CP39" s="3">
        <v>3.8888957629553857</v>
      </c>
      <c r="CQ39" s="3">
        <v>3.6704651182611769</v>
      </c>
      <c r="CR39" s="3">
        <v>3.453522975715309</v>
      </c>
      <c r="CS39" s="3">
        <v>3.238054171820373</v>
      </c>
    </row>
    <row r="40" spans="2:97" x14ac:dyDescent="0.25">
      <c r="C40" t="s">
        <v>45</v>
      </c>
      <c r="D40" s="3">
        <v>17.074484064308283</v>
      </c>
      <c r="E40" s="3">
        <v>16.655609631771672</v>
      </c>
      <c r="F40" s="3">
        <v>16.241037908784413</v>
      </c>
      <c r="G40" s="3">
        <v>15.830704420947166</v>
      </c>
      <c r="H40" s="3">
        <v>15.424545961960714</v>
      </c>
      <c r="I40" s="3">
        <v>15.022500562762357</v>
      </c>
      <c r="J40" s="3">
        <v>14.624507461557149</v>
      </c>
      <c r="K40" s="3">
        <v>14.230507074713639</v>
      </c>
      <c r="L40" s="3">
        <v>13.840440968495612</v>
      </c>
      <c r="M40" s="3">
        <v>13.454251831601415</v>
      </c>
      <c r="N40" s="3">
        <v>13.071883448484792</v>
      </c>
      <c r="O40" s="3">
        <v>12.693280673430772</v>
      </c>
      <c r="P40" s="3">
        <v>12.318389405362351</v>
      </c>
      <c r="Q40" s="3">
        <v>11.947156563353715</v>
      </c>
      <c r="R40" s="3">
        <v>11.579530062827358</v>
      </c>
      <c r="S40" s="3">
        <v>11.215458792412491</v>
      </c>
      <c r="T40" s="3">
        <v>10.854892591444033</v>
      </c>
      <c r="U40" s="3">
        <v>10.497782228080977</v>
      </c>
      <c r="V40" s="3">
        <v>10.144079378024987</v>
      </c>
      <c r="W40" s="3">
        <v>9.7937366038194806</v>
      </c>
      <c r="X40" s="3">
        <v>9.4467073347115207</v>
      </c>
      <c r="Y40" s="3">
        <v>9.1029458470581268</v>
      </c>
      <c r="Z40" s="3">
        <v>8.7624072452605049</v>
      </c>
      <c r="AA40" s="3">
        <v>8.425047443209138</v>
      </c>
      <c r="AB40" s="3">
        <v>8.0908231462244462</v>
      </c>
      <c r="AC40" s="3">
        <v>7.7596918334771399</v>
      </c>
      <c r="AD40" s="3">
        <v>7.4316117408738505</v>
      </c>
      <c r="AE40" s="3">
        <v>7.1065418443935933</v>
      </c>
      <c r="AF40" s="3">
        <v>6.7844418438614156</v>
      </c>
      <c r="AG40" s="3">
        <v>6.4652721471455461</v>
      </c>
      <c r="AH40" s="3">
        <v>6.1489938547658562</v>
      </c>
      <c r="AI40" s="3">
        <v>5.8355687449007547</v>
      </c>
      <c r="AJ40" s="3">
        <v>5.5249592587805525</v>
      </c>
      <c r="AK40" s="3">
        <v>5.2171284864560432</v>
      </c>
      <c r="AL40" s="3">
        <v>4.9120401529308175</v>
      </c>
      <c r="AM40" s="3">
        <v>4.6096586046467847</v>
      </c>
      <c r="AN40" s="3">
        <v>4.3099487963121268</v>
      </c>
      <c r="AO40" s="3">
        <v>4.012876278062083</v>
      </c>
      <c r="AP40" s="3">
        <v>3.7184071829423591</v>
      </c>
      <c r="AQ40" s="3">
        <v>3.4265082147060588</v>
      </c>
      <c r="AR40" s="3">
        <v>3.1371466359149141</v>
      </c>
      <c r="AS40" s="3">
        <v>2.8502902563360037</v>
      </c>
      <c r="AT40" s="3">
        <v>2.5659074216254774</v>
      </c>
      <c r="AU40" s="3">
        <v>2.2839670022910985</v>
      </c>
      <c r="AV40" s="3">
        <v>2.0044383829254695</v>
      </c>
      <c r="AW40" s="3">
        <v>1.7272914517024855</v>
      </c>
      <c r="AX40" s="3">
        <v>1.4524965901293363</v>
      </c>
      <c r="AY40" s="3">
        <v>1.1800246630469802</v>
      </c>
      <c r="AZ40" s="3">
        <v>0.90984700887200076</v>
      </c>
      <c r="BA40" s="3">
        <v>0.64193543007322096</v>
      </c>
      <c r="BB40" s="3">
        <v>0.37626218387633215</v>
      </c>
      <c r="BC40" s="3">
        <v>0.11279997319037967</v>
      </c>
      <c r="BD40" s="3">
        <v>-0.14847806225002594</v>
      </c>
      <c r="BE40" s="3">
        <v>-0.4075983545329443</v>
      </c>
      <c r="BF40" s="3">
        <v>-0.66458691601332953</v>
      </c>
      <c r="BG40" s="3">
        <v>-0.91946934755884269</v>
      </c>
      <c r="BH40" s="3">
        <v>-1.1722708466026976</v>
      </c>
      <c r="BI40" s="3">
        <v>-1.4230162150089378</v>
      </c>
      <c r="BJ40" s="3">
        <v>-1.6717298667547795</v>
      </c>
      <c r="BK40" s="3">
        <v>-1.9184358354355566</v>
      </c>
      <c r="BL40" s="3">
        <v>-2.1631577815963787</v>
      </c>
      <c r="BM40" s="3">
        <v>-2.4059189998957859</v>
      </c>
      <c r="BN40" s="3">
        <v>-2.6467424261051864</v>
      </c>
      <c r="BO40" s="3">
        <v>-2.8856506439491616</v>
      </c>
      <c r="BP40" s="3">
        <v>-3.1226658917901529</v>
      </c>
      <c r="BQ40" s="3">
        <v>-3.3578100691621855</v>
      </c>
      <c r="BR40" s="3">
        <v>-3.591104743157234</v>
      </c>
      <c r="BS40" s="3">
        <v>-3.8225711546682546</v>
      </c>
      <c r="BT40" s="3">
        <v>-4.0522302244924937</v>
      </c>
      <c r="BU40" s="3">
        <v>-4.2801025592989008</v>
      </c>
      <c r="BV40" s="3">
        <v>-4.5062084574629067</v>
      </c>
      <c r="BW40" s="3">
        <v>-4.7305679147721946</v>
      </c>
      <c r="BX40" s="3">
        <v>-4.9532006300066245</v>
      </c>
      <c r="BY40" s="3">
        <v>-5.1741260103955886</v>
      </c>
      <c r="BZ40" s="3">
        <v>-5.3933631769559627</v>
      </c>
      <c r="CA40" s="3">
        <v>-5.6109309697136451</v>
      </c>
      <c r="CB40" s="3">
        <v>-5.8268479528116552</v>
      </c>
      <c r="CC40" s="3">
        <v>-6.0411324195074645</v>
      </c>
      <c r="CD40" s="3">
        <v>-6.2538023970627155</v>
      </c>
      <c r="CE40" s="3">
        <v>-6.4648756515276862</v>
      </c>
      <c r="CF40" s="3">
        <v>-6.6743696924232756</v>
      </c>
      <c r="CG40" s="3">
        <v>-6.8823017773230397</v>
      </c>
      <c r="CH40" s="3">
        <v>-7.0886889163377065</v>
      </c>
      <c r="CI40" s="3">
        <v>-7.2935478765046353</v>
      </c>
      <c r="CJ40" s="3">
        <v>-7.4968951860845943</v>
      </c>
      <c r="CK40" s="3">
        <v>-7.6987471387679554</v>
      </c>
      <c r="CL40" s="3">
        <v>-7.8991197977926788</v>
      </c>
      <c r="CM40" s="3">
        <v>-8.0980289999762576</v>
      </c>
      <c r="CN40" s="3">
        <v>-8.2954903596635834</v>
      </c>
      <c r="CO40" s="3">
        <v>-8.4915192725927291</v>
      </c>
      <c r="CP40" s="3">
        <v>-8.686130919680938</v>
      </c>
      <c r="CQ40" s="3">
        <v>-8.8793402707322606</v>
      </c>
      <c r="CR40" s="3">
        <v>-9.0711620880692259</v>
      </c>
      <c r="CS40" s="3">
        <v>-9.2616109300898817</v>
      </c>
    </row>
    <row r="41" spans="2:97" x14ac:dyDescent="0.25">
      <c r="C41" t="s">
        <v>46</v>
      </c>
      <c r="D41" s="3">
        <v>7.8665795963205207</v>
      </c>
      <c r="E41" s="3">
        <v>7.4690207704658205</v>
      </c>
      <c r="F41" s="3">
        <v>7.0759635551585713</v>
      </c>
      <c r="G41" s="3">
        <v>6.6873377732255133</v>
      </c>
      <c r="H41" s="3">
        <v>6.3030745931127301</v>
      </c>
      <c r="I41" s="3">
        <v>5.9231064979392576</v>
      </c>
      <c r="J41" s="3">
        <v>5.5473672554110784</v>
      </c>
      <c r="K41" s="3">
        <v>5.1757918885680594</v>
      </c>
      <c r="L41" s="3">
        <v>4.8083166473342267</v>
      </c>
      <c r="M41" s="3">
        <v>4.4448789808458571</v>
      </c>
      <c r="N41" s="3">
        <v>4.0854175105314594</v>
      </c>
      <c r="O41" s="3">
        <v>3.7298720039185937</v>
      </c>
      <c r="P41" s="3">
        <v>3.3781833491443889</v>
      </c>
      <c r="Q41" s="3">
        <v>3.0302935301463445</v>
      </c>
      <c r="R41" s="3">
        <v>2.6861456025120241</v>
      </c>
      <c r="S41" s="3">
        <v>2.3456836699659998</v>
      </c>
      <c r="T41" s="3">
        <v>2.0088528614742711</v>
      </c>
      <c r="U41" s="3">
        <v>1.6755993089460792</v>
      </c>
      <c r="V41" s="3">
        <v>1.3458701255148078</v>
      </c>
      <c r="W41" s="3">
        <v>1.0196133843793727</v>
      </c>
      <c r="X41" s="3">
        <v>0.69677809818910574</v>
      </c>
      <c r="Y41" s="3">
        <v>0.37731419895492879</v>
      </c>
      <c r="Z41" s="3">
        <v>6.117251847101475E-2</v>
      </c>
      <c r="AA41" s="3">
        <v>-0.25169523076909311</v>
      </c>
      <c r="AB41" s="3">
        <v>-0.56133647417641486</v>
      </c>
      <c r="AC41" s="3">
        <v>-0.86779779320553296</v>
      </c>
      <c r="AD41" s="3">
        <v>-1.1711249430422195</v>
      </c>
      <c r="AE41" s="3">
        <v>-1.4713628698533627</v>
      </c>
      <c r="AF41" s="3">
        <v>-1.7685557276120616</v>
      </c>
      <c r="AG41" s="3">
        <v>-2.0627468945107057</v>
      </c>
      <c r="AH41" s="3">
        <v>-2.3539789889736564</v>
      </c>
      <c r="AI41" s="3">
        <v>-2.6422938852815174</v>
      </c>
      <c r="AJ41" s="3">
        <v>-2.9277327288183317</v>
      </c>
      <c r="AK41" s="3">
        <v>-3.2103359509522433</v>
      </c>
      <c r="AL41" s="3">
        <v>-3.4901432835604731</v>
      </c>
      <c r="AM41" s="3">
        <v>-3.7671937732084335</v>
      </c>
      <c r="AN41" s="3">
        <v>-4.0415257949930981</v>
      </c>
      <c r="AO41" s="3">
        <v>-4.313177066059767</v>
      </c>
      <c r="AP41" s="3">
        <v>-4.582184658801653</v>
      </c>
      <c r="AQ41" s="3">
        <v>-4.8485850137508972</v>
      </c>
      <c r="AR41" s="3">
        <v>-5.1124139521697423</v>
      </c>
      <c r="AS41" s="3">
        <v>-5.3737066883500013</v>
      </c>
      <c r="AT41" s="3">
        <v>-5.6324978416288829</v>
      </c>
      <c r="AU41" s="3">
        <v>-5.8888214481288266</v>
      </c>
      <c r="AV41" s="3">
        <v>-6.1427109722289934</v>
      </c>
      <c r="AW41" s="3">
        <v>-6.39419931777537</v>
      </c>
      <c r="AX41" s="3">
        <v>-6.6433188390367786</v>
      </c>
      <c r="AY41" s="3">
        <v>-6.890101351413378</v>
      </c>
      <c r="AZ41" s="3">
        <v>-7.1345781419043304</v>
      </c>
      <c r="BA41" s="3">
        <v>-7.3767799793408582</v>
      </c>
      <c r="BB41" s="3">
        <v>-7.6167371243910891</v>
      </c>
      <c r="BC41" s="3">
        <v>-7.8544793393423538</v>
      </c>
      <c r="BD41" s="3">
        <v>-8.090035897666894</v>
      </c>
      <c r="BE41" s="3">
        <v>-8.3234355933765958</v>
      </c>
      <c r="BF41" s="3">
        <v>-8.5547067501721372</v>
      </c>
      <c r="BG41" s="3">
        <v>-8.7838772303917203</v>
      </c>
      <c r="BH41" s="3">
        <v>-9.01097444376461</v>
      </c>
      <c r="BI41" s="3">
        <v>-9.2360253559745011</v>
      </c>
      <c r="BJ41" s="3">
        <v>-9.4590564970371744</v>
      </c>
      <c r="BK41" s="3">
        <v>-9.6800939694975963</v>
      </c>
      <c r="BL41" s="3">
        <v>-9.8991634564504647</v>
      </c>
      <c r="BM41" s="3">
        <v>-10.116290229389078</v>
      </c>
      <c r="BN41" s="3">
        <v>-10.331499155886277</v>
      </c>
      <c r="BO41" s="3">
        <v>-10.544814707112105</v>
      </c>
      <c r="BP41" s="3">
        <v>-10.756260965191737</v>
      </c>
      <c r="BQ41" s="3">
        <v>-10.965861630407941</v>
      </c>
      <c r="BR41" s="3">
        <v>-11.173640028251588</v>
      </c>
      <c r="BS41" s="3">
        <v>-11.379619116324081</v>
      </c>
      <c r="BT41" s="3">
        <v>-11.583821491095069</v>
      </c>
      <c r="BU41" s="3">
        <v>-11.786269394519186</v>
      </c>
      <c r="BV41" s="3">
        <v>-11.986984720514933</v>
      </c>
      <c r="BW41" s="3">
        <v>-12.185989021309112</v>
      </c>
      <c r="BX41" s="3">
        <v>-12.383303513649988</v>
      </c>
      <c r="BY41" s="3">
        <v>-12.578949084892214</v>
      </c>
      <c r="BZ41" s="3">
        <v>-12.772946298956635</v>
      </c>
      <c r="CA41" s="3">
        <v>-12.965315402167823</v>
      </c>
      <c r="CB41" s="3">
        <v>-13.156076328972286</v>
      </c>
      <c r="CC41" s="3">
        <v>-13.345248707539866</v>
      </c>
      <c r="CD41" s="3">
        <v>-13.532851865251446</v>
      </c>
      <c r="CE41" s="3">
        <v>-13.718904834075229</v>
      </c>
      <c r="CF41" s="3">
        <v>-13.903426355834325</v>
      </c>
      <c r="CG41" s="3">
        <v>-14.086434887368082</v>
      </c>
      <c r="CH41" s="3">
        <v>-14.267948605589561</v>
      </c>
      <c r="CI41" s="3">
        <v>-14.447985412441589</v>
      </c>
      <c r="CJ41" s="3">
        <v>-14.626562939753651</v>
      </c>
      <c r="CK41" s="3">
        <v>-14.803698554001778</v>
      </c>
      <c r="CL41" s="3">
        <v>-14.979409360973742</v>
      </c>
      <c r="CM41" s="3">
        <v>-15.153712210341624</v>
      </c>
      <c r="CN41" s="3">
        <v>-15.326623700143832</v>
      </c>
      <c r="CO41" s="3">
        <v>-15.498160181178461</v>
      </c>
      <c r="CP41" s="3">
        <v>-15.668337761310251</v>
      </c>
      <c r="CQ41" s="3">
        <v>-15.837172309692715</v>
      </c>
      <c r="CR41" s="3">
        <v>-16.004679460907596</v>
      </c>
      <c r="CS41" s="3">
        <v>-16.170874619023273</v>
      </c>
    </row>
    <row r="42" spans="2:97" x14ac:dyDescent="0.25">
      <c r="C42" t="s">
        <v>47</v>
      </c>
      <c r="D42" s="3">
        <v>4.8024990855654934</v>
      </c>
      <c r="E42" s="3">
        <v>4.4100033195906008</v>
      </c>
      <c r="F42" s="3">
        <v>4.0225878572599338</v>
      </c>
      <c r="G42" s="3">
        <v>3.6401710146938719</v>
      </c>
      <c r="H42" s="3">
        <v>3.2626722000940211</v>
      </c>
      <c r="I42" s="3">
        <v>2.8900119048908648</v>
      </c>
      <c r="J42" s="3">
        <v>2.5221116955333618</v>
      </c>
      <c r="K42" s="3">
        <v>2.1588942058431053</v>
      </c>
      <c r="L42" s="3">
        <v>1.8002831298579443</v>
      </c>
      <c r="M42" s="3">
        <v>1.446203215095444</v>
      </c>
      <c r="N42" s="3">
        <v>1.0965802561699398</v>
      </c>
      <c r="O42" s="3">
        <v>0.75134108870054173</v>
      </c>
      <c r="P42" s="3">
        <v>0.41041358345229167</v>
      </c>
      <c r="Q42" s="3">
        <v>7.3726640655728551E-2</v>
      </c>
      <c r="R42" s="3">
        <v>-0.2587898155452979</v>
      </c>
      <c r="S42" s="3">
        <v>-0.58720484256452465</v>
      </c>
      <c r="T42" s="3">
        <v>-0.91158648480544202</v>
      </c>
      <c r="U42" s="3">
        <v>-1.2320017790943427</v>
      </c>
      <c r="V42" s="3">
        <v>-1.5485167601495635</v>
      </c>
      <c r="W42" s="3">
        <v>-1.8611964661195786</v>
      </c>
      <c r="X42" s="3">
        <v>-2.1701049442183735</v>
      </c>
      <c r="Y42" s="3">
        <v>-2.4753052564841833</v>
      </c>
      <c r="Z42" s="3">
        <v>-2.7768594856838633</v>
      </c>
      <c r="AA42" s="3">
        <v>-3.0748287413828028</v>
      </c>
      <c r="AB42" s="3">
        <v>-3.3692731661968436</v>
      </c>
      <c r="AC42" s="3">
        <v>-3.6602519422407154</v>
      </c>
      <c r="AD42" s="3">
        <v>-3.9478232977842325</v>
      </c>
      <c r="AE42" s="3">
        <v>-4.2320445141256648</v>
      </c>
      <c r="AF42" s="3">
        <v>-4.5129719326890561</v>
      </c>
      <c r="AG42" s="3">
        <v>-4.7906609623506506</v>
      </c>
      <c r="AH42" s="3">
        <v>-5.06516608699686</v>
      </c>
      <c r="AI42" s="3">
        <v>-5.3365408733151067</v>
      </c>
      <c r="AJ42" s="3">
        <v>-5.6048379788170148</v>
      </c>
      <c r="AK42" s="3">
        <v>-5.8701091600915039</v>
      </c>
      <c r="AL42" s="3">
        <v>-6.1324052812844867</v>
      </c>
      <c r="AM42" s="3">
        <v>-6.3917763228001183</v>
      </c>
      <c r="AN42" s="3">
        <v>-6.6482713902178086</v>
      </c>
      <c r="AO42" s="3">
        <v>-6.9019387234177136</v>
      </c>
      <c r="AP42" s="3">
        <v>-7.1528257059070448</v>
      </c>
      <c r="AQ42" s="3">
        <v>-7.4009788743381586</v>
      </c>
      <c r="AR42" s="3">
        <v>-7.6464439282092114</v>
      </c>
      <c r="AS42" s="3">
        <v>-7.8892657397371879</v>
      </c>
      <c r="AT42" s="3">
        <v>-8.1294883638928237</v>
      </c>
      <c r="AU42" s="3">
        <v>-8.3671550485863566</v>
      </c>
      <c r="AV42" s="3">
        <v>-8.6023082449930612</v>
      </c>
      <c r="AW42" s="3">
        <v>-8.8349896180066594</v>
      </c>
      <c r="AX42" s="3">
        <v>-9.0652400568092339</v>
      </c>
      <c r="AY42" s="3">
        <v>-9.29309968554562</v>
      </c>
      <c r="AZ42" s="3">
        <v>-9.5186078740905309</v>
      </c>
      <c r="BA42" s="3">
        <v>-9.7418032488964315</v>
      </c>
      <c r="BB42" s="3">
        <v>-9.9627237039105889</v>
      </c>
      <c r="BC42" s="3">
        <v>-10.181406411549446</v>
      </c>
      <c r="BD42" s="3">
        <v>-10.397887833718856</v>
      </c>
      <c r="BE42" s="3">
        <v>-10.612203732869002</v>
      </c>
      <c r="BF42" s="3">
        <v>-10.824389183072833</v>
      </c>
      <c r="BG42" s="3">
        <v>-11.034478581117193</v>
      </c>
      <c r="BH42" s="3">
        <v>-11.242505657596206</v>
      </c>
      <c r="BI42" s="3">
        <v>-11.448503487996796</v>
      </c>
      <c r="BJ42" s="3">
        <v>-11.652504503766229</v>
      </c>
      <c r="BK42" s="3">
        <v>-11.854540503352647</v>
      </c>
      <c r="BL42" s="3">
        <v>-12.054642663208888</v>
      </c>
      <c r="BM42" s="3">
        <v>-12.252841548751505</v>
      </c>
      <c r="BN42" s="3">
        <v>-12.449167125265955</v>
      </c>
      <c r="BO42" s="3">
        <v>-12.643648768750632</v>
      </c>
      <c r="BP42" s="3">
        <v>-12.836315276691705</v>
      </c>
      <c r="BQ42" s="3">
        <v>-13.027194878761925</v>
      </c>
      <c r="BR42" s="3">
        <v>-13.216315247436444</v>
      </c>
      <c r="BS42" s="3">
        <v>-13.40370350851946</v>
      </c>
      <c r="BT42" s="3">
        <v>-13.589386251575499</v>
      </c>
      <c r="BU42" s="3">
        <v>-13.773389540260139</v>
      </c>
      <c r="BV42" s="3">
        <v>-13.955738922544555</v>
      </c>
      <c r="BW42" s="3">
        <v>-14.136459440829471</v>
      </c>
      <c r="BX42" s="3">
        <v>-14.315575641943829</v>
      </c>
      <c r="BY42" s="3">
        <v>-14.493111587024218</v>
      </c>
      <c r="BZ42" s="3">
        <v>-14.669090861271355</v>
      </c>
      <c r="CA42" s="3">
        <v>-14.843536583580246</v>
      </c>
      <c r="CB42" s="3">
        <v>-15.016471416040972</v>
      </c>
      <c r="CC42" s="3">
        <v>-15.187917573307253</v>
      </c>
      <c r="CD42" s="3">
        <v>-15.357896831830711</v>
      </c>
      <c r="CE42" s="3">
        <v>-15.526430538958362</v>
      </c>
      <c r="CF42" s="3">
        <v>-15.693539621891748</v>
      </c>
      <c r="CG42" s="3">
        <v>-15.859244596506045</v>
      </c>
      <c r="CH42" s="3">
        <v>-16.02356557602786</v>
      </c>
      <c r="CI42" s="3">
        <v>-16.186522279570795</v>
      </c>
      <c r="CJ42" s="3">
        <v>-16.348134040527842</v>
      </c>
      <c r="CK42" s="3">
        <v>-16.508419814820041</v>
      </c>
      <c r="CL42" s="3">
        <v>-16.667398189001155</v>
      </c>
      <c r="CM42" s="3">
        <v>-16.825087388218105</v>
      </c>
      <c r="CN42" s="3">
        <v>-16.981505284027254</v>
      </c>
      <c r="CO42" s="3">
        <v>-17.136669402066651</v>
      </c>
      <c r="CP42" s="3">
        <v>-17.290596929584801</v>
      </c>
      <c r="CQ42" s="3">
        <v>-17.443304722826294</v>
      </c>
      <c r="CR42" s="3">
        <v>-17.594809314275238</v>
      </c>
      <c r="CS42" s="3">
        <v>-17.745126919757016</v>
      </c>
    </row>
    <row r="43" spans="2:97" x14ac:dyDescent="0.25">
      <c r="C43" t="s">
        <v>48</v>
      </c>
      <c r="D43">
        <v>3.2801929269584709</v>
      </c>
      <c r="E43">
        <v>2.8864343565786772</v>
      </c>
      <c r="F43">
        <v>2.4989864945698397</v>
      </c>
      <c r="G43">
        <v>2.1177533254809511</v>
      </c>
      <c r="H43">
        <v>1.7426361062801117</v>
      </c>
      <c r="I43">
        <v>1.373533534133512</v>
      </c>
      <c r="J43">
        <v>1.0103419372504749</v>
      </c>
      <c r="K43">
        <v>0.6529554859904092</v>
      </c>
      <c r="L43">
        <v>0.30126642126850633</v>
      </c>
      <c r="M43">
        <v>-4.4834702804093761E-2</v>
      </c>
      <c r="N43">
        <v>-0.38545876515666333</v>
      </c>
      <c r="O43">
        <v>-0.72071781597653173</v>
      </c>
      <c r="P43">
        <v>-1.0507248099549018</v>
      </c>
      <c r="Q43">
        <v>-1.3755933375053604</v>
      </c>
      <c r="R43">
        <v>-1.6954373567548604</v>
      </c>
      <c r="S43">
        <v>-2.0103709289281091</v>
      </c>
      <c r="T43">
        <v>-2.3205079595370273</v>
      </c>
      <c r="U43">
        <v>-2.6259619475561977</v>
      </c>
      <c r="V43">
        <v>-2.926845744516362</v>
      </c>
      <c r="W43">
        <v>-3.2232713251904226</v>
      </c>
      <c r="X43">
        <v>-3.5153495712825</v>
      </c>
      <c r="Y43">
        <v>-3.8031900692691023</v>
      </c>
      <c r="Z43">
        <v>-4.0869009232841949</v>
      </c>
      <c r="AA43">
        <v>-4.3665885836934883</v>
      </c>
      <c r="AB43">
        <v>-4.642357691769111</v>
      </c>
      <c r="AC43">
        <v>-4.9143109406589893</v>
      </c>
      <c r="AD43">
        <v>-5.1825489526452664</v>
      </c>
      <c r="AE43">
        <v>-5.4471701725073203</v>
      </c>
      <c r="AF43">
        <v>-5.7082707766457688</v>
      </c>
      <c r="AG43">
        <v>-5.9659445974868346</v>
      </c>
      <c r="AH43">
        <v>-6.2202830625690222</v>
      </c>
      <c r="AI43">
        <v>-6.4713751476188763</v>
      </c>
      <c r="AJ43">
        <v>-6.7193073428456902</v>
      </c>
      <c r="AK43">
        <v>-6.9641636316269171</v>
      </c>
      <c r="AL43">
        <v>-7.2060254807156241</v>
      </c>
      <c r="AM43">
        <v>-7.4449718410756871</v>
      </c>
      <c r="AN43">
        <v>-7.6810791584396885</v>
      </c>
      <c r="AO43">
        <v>-7.9144213926853002</v>
      </c>
      <c r="AP43">
        <v>-8.145070045138457</v>
      </c>
      <c r="AQ43">
        <v>-8.373094192932431</v>
      </c>
      <c r="AR43">
        <v>-8.5985605295811887</v>
      </c>
      <c r="AS43">
        <v>-8.8215334109603045</v>
      </c>
      <c r="AT43">
        <v>-9.042074905928839</v>
      </c>
      <c r="AU43">
        <v>-9.2602448508691406</v>
      </c>
      <c r="AV43">
        <v>-9.4761009074679983</v>
      </c>
      <c r="AW43">
        <v>-9.6896986231099014</v>
      </c>
      <c r="AX43">
        <v>-9.901091493302177</v>
      </c>
      <c r="AY43">
        <v>-10.110331025599848</v>
      </c>
      <c r="AZ43">
        <v>-10.317466804546077</v>
      </c>
      <c r="BA43">
        <v>-10.522546557190532</v>
      </c>
      <c r="BB43">
        <v>-10.725616218793293</v>
      </c>
      <c r="BC43">
        <v>-10.926719998364701</v>
      </c>
      <c r="BD43">
        <v>-11.125900443732725</v>
      </c>
      <c r="BE43">
        <v>-11.323198505868007</v>
      </c>
      <c r="BF43">
        <v>-11.518653602232645</v>
      </c>
      <c r="BG43">
        <v>-11.712303678952505</v>
      </c>
      <c r="BH43">
        <v>-11.904185271643769</v>
      </c>
      <c r="BI43">
        <v>-12.094333564753024</v>
      </c>
      <c r="BJ43">
        <v>-12.28278244929586</v>
      </c>
      <c r="BK43">
        <v>-12.469564578903027</v>
      </c>
      <c r="BL43">
        <v>-12.654711424103832</v>
      </c>
      <c r="BM43">
        <v>-12.838253324796169</v>
      </c>
      <c r="BN43">
        <v>-13.020219540868862</v>
      </c>
      <c r="BO43">
        <v>-13.200638300957776</v>
      </c>
      <c r="BP43">
        <v>-13.379536849329567</v>
      </c>
      <c r="BQ43">
        <v>-13.556941490899176</v>
      </c>
      <c r="BR43">
        <v>-13.732877634396633</v>
      </c>
      <c r="BS43">
        <v>-13.907369833707513</v>
      </c>
      <c r="BT43">
        <v>-14.080441827418491</v>
      </c>
      <c r="BU43">
        <v>-14.252116576605788</v>
      </c>
      <c r="BV43">
        <v>-14.422416300908864</v>
      </c>
      <c r="BW43">
        <v>-14.591362512936136</v>
      </c>
      <c r="BX43">
        <v>-14.758976051052523</v>
      </c>
      <c r="BY43">
        <v>-14.925277110601032</v>
      </c>
      <c r="BZ43">
        <v>-15.090285273612531</v>
      </c>
      <c r="CA43">
        <v>-15.254019537058882</v>
      </c>
      <c r="CB43">
        <v>-15.416498339705258</v>
      </c>
      <c r="CC43">
        <v>-15.577739587617771</v>
      </c>
      <c r="CD43">
        <v>-15.737760678382468</v>
      </c>
      <c r="CE43">
        <v>-15.896578524090975</v>
      </c>
      <c r="CF43">
        <v>-16.054209573147588</v>
      </c>
      <c r="CG43">
        <v>-16.210669830951456</v>
      </c>
      <c r="CH43">
        <v>-16.365974879506286</v>
      </c>
      <c r="CI43">
        <v>-16.520139896008846</v>
      </c>
      <c r="CJ43">
        <v>-16.673179670465824</v>
      </c>
      <c r="CK43">
        <v>-16.82510862238717</v>
      </c>
      <c r="CL43">
        <v>-16.975940816602364</v>
      </c>
      <c r="CM43">
        <v>-17.125689978244562</v>
      </c>
      <c r="CN43">
        <v>-17.274369506945373</v>
      </c>
      <c r="CO43">
        <v>-17.421992490281831</v>
      </c>
      <c r="CP43">
        <v>-17.56857171651512</v>
      </c>
      <c r="CQ43">
        <v>-17.714119686658798</v>
      </c>
      <c r="CR43">
        <v>-17.858648625912888</v>
      </c>
      <c r="CS43">
        <v>-18.002170494498085</v>
      </c>
    </row>
    <row r="46" spans="2:97" ht="15.75" x14ac:dyDescent="0.25">
      <c r="D46" s="72" t="s">
        <v>212</v>
      </c>
      <c r="E46" s="71"/>
      <c r="F46" s="71"/>
      <c r="G46" s="71"/>
      <c r="H46" s="71"/>
      <c r="I46" s="71"/>
      <c r="J46" s="71"/>
      <c r="K46" s="71"/>
      <c r="L46" s="71"/>
      <c r="M46" s="71"/>
    </row>
    <row r="66" spans="4:8" x14ac:dyDescent="0.25">
      <c r="D66" s="71" t="s">
        <v>228</v>
      </c>
      <c r="E66" s="71"/>
      <c r="F66" s="71"/>
      <c r="G66" s="71"/>
      <c r="H66" s="71"/>
    </row>
  </sheetData>
  <mergeCells count="6">
    <mergeCell ref="A31:A32"/>
    <mergeCell ref="A15:A18"/>
    <mergeCell ref="A19:A24"/>
    <mergeCell ref="A25:A26"/>
    <mergeCell ref="A27:A28"/>
    <mergeCell ref="A29:A30"/>
  </mergeCells>
  <pageMargins left="0.7" right="0.7" top="0.75" bottom="0.75" header="0.3" footer="0.3"/>
  <pageSetup orientation="portrait"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B65"/>
  <sheetViews>
    <sheetView topLeftCell="E1" zoomScale="55" zoomScaleNormal="55" workbookViewId="0">
      <selection activeCell="E65" sqref="E65"/>
    </sheetView>
  </sheetViews>
  <sheetFormatPr defaultRowHeight="15" x14ac:dyDescent="0.25"/>
  <cols>
    <col min="1" max="1" width="13" customWidth="1"/>
    <col min="2" max="2" width="38.140625" customWidth="1"/>
    <col min="3" max="3" width="13.7109375" bestFit="1" customWidth="1"/>
    <col min="4" max="22" width="5.85546875" customWidth="1"/>
    <col min="23" max="97" width="5.5703125" bestFit="1" customWidth="1"/>
  </cols>
  <sheetData>
    <row r="1" spans="1:106" x14ac:dyDescent="0.25">
      <c r="A1" s="1" t="s">
        <v>0</v>
      </c>
      <c r="B1" s="1" t="s">
        <v>7</v>
      </c>
      <c r="C1" s="2" t="s">
        <v>8</v>
      </c>
    </row>
    <row r="2" spans="1:106" x14ac:dyDescent="0.25">
      <c r="A2" t="s">
        <v>1</v>
      </c>
      <c r="B2" t="s">
        <v>9</v>
      </c>
      <c r="C2" s="3">
        <f>+AVERAGE([1]Data!I2:R2)</f>
        <v>0.40999999999999986</v>
      </c>
    </row>
    <row r="3" spans="1:106" x14ac:dyDescent="0.25">
      <c r="A3" t="s">
        <v>1</v>
      </c>
      <c r="B3" t="s">
        <v>10</v>
      </c>
      <c r="C3" s="3">
        <f>+AVERAGE([1]Data!I4:R4)</f>
        <v>1.0918743177301962</v>
      </c>
    </row>
    <row r="4" spans="1:106" x14ac:dyDescent="0.25">
      <c r="A4" t="s">
        <v>1</v>
      </c>
      <c r="B4" t="s">
        <v>11</v>
      </c>
      <c r="C4" s="3">
        <f>+[1]Data!R5</f>
        <v>51.856000000000002</v>
      </c>
    </row>
    <row r="5" spans="1:106" x14ac:dyDescent="0.25">
      <c r="A5" t="s">
        <v>1</v>
      </c>
      <c r="B5" t="s">
        <v>12</v>
      </c>
      <c r="C5" s="3">
        <f>+AVERAGE([1]Data!I24:R24)</f>
        <v>5.6654797502282239</v>
      </c>
    </row>
    <row r="6" spans="1:106" x14ac:dyDescent="0.25">
      <c r="A6" t="s">
        <v>2</v>
      </c>
      <c r="B6" t="s">
        <v>9</v>
      </c>
      <c r="C6" s="3">
        <f>+AVERAGE([1]Data!I7:R7)</f>
        <v>1.1790999999999996</v>
      </c>
    </row>
    <row r="7" spans="1:106" x14ac:dyDescent="0.25">
      <c r="A7" t="s">
        <v>2</v>
      </c>
      <c r="B7" t="s">
        <v>10</v>
      </c>
      <c r="C7" s="3">
        <f>+AVERAGE([1]Data!I9:R9)</f>
        <v>2.6118316769959664</v>
      </c>
    </row>
    <row r="8" spans="1:106" x14ac:dyDescent="0.25">
      <c r="A8" t="s">
        <v>2</v>
      </c>
      <c r="B8" t="s">
        <v>11</v>
      </c>
      <c r="C8" s="3">
        <f>+[1]Data!R10</f>
        <v>72.634</v>
      </c>
    </row>
    <row r="9" spans="1:106" x14ac:dyDescent="0.25">
      <c r="A9" t="s">
        <v>2</v>
      </c>
      <c r="B9" t="s">
        <v>12</v>
      </c>
      <c r="C9" s="3">
        <f>+AVERAGE([1]Data!I28:R28)</f>
        <v>6.6982450376836784</v>
      </c>
    </row>
    <row r="10" spans="1:106" x14ac:dyDescent="0.25">
      <c r="A10" t="s">
        <v>4</v>
      </c>
      <c r="B10" t="s">
        <v>9</v>
      </c>
      <c r="C10" s="3">
        <f>+AVERAGE([1]Data!I12:R12)</f>
        <v>0.64670000000000016</v>
      </c>
    </row>
    <row r="11" spans="1:106" x14ac:dyDescent="0.25">
      <c r="A11" t="s">
        <v>4</v>
      </c>
      <c r="B11" t="s">
        <v>10</v>
      </c>
      <c r="C11" s="3">
        <f>+AVERAGE([1]Data!I14:R14)</f>
        <v>10.439642561950802</v>
      </c>
    </row>
    <row r="12" spans="1:106" x14ac:dyDescent="0.25">
      <c r="A12" t="s">
        <v>4</v>
      </c>
      <c r="B12" t="s">
        <v>11</v>
      </c>
      <c r="C12" s="3">
        <f>+[1]Data!R15</f>
        <v>146.59100000000001</v>
      </c>
    </row>
    <row r="13" spans="1:106" x14ac:dyDescent="0.25">
      <c r="A13" t="s">
        <v>4</v>
      </c>
      <c r="B13" t="s">
        <v>12</v>
      </c>
      <c r="C13" s="3">
        <f>+AVERAGE([1]Data!I32:R32)</f>
        <v>11.356538946963036</v>
      </c>
    </row>
    <row r="14" spans="1:106" x14ac:dyDescent="0.25">
      <c r="C14" s="4" t="s">
        <v>13</v>
      </c>
      <c r="D14">
        <f>+(1+D25)^$C$24*$C$17-((1+D25)^($C$24-1)+(1-(1+D25)^($C$24-1))/(1-(1+D25)))*D33</f>
        <v>91.076219693472481</v>
      </c>
      <c r="E14">
        <f>+(1+E25)^$C$24*D14-((1+E25)^($C$24-1)+(1-(1+E25)^($C$24-1))/(1-(1+E25)))*E33</f>
        <v>91.808473189635393</v>
      </c>
      <c r="F14">
        <f t="shared" ref="F14:X14" si="0">+(1+F25)^$C$24*E14-((1+F25)^($C$24-1)+(1-(1+F25)^($C$24-1))/(1-(1+F25)))*F33</f>
        <v>92.557468019678808</v>
      </c>
      <c r="G14">
        <f t="shared" si="0"/>
        <v>93.323586936654195</v>
      </c>
      <c r="H14">
        <f t="shared" si="0"/>
        <v>94.107221444403081</v>
      </c>
      <c r="I14">
        <f t="shared" si="0"/>
        <v>94.908771997624271</v>
      </c>
      <c r="J14">
        <f t="shared" si="0"/>
        <v>95.728648206515118</v>
      </c>
      <c r="K14">
        <f t="shared" si="0"/>
        <v>96.56726904609144</v>
      </c>
      <c r="L14">
        <f t="shared" si="0"/>
        <v>97.425063070293135</v>
      </c>
      <c r="M14">
        <f t="shared" si="0"/>
        <v>98.302468630984734</v>
      </c>
      <c r="N14">
        <f t="shared" si="0"/>
        <v>99.199934101963038</v>
      </c>
      <c r="O14">
        <f t="shared" si="0"/>
        <v>100.11791810808607</v>
      </c>
      <c r="P14">
        <f t="shared" si="0"/>
        <v>101.05688975964064</v>
      </c>
      <c r="Q14">
        <f t="shared" si="0"/>
        <v>102.01732889206814</v>
      </c>
      <c r="R14">
        <f t="shared" si="0"/>
        <v>102.99972631117112</v>
      </c>
      <c r="S14">
        <f t="shared" si="0"/>
        <v>104.00458404392603</v>
      </c>
      <c r="T14">
        <f t="shared" si="0"/>
        <v>105.03241559503022</v>
      </c>
      <c r="U14">
        <f t="shared" si="0"/>
        <v>106.08374620931419</v>
      </c>
      <c r="V14">
        <f t="shared" si="0"/>
        <v>107.15911314015349</v>
      </c>
      <c r="W14">
        <f t="shared" si="0"/>
        <v>108.25906592401716</v>
      </c>
      <c r="X14">
        <f t="shared" si="0"/>
        <v>110.73416666129306</v>
      </c>
    </row>
    <row r="15" spans="1:106" s="8" customFormat="1" x14ac:dyDescent="0.25">
      <c r="A15" s="83" t="s">
        <v>14</v>
      </c>
      <c r="B15" s="5" t="s">
        <v>15</v>
      </c>
      <c r="C15" s="6">
        <f>+AVERAGE(C2,C6,C10)</f>
        <v>0.74526666666666663</v>
      </c>
      <c r="D15" s="7">
        <f>+C15</f>
        <v>0.74526666666666663</v>
      </c>
      <c r="E15" s="7">
        <f>+D15+$C$19</f>
        <v>0.74526666666666663</v>
      </c>
      <c r="F15" s="7">
        <f t="shared" ref="F15:BQ15" si="1">+E15+$C$19</f>
        <v>0.74526666666666663</v>
      </c>
      <c r="G15" s="7">
        <f t="shared" si="1"/>
        <v>0.74526666666666663</v>
      </c>
      <c r="H15" s="7">
        <f t="shared" si="1"/>
        <v>0.74526666666666663</v>
      </c>
      <c r="I15" s="7">
        <f t="shared" si="1"/>
        <v>0.74526666666666663</v>
      </c>
      <c r="J15" s="7">
        <f t="shared" si="1"/>
        <v>0.74526666666666663</v>
      </c>
      <c r="K15" s="7">
        <f t="shared" si="1"/>
        <v>0.74526666666666663</v>
      </c>
      <c r="L15" s="7">
        <f t="shared" si="1"/>
        <v>0.74526666666666663</v>
      </c>
      <c r="M15" s="7">
        <f t="shared" si="1"/>
        <v>0.74526666666666663</v>
      </c>
      <c r="N15" s="7">
        <f t="shared" si="1"/>
        <v>0.74526666666666663</v>
      </c>
      <c r="O15" s="7">
        <f t="shared" si="1"/>
        <v>0.74526666666666663</v>
      </c>
      <c r="P15" s="7">
        <f t="shared" si="1"/>
        <v>0.74526666666666663</v>
      </c>
      <c r="Q15" s="7">
        <f t="shared" si="1"/>
        <v>0.74526666666666663</v>
      </c>
      <c r="R15" s="7">
        <f t="shared" si="1"/>
        <v>0.74526666666666663</v>
      </c>
      <c r="S15" s="7">
        <f t="shared" si="1"/>
        <v>0.74526666666666663</v>
      </c>
      <c r="T15" s="7">
        <f t="shared" si="1"/>
        <v>0.74526666666666663</v>
      </c>
      <c r="U15" s="7">
        <f t="shared" si="1"/>
        <v>0.74526666666666663</v>
      </c>
      <c r="V15" s="7">
        <f t="shared" si="1"/>
        <v>0.74526666666666663</v>
      </c>
      <c r="W15" s="7">
        <f t="shared" si="1"/>
        <v>0.74526666666666663</v>
      </c>
      <c r="X15" s="7">
        <f t="shared" si="1"/>
        <v>0.74526666666666663</v>
      </c>
      <c r="Y15" s="7">
        <f t="shared" si="1"/>
        <v>0.74526666666666663</v>
      </c>
      <c r="Z15" s="7">
        <f t="shared" si="1"/>
        <v>0.74526666666666663</v>
      </c>
      <c r="AA15" s="7">
        <f t="shared" si="1"/>
        <v>0.74526666666666663</v>
      </c>
      <c r="AB15" s="7">
        <f t="shared" si="1"/>
        <v>0.74526666666666663</v>
      </c>
      <c r="AC15" s="7">
        <f t="shared" si="1"/>
        <v>0.74526666666666663</v>
      </c>
      <c r="AD15" s="7">
        <f t="shared" si="1"/>
        <v>0.74526666666666663</v>
      </c>
      <c r="AE15" s="7">
        <f t="shared" si="1"/>
        <v>0.74526666666666663</v>
      </c>
      <c r="AF15" s="7">
        <f t="shared" si="1"/>
        <v>0.74526666666666663</v>
      </c>
      <c r="AG15" s="7">
        <f t="shared" si="1"/>
        <v>0.74526666666666663</v>
      </c>
      <c r="AH15" s="7">
        <f t="shared" si="1"/>
        <v>0.74526666666666663</v>
      </c>
      <c r="AI15" s="7">
        <f t="shared" si="1"/>
        <v>0.74526666666666663</v>
      </c>
      <c r="AJ15" s="7">
        <f t="shared" si="1"/>
        <v>0.74526666666666663</v>
      </c>
      <c r="AK15" s="7">
        <f t="shared" si="1"/>
        <v>0.74526666666666663</v>
      </c>
      <c r="AL15" s="7">
        <f t="shared" si="1"/>
        <v>0.74526666666666663</v>
      </c>
      <c r="AM15" s="7">
        <f t="shared" si="1"/>
        <v>0.74526666666666663</v>
      </c>
      <c r="AN15" s="7">
        <f t="shared" si="1"/>
        <v>0.74526666666666663</v>
      </c>
      <c r="AO15" s="7">
        <f t="shared" si="1"/>
        <v>0.74526666666666663</v>
      </c>
      <c r="AP15" s="7">
        <f t="shared" si="1"/>
        <v>0.74526666666666663</v>
      </c>
      <c r="AQ15" s="7">
        <f t="shared" si="1"/>
        <v>0.74526666666666663</v>
      </c>
      <c r="AR15" s="7">
        <f t="shared" si="1"/>
        <v>0.74526666666666663</v>
      </c>
      <c r="AS15" s="7">
        <f t="shared" si="1"/>
        <v>0.74526666666666663</v>
      </c>
      <c r="AT15" s="7">
        <f t="shared" si="1"/>
        <v>0.74526666666666663</v>
      </c>
      <c r="AU15" s="7">
        <f t="shared" si="1"/>
        <v>0.74526666666666663</v>
      </c>
      <c r="AV15" s="7">
        <f t="shared" si="1"/>
        <v>0.74526666666666663</v>
      </c>
      <c r="AW15" s="7">
        <f t="shared" si="1"/>
        <v>0.74526666666666663</v>
      </c>
      <c r="AX15" s="7">
        <f t="shared" si="1"/>
        <v>0.74526666666666663</v>
      </c>
      <c r="AY15" s="7">
        <f t="shared" si="1"/>
        <v>0.74526666666666663</v>
      </c>
      <c r="AZ15" s="7">
        <f t="shared" si="1"/>
        <v>0.74526666666666663</v>
      </c>
      <c r="BA15" s="7">
        <f t="shared" si="1"/>
        <v>0.74526666666666663</v>
      </c>
      <c r="BB15" s="7">
        <f t="shared" si="1"/>
        <v>0.74526666666666663</v>
      </c>
      <c r="BC15" s="7">
        <f t="shared" si="1"/>
        <v>0.74526666666666663</v>
      </c>
      <c r="BD15" s="7">
        <f t="shared" si="1"/>
        <v>0.74526666666666663</v>
      </c>
      <c r="BE15" s="7">
        <f t="shared" si="1"/>
        <v>0.74526666666666663</v>
      </c>
      <c r="BF15" s="7">
        <f t="shared" si="1"/>
        <v>0.74526666666666663</v>
      </c>
      <c r="BG15" s="7">
        <f t="shared" si="1"/>
        <v>0.74526666666666663</v>
      </c>
      <c r="BH15" s="7">
        <f t="shared" si="1"/>
        <v>0.74526666666666663</v>
      </c>
      <c r="BI15" s="7">
        <f t="shared" si="1"/>
        <v>0.74526666666666663</v>
      </c>
      <c r="BJ15" s="7">
        <f t="shared" si="1"/>
        <v>0.74526666666666663</v>
      </c>
      <c r="BK15" s="7">
        <f t="shared" si="1"/>
        <v>0.74526666666666663</v>
      </c>
      <c r="BL15" s="7">
        <f t="shared" si="1"/>
        <v>0.74526666666666663</v>
      </c>
      <c r="BM15" s="7">
        <f t="shared" si="1"/>
        <v>0.74526666666666663</v>
      </c>
      <c r="BN15" s="7">
        <f t="shared" si="1"/>
        <v>0.74526666666666663</v>
      </c>
      <c r="BO15" s="7">
        <f t="shared" si="1"/>
        <v>0.74526666666666663</v>
      </c>
      <c r="BP15" s="7">
        <f t="shared" si="1"/>
        <v>0.74526666666666663</v>
      </c>
      <c r="BQ15" s="7">
        <f t="shared" si="1"/>
        <v>0.74526666666666663</v>
      </c>
      <c r="BR15" s="7">
        <f t="shared" ref="BR15:CS15" si="2">+BQ15+$C$19</f>
        <v>0.74526666666666663</v>
      </c>
      <c r="BS15" s="7">
        <f t="shared" si="2"/>
        <v>0.74526666666666663</v>
      </c>
      <c r="BT15" s="7">
        <f t="shared" si="2"/>
        <v>0.74526666666666663</v>
      </c>
      <c r="BU15" s="7">
        <f t="shared" si="2"/>
        <v>0.74526666666666663</v>
      </c>
      <c r="BV15" s="7">
        <f t="shared" si="2"/>
        <v>0.74526666666666663</v>
      </c>
      <c r="BW15" s="7">
        <f t="shared" si="2"/>
        <v>0.74526666666666663</v>
      </c>
      <c r="BX15" s="7">
        <f t="shared" si="2"/>
        <v>0.74526666666666663</v>
      </c>
      <c r="BY15" s="7">
        <f t="shared" si="2"/>
        <v>0.74526666666666663</v>
      </c>
      <c r="BZ15" s="7">
        <f t="shared" si="2"/>
        <v>0.74526666666666663</v>
      </c>
      <c r="CA15" s="7">
        <f t="shared" si="2"/>
        <v>0.74526666666666663</v>
      </c>
      <c r="CB15" s="7">
        <f t="shared" si="2"/>
        <v>0.74526666666666663</v>
      </c>
      <c r="CC15" s="7">
        <f t="shared" si="2"/>
        <v>0.74526666666666663</v>
      </c>
      <c r="CD15" s="7">
        <f t="shared" si="2"/>
        <v>0.74526666666666663</v>
      </c>
      <c r="CE15" s="7">
        <f t="shared" si="2"/>
        <v>0.74526666666666663</v>
      </c>
      <c r="CF15" s="7">
        <f t="shared" si="2"/>
        <v>0.74526666666666663</v>
      </c>
      <c r="CG15" s="7">
        <f t="shared" si="2"/>
        <v>0.74526666666666663</v>
      </c>
      <c r="CH15" s="7">
        <f t="shared" si="2"/>
        <v>0.74526666666666663</v>
      </c>
      <c r="CI15" s="7">
        <f t="shared" si="2"/>
        <v>0.74526666666666663</v>
      </c>
      <c r="CJ15" s="7">
        <f t="shared" si="2"/>
        <v>0.74526666666666663</v>
      </c>
      <c r="CK15" s="7">
        <f t="shared" si="2"/>
        <v>0.74526666666666663</v>
      </c>
      <c r="CL15" s="7">
        <f t="shared" si="2"/>
        <v>0.74526666666666663</v>
      </c>
      <c r="CM15" s="7">
        <f t="shared" si="2"/>
        <v>0.74526666666666663</v>
      </c>
      <c r="CN15" s="7">
        <f t="shared" si="2"/>
        <v>0.74526666666666663</v>
      </c>
      <c r="CO15" s="7">
        <f t="shared" si="2"/>
        <v>0.74526666666666663</v>
      </c>
      <c r="CP15" s="7">
        <f t="shared" si="2"/>
        <v>0.74526666666666663</v>
      </c>
      <c r="CQ15" s="7">
        <f t="shared" si="2"/>
        <v>0.74526666666666663</v>
      </c>
      <c r="CR15" s="7">
        <f t="shared" si="2"/>
        <v>0.74526666666666663</v>
      </c>
      <c r="CS15" s="7">
        <f t="shared" si="2"/>
        <v>0.74526666666666663</v>
      </c>
      <c r="CT15" s="7"/>
      <c r="CU15" s="7"/>
      <c r="CV15" s="7"/>
      <c r="CW15" s="7"/>
      <c r="CX15" s="7"/>
      <c r="CY15" s="7"/>
      <c r="CZ15" s="7"/>
      <c r="DA15" s="7"/>
      <c r="DB15" s="7"/>
    </row>
    <row r="16" spans="1:106" s="12" customFormat="1" x14ac:dyDescent="0.25">
      <c r="A16" s="84"/>
      <c r="B16" s="9" t="s">
        <v>16</v>
      </c>
      <c r="C16" s="10">
        <f>+AVERAGE(C3,C7,C11)</f>
        <v>4.7144495188923212</v>
      </c>
      <c r="D16" s="11">
        <f>+C16</f>
        <v>4.7144495188923212</v>
      </c>
      <c r="E16" s="11">
        <f>+D16+$C$20</f>
        <v>4.7144495188923212</v>
      </c>
      <c r="F16" s="11">
        <f t="shared" ref="F16:BQ16" si="3">+E16+$C$20</f>
        <v>4.7144495188923212</v>
      </c>
      <c r="G16" s="11">
        <f t="shared" si="3"/>
        <v>4.7144495188923212</v>
      </c>
      <c r="H16" s="11">
        <f t="shared" si="3"/>
        <v>4.7144495188923212</v>
      </c>
      <c r="I16" s="11">
        <f t="shared" si="3"/>
        <v>4.7144495188923212</v>
      </c>
      <c r="J16" s="11">
        <f t="shared" si="3"/>
        <v>4.7144495188923212</v>
      </c>
      <c r="K16" s="11">
        <f t="shared" si="3"/>
        <v>4.7144495188923212</v>
      </c>
      <c r="L16" s="11">
        <f t="shared" si="3"/>
        <v>4.7144495188923212</v>
      </c>
      <c r="M16" s="11">
        <f t="shared" si="3"/>
        <v>4.7144495188923212</v>
      </c>
      <c r="N16" s="11">
        <f t="shared" si="3"/>
        <v>4.7144495188923212</v>
      </c>
      <c r="O16" s="11">
        <f t="shared" si="3"/>
        <v>4.7144495188923212</v>
      </c>
      <c r="P16" s="11">
        <f t="shared" si="3"/>
        <v>4.7144495188923212</v>
      </c>
      <c r="Q16" s="11">
        <f t="shared" si="3"/>
        <v>4.7144495188923212</v>
      </c>
      <c r="R16" s="11">
        <f t="shared" si="3"/>
        <v>4.7144495188923212</v>
      </c>
      <c r="S16" s="11">
        <f t="shared" si="3"/>
        <v>4.7144495188923212</v>
      </c>
      <c r="T16" s="11">
        <f t="shared" si="3"/>
        <v>4.7144495188923212</v>
      </c>
      <c r="U16" s="11">
        <f t="shared" si="3"/>
        <v>4.7144495188923212</v>
      </c>
      <c r="V16" s="11">
        <f t="shared" si="3"/>
        <v>4.7144495188923212</v>
      </c>
      <c r="W16" s="11">
        <f t="shared" si="3"/>
        <v>4.7144495188923212</v>
      </c>
      <c r="X16" s="11">
        <f t="shared" si="3"/>
        <v>4.7144495188923212</v>
      </c>
      <c r="Y16" s="11">
        <f t="shared" si="3"/>
        <v>4.7144495188923212</v>
      </c>
      <c r="Z16" s="11">
        <f t="shared" si="3"/>
        <v>4.7144495188923212</v>
      </c>
      <c r="AA16" s="11">
        <f t="shared" si="3"/>
        <v>4.7144495188923212</v>
      </c>
      <c r="AB16" s="11">
        <f t="shared" si="3"/>
        <v>4.7144495188923212</v>
      </c>
      <c r="AC16" s="11">
        <f t="shared" si="3"/>
        <v>4.7144495188923212</v>
      </c>
      <c r="AD16" s="11">
        <f t="shared" si="3"/>
        <v>4.7144495188923212</v>
      </c>
      <c r="AE16" s="11">
        <f t="shared" si="3"/>
        <v>4.7144495188923212</v>
      </c>
      <c r="AF16" s="11">
        <f t="shared" si="3"/>
        <v>4.7144495188923212</v>
      </c>
      <c r="AG16" s="11">
        <f t="shared" si="3"/>
        <v>4.7144495188923212</v>
      </c>
      <c r="AH16" s="11">
        <f t="shared" si="3"/>
        <v>4.7144495188923212</v>
      </c>
      <c r="AI16" s="11">
        <f t="shared" si="3"/>
        <v>4.7144495188923212</v>
      </c>
      <c r="AJ16" s="11">
        <f t="shared" si="3"/>
        <v>4.7144495188923212</v>
      </c>
      <c r="AK16" s="11">
        <f t="shared" si="3"/>
        <v>4.7144495188923212</v>
      </c>
      <c r="AL16" s="11">
        <f t="shared" si="3"/>
        <v>4.7144495188923212</v>
      </c>
      <c r="AM16" s="11">
        <f t="shared" si="3"/>
        <v>4.7144495188923212</v>
      </c>
      <c r="AN16" s="11">
        <f t="shared" si="3"/>
        <v>4.7144495188923212</v>
      </c>
      <c r="AO16" s="11">
        <f t="shared" si="3"/>
        <v>4.7144495188923212</v>
      </c>
      <c r="AP16" s="11">
        <f t="shared" si="3"/>
        <v>4.7144495188923212</v>
      </c>
      <c r="AQ16" s="11">
        <f t="shared" si="3"/>
        <v>4.7144495188923212</v>
      </c>
      <c r="AR16" s="11">
        <f t="shared" si="3"/>
        <v>4.7144495188923212</v>
      </c>
      <c r="AS16" s="11">
        <f t="shared" si="3"/>
        <v>4.7144495188923212</v>
      </c>
      <c r="AT16" s="11">
        <f t="shared" si="3"/>
        <v>4.7144495188923212</v>
      </c>
      <c r="AU16" s="11">
        <f t="shared" si="3"/>
        <v>4.7144495188923212</v>
      </c>
      <c r="AV16" s="11">
        <f t="shared" si="3"/>
        <v>4.7144495188923212</v>
      </c>
      <c r="AW16" s="11">
        <f t="shared" si="3"/>
        <v>4.7144495188923212</v>
      </c>
      <c r="AX16" s="11">
        <f t="shared" si="3"/>
        <v>4.7144495188923212</v>
      </c>
      <c r="AY16" s="11">
        <f t="shared" si="3"/>
        <v>4.7144495188923212</v>
      </c>
      <c r="AZ16" s="11">
        <f t="shared" si="3"/>
        <v>4.7144495188923212</v>
      </c>
      <c r="BA16" s="11">
        <f t="shared" si="3"/>
        <v>4.7144495188923212</v>
      </c>
      <c r="BB16" s="11">
        <f t="shared" si="3"/>
        <v>4.7144495188923212</v>
      </c>
      <c r="BC16" s="11">
        <f t="shared" si="3"/>
        <v>4.7144495188923212</v>
      </c>
      <c r="BD16" s="11">
        <f t="shared" si="3"/>
        <v>4.7144495188923212</v>
      </c>
      <c r="BE16" s="11">
        <f t="shared" si="3"/>
        <v>4.7144495188923212</v>
      </c>
      <c r="BF16" s="11">
        <f t="shared" si="3"/>
        <v>4.7144495188923212</v>
      </c>
      <c r="BG16" s="11">
        <f t="shared" si="3"/>
        <v>4.7144495188923212</v>
      </c>
      <c r="BH16" s="11">
        <f t="shared" si="3"/>
        <v>4.7144495188923212</v>
      </c>
      <c r="BI16" s="11">
        <f t="shared" si="3"/>
        <v>4.7144495188923212</v>
      </c>
      <c r="BJ16" s="11">
        <f t="shared" si="3"/>
        <v>4.7144495188923212</v>
      </c>
      <c r="BK16" s="11">
        <f t="shared" si="3"/>
        <v>4.7144495188923212</v>
      </c>
      <c r="BL16" s="11">
        <f t="shared" si="3"/>
        <v>4.7144495188923212</v>
      </c>
      <c r="BM16" s="11">
        <f t="shared" si="3"/>
        <v>4.7144495188923212</v>
      </c>
      <c r="BN16" s="11">
        <f t="shared" si="3"/>
        <v>4.7144495188923212</v>
      </c>
      <c r="BO16" s="11">
        <f t="shared" si="3"/>
        <v>4.7144495188923212</v>
      </c>
      <c r="BP16" s="11">
        <f t="shared" si="3"/>
        <v>4.7144495188923212</v>
      </c>
      <c r="BQ16" s="11">
        <f t="shared" si="3"/>
        <v>4.7144495188923212</v>
      </c>
      <c r="BR16" s="11">
        <f t="shared" ref="BR16:CS16" si="4">+BQ16+$C$20</f>
        <v>4.7144495188923212</v>
      </c>
      <c r="BS16" s="11">
        <f t="shared" si="4"/>
        <v>4.7144495188923212</v>
      </c>
      <c r="BT16" s="11">
        <f t="shared" si="4"/>
        <v>4.7144495188923212</v>
      </c>
      <c r="BU16" s="11">
        <f t="shared" si="4"/>
        <v>4.7144495188923212</v>
      </c>
      <c r="BV16" s="11">
        <f t="shared" si="4"/>
        <v>4.7144495188923212</v>
      </c>
      <c r="BW16" s="11">
        <f t="shared" si="4"/>
        <v>4.7144495188923212</v>
      </c>
      <c r="BX16" s="11">
        <f t="shared" si="4"/>
        <v>4.7144495188923212</v>
      </c>
      <c r="BY16" s="11">
        <f t="shared" si="4"/>
        <v>4.7144495188923212</v>
      </c>
      <c r="BZ16" s="11">
        <f t="shared" si="4"/>
        <v>4.7144495188923212</v>
      </c>
      <c r="CA16" s="11">
        <f t="shared" si="4"/>
        <v>4.7144495188923212</v>
      </c>
      <c r="CB16" s="11">
        <f t="shared" si="4"/>
        <v>4.7144495188923212</v>
      </c>
      <c r="CC16" s="11">
        <f t="shared" si="4"/>
        <v>4.7144495188923212</v>
      </c>
      <c r="CD16" s="11">
        <f t="shared" si="4"/>
        <v>4.7144495188923212</v>
      </c>
      <c r="CE16" s="11">
        <f t="shared" si="4"/>
        <v>4.7144495188923212</v>
      </c>
      <c r="CF16" s="11">
        <f t="shared" si="4"/>
        <v>4.7144495188923212</v>
      </c>
      <c r="CG16" s="11">
        <f t="shared" si="4"/>
        <v>4.7144495188923212</v>
      </c>
      <c r="CH16" s="11">
        <f t="shared" si="4"/>
        <v>4.7144495188923212</v>
      </c>
      <c r="CI16" s="11">
        <f t="shared" si="4"/>
        <v>4.7144495188923212</v>
      </c>
      <c r="CJ16" s="11">
        <f t="shared" si="4"/>
        <v>4.7144495188923212</v>
      </c>
      <c r="CK16" s="11">
        <f t="shared" si="4"/>
        <v>4.7144495188923212</v>
      </c>
      <c r="CL16" s="11">
        <f t="shared" si="4"/>
        <v>4.7144495188923212</v>
      </c>
      <c r="CM16" s="11">
        <f t="shared" si="4"/>
        <v>4.7144495188923212</v>
      </c>
      <c r="CN16" s="11">
        <f t="shared" si="4"/>
        <v>4.7144495188923212</v>
      </c>
      <c r="CO16" s="11">
        <f t="shared" si="4"/>
        <v>4.7144495188923212</v>
      </c>
      <c r="CP16" s="11">
        <f t="shared" si="4"/>
        <v>4.7144495188923212</v>
      </c>
      <c r="CQ16" s="11">
        <f t="shared" si="4"/>
        <v>4.7144495188923212</v>
      </c>
      <c r="CR16" s="11">
        <f t="shared" si="4"/>
        <v>4.7144495188923212</v>
      </c>
      <c r="CS16" s="11">
        <f t="shared" si="4"/>
        <v>4.7144495188923212</v>
      </c>
      <c r="CT16" s="11"/>
    </row>
    <row r="17" spans="1:98" s="12" customFormat="1" x14ac:dyDescent="0.25">
      <c r="A17" s="84"/>
      <c r="B17" s="9" t="s">
        <v>17</v>
      </c>
      <c r="C17" s="10">
        <f>+AVERAGE(C4,C8,C12)</f>
        <v>90.360333333333344</v>
      </c>
      <c r="D17" s="11">
        <f t="shared" ref="D17:BO17" si="5">+(1+D25)^$C$24*$C$17-((1+D25)^($C$24-1)+(1-(1+D25)^($C$24-1))/(1-(1+D25)))*D28</f>
        <v>60</v>
      </c>
      <c r="E17" s="11">
        <f t="shared" si="5"/>
        <v>60</v>
      </c>
      <c r="F17" s="11">
        <f t="shared" si="5"/>
        <v>60</v>
      </c>
      <c r="G17" s="11">
        <f t="shared" si="5"/>
        <v>60</v>
      </c>
      <c r="H17" s="11">
        <f t="shared" si="5"/>
        <v>60</v>
      </c>
      <c r="I17" s="11">
        <f t="shared" si="5"/>
        <v>60</v>
      </c>
      <c r="J17" s="11">
        <f t="shared" si="5"/>
        <v>60</v>
      </c>
      <c r="K17" s="11">
        <f t="shared" si="5"/>
        <v>60</v>
      </c>
      <c r="L17" s="11">
        <f t="shared" si="5"/>
        <v>60</v>
      </c>
      <c r="M17" s="11">
        <f t="shared" si="5"/>
        <v>60</v>
      </c>
      <c r="N17" s="11">
        <f t="shared" si="5"/>
        <v>60</v>
      </c>
      <c r="O17" s="11">
        <f t="shared" si="5"/>
        <v>60</v>
      </c>
      <c r="P17" s="11">
        <f t="shared" si="5"/>
        <v>60</v>
      </c>
      <c r="Q17" s="11">
        <f t="shared" si="5"/>
        <v>60</v>
      </c>
      <c r="R17" s="11">
        <f t="shared" si="5"/>
        <v>60</v>
      </c>
      <c r="S17" s="11">
        <f t="shared" si="5"/>
        <v>60</v>
      </c>
      <c r="T17" s="11">
        <f t="shared" si="5"/>
        <v>60</v>
      </c>
      <c r="U17" s="11">
        <f t="shared" si="5"/>
        <v>60</v>
      </c>
      <c r="V17" s="11">
        <f t="shared" si="5"/>
        <v>60</v>
      </c>
      <c r="W17" s="11">
        <f t="shared" si="5"/>
        <v>60</v>
      </c>
      <c r="X17" s="11">
        <f t="shared" si="5"/>
        <v>60</v>
      </c>
      <c r="Y17" s="11">
        <f t="shared" si="5"/>
        <v>60</v>
      </c>
      <c r="Z17" s="11">
        <f t="shared" si="5"/>
        <v>60</v>
      </c>
      <c r="AA17" s="11">
        <f t="shared" si="5"/>
        <v>60</v>
      </c>
      <c r="AB17" s="11">
        <f t="shared" si="5"/>
        <v>60</v>
      </c>
      <c r="AC17" s="11">
        <f t="shared" si="5"/>
        <v>60</v>
      </c>
      <c r="AD17" s="11">
        <f t="shared" si="5"/>
        <v>60</v>
      </c>
      <c r="AE17" s="11">
        <f t="shared" si="5"/>
        <v>60</v>
      </c>
      <c r="AF17" s="11">
        <f t="shared" si="5"/>
        <v>60</v>
      </c>
      <c r="AG17" s="11">
        <f t="shared" si="5"/>
        <v>60</v>
      </c>
      <c r="AH17" s="11">
        <f t="shared" si="5"/>
        <v>60</v>
      </c>
      <c r="AI17" s="11">
        <f t="shared" si="5"/>
        <v>60</v>
      </c>
      <c r="AJ17" s="11">
        <f t="shared" si="5"/>
        <v>60</v>
      </c>
      <c r="AK17" s="11">
        <f t="shared" si="5"/>
        <v>60</v>
      </c>
      <c r="AL17" s="11">
        <f t="shared" si="5"/>
        <v>60</v>
      </c>
      <c r="AM17" s="11">
        <f t="shared" si="5"/>
        <v>60</v>
      </c>
      <c r="AN17" s="11">
        <f t="shared" si="5"/>
        <v>60</v>
      </c>
      <c r="AO17" s="11">
        <f t="shared" si="5"/>
        <v>60</v>
      </c>
      <c r="AP17" s="11">
        <f t="shared" si="5"/>
        <v>60</v>
      </c>
      <c r="AQ17" s="11">
        <f t="shared" si="5"/>
        <v>60</v>
      </c>
      <c r="AR17" s="11">
        <f t="shared" si="5"/>
        <v>60</v>
      </c>
      <c r="AS17" s="11">
        <f t="shared" si="5"/>
        <v>60</v>
      </c>
      <c r="AT17" s="11">
        <f t="shared" si="5"/>
        <v>60</v>
      </c>
      <c r="AU17" s="11">
        <f t="shared" si="5"/>
        <v>60</v>
      </c>
      <c r="AV17" s="11">
        <f t="shared" si="5"/>
        <v>60</v>
      </c>
      <c r="AW17" s="11">
        <f t="shared" si="5"/>
        <v>60</v>
      </c>
      <c r="AX17" s="11">
        <f t="shared" si="5"/>
        <v>60</v>
      </c>
      <c r="AY17" s="11">
        <f t="shared" si="5"/>
        <v>60</v>
      </c>
      <c r="AZ17" s="11">
        <f t="shared" si="5"/>
        <v>60</v>
      </c>
      <c r="BA17" s="11">
        <f t="shared" si="5"/>
        <v>60</v>
      </c>
      <c r="BB17" s="11">
        <f t="shared" si="5"/>
        <v>60</v>
      </c>
      <c r="BC17" s="11">
        <f t="shared" si="5"/>
        <v>60</v>
      </c>
      <c r="BD17" s="11">
        <f t="shared" si="5"/>
        <v>60</v>
      </c>
      <c r="BE17" s="11">
        <f t="shared" si="5"/>
        <v>60</v>
      </c>
      <c r="BF17" s="11">
        <f t="shared" si="5"/>
        <v>60</v>
      </c>
      <c r="BG17" s="11">
        <f t="shared" si="5"/>
        <v>60</v>
      </c>
      <c r="BH17" s="11">
        <f t="shared" si="5"/>
        <v>60</v>
      </c>
      <c r="BI17" s="11">
        <f t="shared" si="5"/>
        <v>60</v>
      </c>
      <c r="BJ17" s="11">
        <f t="shared" si="5"/>
        <v>60</v>
      </c>
      <c r="BK17" s="11">
        <f t="shared" si="5"/>
        <v>60</v>
      </c>
      <c r="BL17" s="11">
        <f t="shared" si="5"/>
        <v>60</v>
      </c>
      <c r="BM17" s="11">
        <f t="shared" si="5"/>
        <v>60</v>
      </c>
      <c r="BN17" s="11">
        <f t="shared" si="5"/>
        <v>60</v>
      </c>
      <c r="BO17" s="11">
        <f t="shared" si="5"/>
        <v>60</v>
      </c>
      <c r="BP17" s="11">
        <f t="shared" ref="BP17:CS17" si="6">+(1+BP25)^$C$24*$C$17-((1+BP25)^($C$24-1)+(1-(1+BP25)^($C$24-1))/(1-(1+BP25)))*BP28</f>
        <v>60</v>
      </c>
      <c r="BQ17" s="11">
        <f t="shared" si="6"/>
        <v>60</v>
      </c>
      <c r="BR17" s="11">
        <f t="shared" si="6"/>
        <v>60</v>
      </c>
      <c r="BS17" s="11">
        <f t="shared" si="6"/>
        <v>60</v>
      </c>
      <c r="BT17" s="11">
        <f t="shared" si="6"/>
        <v>60</v>
      </c>
      <c r="BU17" s="11">
        <f t="shared" si="6"/>
        <v>60</v>
      </c>
      <c r="BV17" s="11">
        <f t="shared" si="6"/>
        <v>60</v>
      </c>
      <c r="BW17" s="11">
        <f t="shared" si="6"/>
        <v>60</v>
      </c>
      <c r="BX17" s="11">
        <f t="shared" si="6"/>
        <v>60</v>
      </c>
      <c r="BY17" s="11">
        <f t="shared" si="6"/>
        <v>60</v>
      </c>
      <c r="BZ17" s="11">
        <f t="shared" si="6"/>
        <v>60</v>
      </c>
      <c r="CA17" s="11">
        <f t="shared" si="6"/>
        <v>60</v>
      </c>
      <c r="CB17" s="11">
        <f t="shared" si="6"/>
        <v>60</v>
      </c>
      <c r="CC17" s="11">
        <f t="shared" si="6"/>
        <v>60</v>
      </c>
      <c r="CD17" s="11">
        <f t="shared" si="6"/>
        <v>60</v>
      </c>
      <c r="CE17" s="11">
        <f t="shared" si="6"/>
        <v>60</v>
      </c>
      <c r="CF17" s="11">
        <f t="shared" si="6"/>
        <v>60</v>
      </c>
      <c r="CG17" s="11">
        <f t="shared" si="6"/>
        <v>60</v>
      </c>
      <c r="CH17" s="11">
        <f t="shared" si="6"/>
        <v>60</v>
      </c>
      <c r="CI17" s="11">
        <f t="shared" si="6"/>
        <v>60</v>
      </c>
      <c r="CJ17" s="11">
        <f t="shared" si="6"/>
        <v>60</v>
      </c>
      <c r="CK17" s="11">
        <f t="shared" si="6"/>
        <v>60</v>
      </c>
      <c r="CL17" s="11">
        <f t="shared" si="6"/>
        <v>60</v>
      </c>
      <c r="CM17" s="11">
        <f t="shared" si="6"/>
        <v>60</v>
      </c>
      <c r="CN17" s="11">
        <f t="shared" si="6"/>
        <v>60</v>
      </c>
      <c r="CO17" s="11">
        <f t="shared" si="6"/>
        <v>60</v>
      </c>
      <c r="CP17" s="11">
        <f t="shared" si="6"/>
        <v>60</v>
      </c>
      <c r="CQ17" s="11">
        <f t="shared" si="6"/>
        <v>60</v>
      </c>
      <c r="CR17" s="11">
        <f t="shared" si="6"/>
        <v>60</v>
      </c>
      <c r="CS17" s="11">
        <f t="shared" si="6"/>
        <v>60</v>
      </c>
      <c r="CT17" s="11"/>
    </row>
    <row r="18" spans="1:98" s="16" customFormat="1" x14ac:dyDescent="0.25">
      <c r="A18" s="85"/>
      <c r="B18" s="13" t="s">
        <v>18</v>
      </c>
      <c r="C18" s="14">
        <f>+AVERAGE(C5,C9,C13)</f>
        <v>7.9067545782916469</v>
      </c>
      <c r="D18" s="15">
        <f>+C18</f>
        <v>7.9067545782916469</v>
      </c>
      <c r="E18" s="15">
        <f>+D18+$C$21</f>
        <v>7.9067545782916469</v>
      </c>
      <c r="F18" s="15">
        <f t="shared" ref="F18:BQ18" si="7">+E18+$C$21</f>
        <v>7.9067545782916469</v>
      </c>
      <c r="G18" s="15">
        <f t="shared" si="7"/>
        <v>7.9067545782916469</v>
      </c>
      <c r="H18" s="15">
        <f t="shared" si="7"/>
        <v>7.9067545782916469</v>
      </c>
      <c r="I18" s="15">
        <f t="shared" si="7"/>
        <v>7.9067545782916469</v>
      </c>
      <c r="J18" s="15">
        <f t="shared" si="7"/>
        <v>7.9067545782916469</v>
      </c>
      <c r="K18" s="15">
        <f t="shared" si="7"/>
        <v>7.9067545782916469</v>
      </c>
      <c r="L18" s="15">
        <f t="shared" si="7"/>
        <v>7.9067545782916469</v>
      </c>
      <c r="M18" s="15">
        <f t="shared" si="7"/>
        <v>7.9067545782916469</v>
      </c>
      <c r="N18" s="15">
        <f t="shared" si="7"/>
        <v>7.9067545782916469</v>
      </c>
      <c r="O18" s="15">
        <f t="shared" si="7"/>
        <v>7.9067545782916469</v>
      </c>
      <c r="P18" s="15">
        <f t="shared" si="7"/>
        <v>7.9067545782916469</v>
      </c>
      <c r="Q18" s="15">
        <f t="shared" si="7"/>
        <v>7.9067545782916469</v>
      </c>
      <c r="R18" s="15">
        <f t="shared" si="7"/>
        <v>7.9067545782916469</v>
      </c>
      <c r="S18" s="15">
        <f t="shared" si="7"/>
        <v>7.9067545782916469</v>
      </c>
      <c r="T18" s="15">
        <f t="shared" si="7"/>
        <v>7.9067545782916469</v>
      </c>
      <c r="U18" s="15">
        <f t="shared" si="7"/>
        <v>7.9067545782916469</v>
      </c>
      <c r="V18" s="15">
        <f t="shared" si="7"/>
        <v>7.9067545782916469</v>
      </c>
      <c r="W18" s="15">
        <f t="shared" si="7"/>
        <v>7.9067545782916469</v>
      </c>
      <c r="X18" s="15">
        <f t="shared" si="7"/>
        <v>7.9067545782916469</v>
      </c>
      <c r="Y18" s="15">
        <f t="shared" si="7"/>
        <v>7.9067545782916469</v>
      </c>
      <c r="Z18" s="15">
        <f t="shared" si="7"/>
        <v>7.9067545782916469</v>
      </c>
      <c r="AA18" s="15">
        <f t="shared" si="7"/>
        <v>7.9067545782916469</v>
      </c>
      <c r="AB18" s="15">
        <f t="shared" si="7"/>
        <v>7.9067545782916469</v>
      </c>
      <c r="AC18" s="15">
        <f t="shared" si="7"/>
        <v>7.9067545782916469</v>
      </c>
      <c r="AD18" s="15">
        <f t="shared" si="7"/>
        <v>7.9067545782916469</v>
      </c>
      <c r="AE18" s="15">
        <f t="shared" si="7"/>
        <v>7.9067545782916469</v>
      </c>
      <c r="AF18" s="15">
        <f t="shared" si="7"/>
        <v>7.9067545782916469</v>
      </c>
      <c r="AG18" s="15">
        <f t="shared" si="7"/>
        <v>7.9067545782916469</v>
      </c>
      <c r="AH18" s="15">
        <f t="shared" si="7"/>
        <v>7.9067545782916469</v>
      </c>
      <c r="AI18" s="15">
        <f t="shared" si="7"/>
        <v>7.9067545782916469</v>
      </c>
      <c r="AJ18" s="15">
        <f t="shared" si="7"/>
        <v>7.9067545782916469</v>
      </c>
      <c r="AK18" s="15">
        <f t="shared" si="7"/>
        <v>7.9067545782916469</v>
      </c>
      <c r="AL18" s="15">
        <f t="shared" si="7"/>
        <v>7.9067545782916469</v>
      </c>
      <c r="AM18" s="15">
        <f t="shared" si="7"/>
        <v>7.9067545782916469</v>
      </c>
      <c r="AN18" s="15">
        <f t="shared" si="7"/>
        <v>7.9067545782916469</v>
      </c>
      <c r="AO18" s="15">
        <f t="shared" si="7"/>
        <v>7.9067545782916469</v>
      </c>
      <c r="AP18" s="15">
        <f t="shared" si="7"/>
        <v>7.9067545782916469</v>
      </c>
      <c r="AQ18" s="15">
        <f t="shared" si="7"/>
        <v>7.9067545782916469</v>
      </c>
      <c r="AR18" s="15">
        <f t="shared" si="7"/>
        <v>7.9067545782916469</v>
      </c>
      <c r="AS18" s="15">
        <f t="shared" si="7"/>
        <v>7.9067545782916469</v>
      </c>
      <c r="AT18" s="15">
        <f t="shared" si="7"/>
        <v>7.9067545782916469</v>
      </c>
      <c r="AU18" s="15">
        <f t="shared" si="7"/>
        <v>7.9067545782916469</v>
      </c>
      <c r="AV18" s="15">
        <f t="shared" si="7"/>
        <v>7.9067545782916469</v>
      </c>
      <c r="AW18" s="15">
        <f t="shared" si="7"/>
        <v>7.9067545782916469</v>
      </c>
      <c r="AX18" s="15">
        <f t="shared" si="7"/>
        <v>7.9067545782916469</v>
      </c>
      <c r="AY18" s="15">
        <f t="shared" si="7"/>
        <v>7.9067545782916469</v>
      </c>
      <c r="AZ18" s="15">
        <f t="shared" si="7"/>
        <v>7.9067545782916469</v>
      </c>
      <c r="BA18" s="15">
        <f t="shared" si="7"/>
        <v>7.9067545782916469</v>
      </c>
      <c r="BB18" s="15">
        <f t="shared" si="7"/>
        <v>7.9067545782916469</v>
      </c>
      <c r="BC18" s="15">
        <f t="shared" si="7"/>
        <v>7.9067545782916469</v>
      </c>
      <c r="BD18" s="15">
        <f t="shared" si="7"/>
        <v>7.9067545782916469</v>
      </c>
      <c r="BE18" s="15">
        <f t="shared" si="7"/>
        <v>7.9067545782916469</v>
      </c>
      <c r="BF18" s="15">
        <f t="shared" si="7"/>
        <v>7.9067545782916469</v>
      </c>
      <c r="BG18" s="15">
        <f t="shared" si="7"/>
        <v>7.9067545782916469</v>
      </c>
      <c r="BH18" s="15">
        <f t="shared" si="7"/>
        <v>7.9067545782916469</v>
      </c>
      <c r="BI18" s="15">
        <f t="shared" si="7"/>
        <v>7.9067545782916469</v>
      </c>
      <c r="BJ18" s="15">
        <f t="shared" si="7"/>
        <v>7.9067545782916469</v>
      </c>
      <c r="BK18" s="15">
        <f t="shared" si="7"/>
        <v>7.9067545782916469</v>
      </c>
      <c r="BL18" s="15">
        <f t="shared" si="7"/>
        <v>7.9067545782916469</v>
      </c>
      <c r="BM18" s="15">
        <f t="shared" si="7"/>
        <v>7.9067545782916469</v>
      </c>
      <c r="BN18" s="15">
        <f t="shared" si="7"/>
        <v>7.9067545782916469</v>
      </c>
      <c r="BO18" s="15">
        <f t="shared" si="7"/>
        <v>7.9067545782916469</v>
      </c>
      <c r="BP18" s="15">
        <f t="shared" si="7"/>
        <v>7.9067545782916469</v>
      </c>
      <c r="BQ18" s="15">
        <f t="shared" si="7"/>
        <v>7.9067545782916469</v>
      </c>
      <c r="BR18" s="15">
        <f t="shared" ref="BR18:CS18" si="8">+BQ18+$C$21</f>
        <v>7.9067545782916469</v>
      </c>
      <c r="BS18" s="15">
        <f t="shared" si="8"/>
        <v>7.9067545782916469</v>
      </c>
      <c r="BT18" s="15">
        <f t="shared" si="8"/>
        <v>7.9067545782916469</v>
      </c>
      <c r="BU18" s="15">
        <f t="shared" si="8"/>
        <v>7.9067545782916469</v>
      </c>
      <c r="BV18" s="15">
        <f t="shared" si="8"/>
        <v>7.9067545782916469</v>
      </c>
      <c r="BW18" s="15">
        <f t="shared" si="8"/>
        <v>7.9067545782916469</v>
      </c>
      <c r="BX18" s="15">
        <f t="shared" si="8"/>
        <v>7.9067545782916469</v>
      </c>
      <c r="BY18" s="15">
        <f t="shared" si="8"/>
        <v>7.9067545782916469</v>
      </c>
      <c r="BZ18" s="15">
        <f t="shared" si="8"/>
        <v>7.9067545782916469</v>
      </c>
      <c r="CA18" s="15">
        <f t="shared" si="8"/>
        <v>7.9067545782916469</v>
      </c>
      <c r="CB18" s="15">
        <f t="shared" si="8"/>
        <v>7.9067545782916469</v>
      </c>
      <c r="CC18" s="15">
        <f t="shared" si="8"/>
        <v>7.9067545782916469</v>
      </c>
      <c r="CD18" s="15">
        <f t="shared" si="8"/>
        <v>7.9067545782916469</v>
      </c>
      <c r="CE18" s="15">
        <f t="shared" si="8"/>
        <v>7.9067545782916469</v>
      </c>
      <c r="CF18" s="15">
        <f t="shared" si="8"/>
        <v>7.9067545782916469</v>
      </c>
      <c r="CG18" s="15">
        <f t="shared" si="8"/>
        <v>7.9067545782916469</v>
      </c>
      <c r="CH18" s="15">
        <f t="shared" si="8"/>
        <v>7.9067545782916469</v>
      </c>
      <c r="CI18" s="15">
        <f t="shared" si="8"/>
        <v>7.9067545782916469</v>
      </c>
      <c r="CJ18" s="15">
        <f t="shared" si="8"/>
        <v>7.9067545782916469</v>
      </c>
      <c r="CK18" s="15">
        <f t="shared" si="8"/>
        <v>7.9067545782916469</v>
      </c>
      <c r="CL18" s="15">
        <f t="shared" si="8"/>
        <v>7.9067545782916469</v>
      </c>
      <c r="CM18" s="15">
        <f t="shared" si="8"/>
        <v>7.9067545782916469</v>
      </c>
      <c r="CN18" s="15">
        <f t="shared" si="8"/>
        <v>7.9067545782916469</v>
      </c>
      <c r="CO18" s="15">
        <f t="shared" si="8"/>
        <v>7.9067545782916469</v>
      </c>
      <c r="CP18" s="15">
        <f t="shared" si="8"/>
        <v>7.9067545782916469</v>
      </c>
      <c r="CQ18" s="15">
        <f t="shared" si="8"/>
        <v>7.9067545782916469</v>
      </c>
      <c r="CR18" s="15">
        <f t="shared" si="8"/>
        <v>7.9067545782916469</v>
      </c>
      <c r="CS18" s="15">
        <f t="shared" si="8"/>
        <v>7.9067545782916469</v>
      </c>
      <c r="CT18" s="15"/>
    </row>
    <row r="19" spans="1:98" x14ac:dyDescent="0.25">
      <c r="A19" s="81" t="s">
        <v>19</v>
      </c>
      <c r="B19" s="17" t="s">
        <v>20</v>
      </c>
      <c r="C19" s="10">
        <v>0</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row>
    <row r="20" spans="1:98" x14ac:dyDescent="0.25">
      <c r="A20" s="86"/>
      <c r="B20" s="17" t="s">
        <v>21</v>
      </c>
      <c r="C20" s="10">
        <v>0</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row>
    <row r="21" spans="1:98" x14ac:dyDescent="0.25">
      <c r="A21" s="86"/>
      <c r="B21" s="17" t="s">
        <v>22</v>
      </c>
      <c r="C21" s="10">
        <v>0</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row>
    <row r="22" spans="1:98" x14ac:dyDescent="0.25">
      <c r="A22" s="86"/>
      <c r="B22" s="17" t="s">
        <v>23</v>
      </c>
      <c r="C22" s="10">
        <v>0</v>
      </c>
      <c r="CT22" s="3"/>
    </row>
    <row r="23" spans="1:98" x14ac:dyDescent="0.25">
      <c r="A23" s="86"/>
      <c r="B23" s="17" t="s">
        <v>24</v>
      </c>
      <c r="C23" s="10">
        <v>0</v>
      </c>
      <c r="CT23" s="3"/>
    </row>
    <row r="24" spans="1:98" x14ac:dyDescent="0.25">
      <c r="A24" s="82"/>
      <c r="B24" s="17" t="s">
        <v>25</v>
      </c>
      <c r="C24" s="10">
        <v>1</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row>
    <row r="25" spans="1:98" s="8" customFormat="1" x14ac:dyDescent="0.25">
      <c r="A25" s="81" t="s">
        <v>26</v>
      </c>
      <c r="B25" s="18" t="s">
        <v>27</v>
      </c>
      <c r="C25" s="19">
        <f t="shared" ref="C25:BN25" si="9">+((1+C18/100)-(1+C15/100)*(1+C16/100))/((1+C15/100)*(1+C16/100))</f>
        <v>2.2862757184816968E-2</v>
      </c>
      <c r="D25" s="20">
        <f t="shared" si="9"/>
        <v>2.2862757184816968E-2</v>
      </c>
      <c r="E25" s="20">
        <f t="shared" si="9"/>
        <v>2.2862757184816968E-2</v>
      </c>
      <c r="F25" s="20">
        <f t="shared" si="9"/>
        <v>2.2862757184816968E-2</v>
      </c>
      <c r="G25" s="20">
        <f t="shared" si="9"/>
        <v>2.2862757184816968E-2</v>
      </c>
      <c r="H25" s="20">
        <f t="shared" si="9"/>
        <v>2.2862757184816968E-2</v>
      </c>
      <c r="I25" s="20">
        <f t="shared" si="9"/>
        <v>2.2862757184816968E-2</v>
      </c>
      <c r="J25" s="20">
        <f t="shared" si="9"/>
        <v>2.2862757184816968E-2</v>
      </c>
      <c r="K25" s="20">
        <f t="shared" si="9"/>
        <v>2.2862757184816968E-2</v>
      </c>
      <c r="L25" s="20">
        <f t="shared" si="9"/>
        <v>2.2862757184816968E-2</v>
      </c>
      <c r="M25" s="20">
        <f t="shared" si="9"/>
        <v>2.2862757184816968E-2</v>
      </c>
      <c r="N25" s="20">
        <f t="shared" si="9"/>
        <v>2.2862757184816968E-2</v>
      </c>
      <c r="O25" s="20">
        <f t="shared" si="9"/>
        <v>2.2862757184816968E-2</v>
      </c>
      <c r="P25" s="20">
        <f t="shared" si="9"/>
        <v>2.2862757184816968E-2</v>
      </c>
      <c r="Q25" s="20">
        <f t="shared" si="9"/>
        <v>2.2862757184816968E-2</v>
      </c>
      <c r="R25" s="20">
        <f t="shared" si="9"/>
        <v>2.2862757184816968E-2</v>
      </c>
      <c r="S25" s="20">
        <f t="shared" si="9"/>
        <v>2.2862757184816968E-2</v>
      </c>
      <c r="T25" s="20">
        <f t="shared" si="9"/>
        <v>2.2862757184816968E-2</v>
      </c>
      <c r="U25" s="20">
        <f t="shared" si="9"/>
        <v>2.2862757184816968E-2</v>
      </c>
      <c r="V25" s="20">
        <f t="shared" si="9"/>
        <v>2.2862757184816968E-2</v>
      </c>
      <c r="W25" s="20">
        <f t="shared" si="9"/>
        <v>2.2862757184816968E-2</v>
      </c>
      <c r="X25" s="20">
        <f t="shared" si="9"/>
        <v>2.2862757184816968E-2</v>
      </c>
      <c r="Y25" s="20">
        <f t="shared" si="9"/>
        <v>2.2862757184816968E-2</v>
      </c>
      <c r="Z25" s="20">
        <f t="shared" si="9"/>
        <v>2.2862757184816968E-2</v>
      </c>
      <c r="AA25" s="20">
        <f t="shared" si="9"/>
        <v>2.2862757184816968E-2</v>
      </c>
      <c r="AB25" s="20">
        <f t="shared" si="9"/>
        <v>2.2862757184816968E-2</v>
      </c>
      <c r="AC25" s="20">
        <f t="shared" si="9"/>
        <v>2.2862757184816968E-2</v>
      </c>
      <c r="AD25" s="20">
        <f t="shared" si="9"/>
        <v>2.2862757184816968E-2</v>
      </c>
      <c r="AE25" s="20">
        <f t="shared" si="9"/>
        <v>2.2862757184816968E-2</v>
      </c>
      <c r="AF25" s="20">
        <f t="shared" si="9"/>
        <v>2.2862757184816968E-2</v>
      </c>
      <c r="AG25" s="20">
        <f t="shared" si="9"/>
        <v>2.2862757184816968E-2</v>
      </c>
      <c r="AH25" s="20">
        <f t="shared" si="9"/>
        <v>2.2862757184816968E-2</v>
      </c>
      <c r="AI25" s="20">
        <f t="shared" si="9"/>
        <v>2.2862757184816968E-2</v>
      </c>
      <c r="AJ25" s="20">
        <f t="shared" si="9"/>
        <v>2.2862757184816968E-2</v>
      </c>
      <c r="AK25" s="20">
        <f t="shared" si="9"/>
        <v>2.2862757184816968E-2</v>
      </c>
      <c r="AL25" s="20">
        <f t="shared" si="9"/>
        <v>2.2862757184816968E-2</v>
      </c>
      <c r="AM25" s="20">
        <f t="shared" si="9"/>
        <v>2.2862757184816968E-2</v>
      </c>
      <c r="AN25" s="20">
        <f t="shared" si="9"/>
        <v>2.2862757184816968E-2</v>
      </c>
      <c r="AO25" s="20">
        <f t="shared" si="9"/>
        <v>2.2862757184816968E-2</v>
      </c>
      <c r="AP25" s="20">
        <f t="shared" si="9"/>
        <v>2.2862757184816968E-2</v>
      </c>
      <c r="AQ25" s="20">
        <f t="shared" si="9"/>
        <v>2.2862757184816968E-2</v>
      </c>
      <c r="AR25" s="20">
        <f t="shared" si="9"/>
        <v>2.2862757184816968E-2</v>
      </c>
      <c r="AS25" s="20">
        <f t="shared" si="9"/>
        <v>2.2862757184816968E-2</v>
      </c>
      <c r="AT25" s="20">
        <f t="shared" si="9"/>
        <v>2.2862757184816968E-2</v>
      </c>
      <c r="AU25" s="20">
        <f t="shared" si="9"/>
        <v>2.2862757184816968E-2</v>
      </c>
      <c r="AV25" s="20">
        <f t="shared" si="9"/>
        <v>2.2862757184816968E-2</v>
      </c>
      <c r="AW25" s="20">
        <f t="shared" si="9"/>
        <v>2.2862757184816968E-2</v>
      </c>
      <c r="AX25" s="20">
        <f t="shared" si="9"/>
        <v>2.2862757184816968E-2</v>
      </c>
      <c r="AY25" s="20">
        <f t="shared" si="9"/>
        <v>2.2862757184816968E-2</v>
      </c>
      <c r="AZ25" s="20">
        <f t="shared" si="9"/>
        <v>2.2862757184816968E-2</v>
      </c>
      <c r="BA25" s="20">
        <f t="shared" si="9"/>
        <v>2.2862757184816968E-2</v>
      </c>
      <c r="BB25" s="20">
        <f t="shared" si="9"/>
        <v>2.2862757184816968E-2</v>
      </c>
      <c r="BC25" s="20">
        <f t="shared" si="9"/>
        <v>2.2862757184816968E-2</v>
      </c>
      <c r="BD25" s="20">
        <f t="shared" si="9"/>
        <v>2.2862757184816968E-2</v>
      </c>
      <c r="BE25" s="20">
        <f t="shared" si="9"/>
        <v>2.2862757184816968E-2</v>
      </c>
      <c r="BF25" s="20">
        <f t="shared" si="9"/>
        <v>2.2862757184816968E-2</v>
      </c>
      <c r="BG25" s="20">
        <f t="shared" si="9"/>
        <v>2.2862757184816968E-2</v>
      </c>
      <c r="BH25" s="20">
        <f t="shared" si="9"/>
        <v>2.2862757184816968E-2</v>
      </c>
      <c r="BI25" s="20">
        <f t="shared" si="9"/>
        <v>2.2862757184816968E-2</v>
      </c>
      <c r="BJ25" s="20">
        <f t="shared" si="9"/>
        <v>2.2862757184816968E-2</v>
      </c>
      <c r="BK25" s="20">
        <f t="shared" si="9"/>
        <v>2.2862757184816968E-2</v>
      </c>
      <c r="BL25" s="20">
        <f t="shared" si="9"/>
        <v>2.2862757184816968E-2</v>
      </c>
      <c r="BM25" s="20">
        <f t="shared" si="9"/>
        <v>2.2862757184816968E-2</v>
      </c>
      <c r="BN25" s="20">
        <f t="shared" si="9"/>
        <v>2.2862757184816968E-2</v>
      </c>
      <c r="BO25" s="20">
        <f t="shared" ref="BO25:CS25" si="10">+((1+BO18/100)-(1+BO15/100)*(1+BO16/100))/((1+BO15/100)*(1+BO16/100))</f>
        <v>2.2862757184816968E-2</v>
      </c>
      <c r="BP25" s="20">
        <f t="shared" si="10"/>
        <v>2.2862757184816968E-2</v>
      </c>
      <c r="BQ25" s="20">
        <f t="shared" si="10"/>
        <v>2.2862757184816968E-2</v>
      </c>
      <c r="BR25" s="20">
        <f t="shared" si="10"/>
        <v>2.2862757184816968E-2</v>
      </c>
      <c r="BS25" s="20">
        <f t="shared" si="10"/>
        <v>2.2862757184816968E-2</v>
      </c>
      <c r="BT25" s="20">
        <f t="shared" si="10"/>
        <v>2.2862757184816968E-2</v>
      </c>
      <c r="BU25" s="20">
        <f t="shared" si="10"/>
        <v>2.2862757184816968E-2</v>
      </c>
      <c r="BV25" s="20">
        <f t="shared" si="10"/>
        <v>2.2862757184816968E-2</v>
      </c>
      <c r="BW25" s="20">
        <f t="shared" si="10"/>
        <v>2.2862757184816968E-2</v>
      </c>
      <c r="BX25" s="20">
        <f t="shared" si="10"/>
        <v>2.2862757184816968E-2</v>
      </c>
      <c r="BY25" s="20">
        <f t="shared" si="10"/>
        <v>2.2862757184816968E-2</v>
      </c>
      <c r="BZ25" s="20">
        <f t="shared" si="10"/>
        <v>2.2862757184816968E-2</v>
      </c>
      <c r="CA25" s="20">
        <f t="shared" si="10"/>
        <v>2.2862757184816968E-2</v>
      </c>
      <c r="CB25" s="20">
        <f t="shared" si="10"/>
        <v>2.2862757184816968E-2</v>
      </c>
      <c r="CC25" s="20">
        <f t="shared" si="10"/>
        <v>2.2862757184816968E-2</v>
      </c>
      <c r="CD25" s="20">
        <f t="shared" si="10"/>
        <v>2.2862757184816968E-2</v>
      </c>
      <c r="CE25" s="20">
        <f t="shared" si="10"/>
        <v>2.2862757184816968E-2</v>
      </c>
      <c r="CF25" s="20">
        <f t="shared" si="10"/>
        <v>2.2862757184816968E-2</v>
      </c>
      <c r="CG25" s="20">
        <f t="shared" si="10"/>
        <v>2.2862757184816968E-2</v>
      </c>
      <c r="CH25" s="20">
        <f t="shared" si="10"/>
        <v>2.2862757184816968E-2</v>
      </c>
      <c r="CI25" s="20">
        <f t="shared" si="10"/>
        <v>2.2862757184816968E-2</v>
      </c>
      <c r="CJ25" s="20">
        <f t="shared" si="10"/>
        <v>2.2862757184816968E-2</v>
      </c>
      <c r="CK25" s="20">
        <f t="shared" si="10"/>
        <v>2.2862757184816968E-2</v>
      </c>
      <c r="CL25" s="20">
        <f t="shared" si="10"/>
        <v>2.2862757184816968E-2</v>
      </c>
      <c r="CM25" s="20">
        <f t="shared" si="10"/>
        <v>2.2862757184816968E-2</v>
      </c>
      <c r="CN25" s="20">
        <f t="shared" si="10"/>
        <v>2.2862757184816968E-2</v>
      </c>
      <c r="CO25" s="20">
        <f t="shared" si="10"/>
        <v>2.2862757184816968E-2</v>
      </c>
      <c r="CP25" s="20">
        <f t="shared" si="10"/>
        <v>2.2862757184816968E-2</v>
      </c>
      <c r="CQ25" s="20">
        <f t="shared" si="10"/>
        <v>2.2862757184816968E-2</v>
      </c>
      <c r="CR25" s="20">
        <f t="shared" si="10"/>
        <v>2.2862757184816968E-2</v>
      </c>
      <c r="CS25" s="20">
        <f t="shared" si="10"/>
        <v>2.2862757184816968E-2</v>
      </c>
      <c r="CT25" s="7"/>
    </row>
    <row r="26" spans="1:98" s="16" customFormat="1" x14ac:dyDescent="0.25">
      <c r="A26" s="82"/>
      <c r="B26" s="21" t="s">
        <v>28</v>
      </c>
      <c r="C26" s="14"/>
      <c r="D26" s="15">
        <v>0</v>
      </c>
      <c r="E26" s="15">
        <f>+D26+$C$22</f>
        <v>0</v>
      </c>
      <c r="F26" s="15">
        <f t="shared" ref="F26:BQ26" si="11">+E26+$C$22</f>
        <v>0</v>
      </c>
      <c r="G26" s="15">
        <f t="shared" si="11"/>
        <v>0</v>
      </c>
      <c r="H26" s="15">
        <f t="shared" si="11"/>
        <v>0</v>
      </c>
      <c r="I26" s="15">
        <f t="shared" si="11"/>
        <v>0</v>
      </c>
      <c r="J26" s="15">
        <f t="shared" si="11"/>
        <v>0</v>
      </c>
      <c r="K26" s="15">
        <f t="shared" si="11"/>
        <v>0</v>
      </c>
      <c r="L26" s="15">
        <f t="shared" si="11"/>
        <v>0</v>
      </c>
      <c r="M26" s="15">
        <f t="shared" si="11"/>
        <v>0</v>
      </c>
      <c r="N26" s="15">
        <f t="shared" si="11"/>
        <v>0</v>
      </c>
      <c r="O26" s="15">
        <f t="shared" si="11"/>
        <v>0</v>
      </c>
      <c r="P26" s="15">
        <f t="shared" si="11"/>
        <v>0</v>
      </c>
      <c r="Q26" s="15">
        <f t="shared" si="11"/>
        <v>0</v>
      </c>
      <c r="R26" s="15">
        <f t="shared" si="11"/>
        <v>0</v>
      </c>
      <c r="S26" s="15">
        <f t="shared" si="11"/>
        <v>0</v>
      </c>
      <c r="T26" s="15">
        <f t="shared" si="11"/>
        <v>0</v>
      </c>
      <c r="U26" s="15">
        <f t="shared" si="11"/>
        <v>0</v>
      </c>
      <c r="V26" s="15">
        <f t="shared" si="11"/>
        <v>0</v>
      </c>
      <c r="W26" s="15">
        <f t="shared" si="11"/>
        <v>0</v>
      </c>
      <c r="X26" s="15">
        <f t="shared" si="11"/>
        <v>0</v>
      </c>
      <c r="Y26" s="15">
        <f t="shared" si="11"/>
        <v>0</v>
      </c>
      <c r="Z26" s="15">
        <f t="shared" si="11"/>
        <v>0</v>
      </c>
      <c r="AA26" s="15">
        <f t="shared" si="11"/>
        <v>0</v>
      </c>
      <c r="AB26" s="15">
        <f t="shared" si="11"/>
        <v>0</v>
      </c>
      <c r="AC26" s="15">
        <f t="shared" si="11"/>
        <v>0</v>
      </c>
      <c r="AD26" s="15">
        <f t="shared" si="11"/>
        <v>0</v>
      </c>
      <c r="AE26" s="15">
        <f t="shared" si="11"/>
        <v>0</v>
      </c>
      <c r="AF26" s="15">
        <f t="shared" si="11"/>
        <v>0</v>
      </c>
      <c r="AG26" s="15">
        <f t="shared" si="11"/>
        <v>0</v>
      </c>
      <c r="AH26" s="15">
        <f t="shared" si="11"/>
        <v>0</v>
      </c>
      <c r="AI26" s="15">
        <f t="shared" si="11"/>
        <v>0</v>
      </c>
      <c r="AJ26" s="15">
        <f t="shared" si="11"/>
        <v>0</v>
      </c>
      <c r="AK26" s="15">
        <f t="shared" si="11"/>
        <v>0</v>
      </c>
      <c r="AL26" s="15">
        <f t="shared" si="11"/>
        <v>0</v>
      </c>
      <c r="AM26" s="15">
        <f t="shared" si="11"/>
        <v>0</v>
      </c>
      <c r="AN26" s="15">
        <f t="shared" si="11"/>
        <v>0</v>
      </c>
      <c r="AO26" s="15">
        <f t="shared" si="11"/>
        <v>0</v>
      </c>
      <c r="AP26" s="15">
        <f t="shared" si="11"/>
        <v>0</v>
      </c>
      <c r="AQ26" s="15">
        <f t="shared" si="11"/>
        <v>0</v>
      </c>
      <c r="AR26" s="15">
        <f t="shared" si="11"/>
        <v>0</v>
      </c>
      <c r="AS26" s="15">
        <f t="shared" si="11"/>
        <v>0</v>
      </c>
      <c r="AT26" s="15">
        <f t="shared" si="11"/>
        <v>0</v>
      </c>
      <c r="AU26" s="15">
        <f t="shared" si="11"/>
        <v>0</v>
      </c>
      <c r="AV26" s="15">
        <f t="shared" si="11"/>
        <v>0</v>
      </c>
      <c r="AW26" s="15">
        <f t="shared" si="11"/>
        <v>0</v>
      </c>
      <c r="AX26" s="15">
        <f t="shared" si="11"/>
        <v>0</v>
      </c>
      <c r="AY26" s="15">
        <f t="shared" si="11"/>
        <v>0</v>
      </c>
      <c r="AZ26" s="15">
        <f t="shared" si="11"/>
        <v>0</v>
      </c>
      <c r="BA26" s="15">
        <f t="shared" si="11"/>
        <v>0</v>
      </c>
      <c r="BB26" s="15">
        <f t="shared" si="11"/>
        <v>0</v>
      </c>
      <c r="BC26" s="15">
        <f t="shared" si="11"/>
        <v>0</v>
      </c>
      <c r="BD26" s="15">
        <f t="shared" si="11"/>
        <v>0</v>
      </c>
      <c r="BE26" s="15">
        <f t="shared" si="11"/>
        <v>0</v>
      </c>
      <c r="BF26" s="15">
        <f t="shared" si="11"/>
        <v>0</v>
      </c>
      <c r="BG26" s="15">
        <f t="shared" si="11"/>
        <v>0</v>
      </c>
      <c r="BH26" s="15">
        <f t="shared" si="11"/>
        <v>0</v>
      </c>
      <c r="BI26" s="15">
        <f t="shared" si="11"/>
        <v>0</v>
      </c>
      <c r="BJ26" s="15">
        <f t="shared" si="11"/>
        <v>0</v>
      </c>
      <c r="BK26" s="15">
        <f t="shared" si="11"/>
        <v>0</v>
      </c>
      <c r="BL26" s="15">
        <f t="shared" si="11"/>
        <v>0</v>
      </c>
      <c r="BM26" s="15">
        <f t="shared" si="11"/>
        <v>0</v>
      </c>
      <c r="BN26" s="15">
        <f t="shared" si="11"/>
        <v>0</v>
      </c>
      <c r="BO26" s="15">
        <f t="shared" si="11"/>
        <v>0</v>
      </c>
      <c r="BP26" s="15">
        <f t="shared" si="11"/>
        <v>0</v>
      </c>
      <c r="BQ26" s="15">
        <f t="shared" si="11"/>
        <v>0</v>
      </c>
      <c r="BR26" s="15">
        <f t="shared" ref="BR26:CS26" si="12">+BQ26+$C$22</f>
        <v>0</v>
      </c>
      <c r="BS26" s="15">
        <f t="shared" si="12"/>
        <v>0</v>
      </c>
      <c r="BT26" s="15">
        <f t="shared" si="12"/>
        <v>0</v>
      </c>
      <c r="BU26" s="15">
        <f t="shared" si="12"/>
        <v>0</v>
      </c>
      <c r="BV26" s="15">
        <f t="shared" si="12"/>
        <v>0</v>
      </c>
      <c r="BW26" s="15">
        <f t="shared" si="12"/>
        <v>0</v>
      </c>
      <c r="BX26" s="15">
        <f t="shared" si="12"/>
        <v>0</v>
      </c>
      <c r="BY26" s="15">
        <f t="shared" si="12"/>
        <v>0</v>
      </c>
      <c r="BZ26" s="15">
        <f t="shared" si="12"/>
        <v>0</v>
      </c>
      <c r="CA26" s="15">
        <f t="shared" si="12"/>
        <v>0</v>
      </c>
      <c r="CB26" s="15">
        <f t="shared" si="12"/>
        <v>0</v>
      </c>
      <c r="CC26" s="15">
        <f t="shared" si="12"/>
        <v>0</v>
      </c>
      <c r="CD26" s="15">
        <f t="shared" si="12"/>
        <v>0</v>
      </c>
      <c r="CE26" s="15">
        <f t="shared" si="12"/>
        <v>0</v>
      </c>
      <c r="CF26" s="15">
        <f t="shared" si="12"/>
        <v>0</v>
      </c>
      <c r="CG26" s="15">
        <f t="shared" si="12"/>
        <v>0</v>
      </c>
      <c r="CH26" s="15">
        <f t="shared" si="12"/>
        <v>0</v>
      </c>
      <c r="CI26" s="15">
        <f t="shared" si="12"/>
        <v>0</v>
      </c>
      <c r="CJ26" s="15">
        <f t="shared" si="12"/>
        <v>0</v>
      </c>
      <c r="CK26" s="15">
        <f t="shared" si="12"/>
        <v>0</v>
      </c>
      <c r="CL26" s="15">
        <f t="shared" si="12"/>
        <v>0</v>
      </c>
      <c r="CM26" s="15">
        <f t="shared" si="12"/>
        <v>0</v>
      </c>
      <c r="CN26" s="15">
        <f t="shared" si="12"/>
        <v>0</v>
      </c>
      <c r="CO26" s="15">
        <f t="shared" si="12"/>
        <v>0</v>
      </c>
      <c r="CP26" s="15">
        <f t="shared" si="12"/>
        <v>0</v>
      </c>
      <c r="CQ26" s="15">
        <f t="shared" si="12"/>
        <v>0</v>
      </c>
      <c r="CR26" s="15">
        <f t="shared" si="12"/>
        <v>0</v>
      </c>
      <c r="CS26" s="15">
        <f t="shared" si="12"/>
        <v>0</v>
      </c>
      <c r="CT26" s="15"/>
    </row>
    <row r="27" spans="1:98" s="8" customFormat="1" x14ac:dyDescent="0.25">
      <c r="A27" s="81" t="s">
        <v>29</v>
      </c>
      <c r="B27" s="22" t="s">
        <v>30</v>
      </c>
      <c r="C27" s="6">
        <v>60</v>
      </c>
      <c r="P27" s="7"/>
      <c r="T27" s="7"/>
      <c r="CT27" s="7"/>
    </row>
    <row r="28" spans="1:98" s="16" customFormat="1" x14ac:dyDescent="0.25">
      <c r="A28" s="82"/>
      <c r="B28" s="23" t="s">
        <v>31</v>
      </c>
      <c r="C28" s="13"/>
      <c r="D28" s="15">
        <f t="shared" ref="D28:BO28" si="13">-($C$27-(1+D25)^$C$24*$C$17)*((1+D25)^($C$24-1)+(1-(1+D25)^($C$24-1))/(1-(1+D25)))^-1</f>
        <v>32.426219693472476</v>
      </c>
      <c r="E28" s="15">
        <f t="shared" si="13"/>
        <v>32.426219693472476</v>
      </c>
      <c r="F28" s="15">
        <f t="shared" si="13"/>
        <v>32.426219693472476</v>
      </c>
      <c r="G28" s="15">
        <f t="shared" si="13"/>
        <v>32.426219693472476</v>
      </c>
      <c r="H28" s="15">
        <f t="shared" si="13"/>
        <v>32.426219693472476</v>
      </c>
      <c r="I28" s="15">
        <f t="shared" si="13"/>
        <v>32.426219693472476</v>
      </c>
      <c r="J28" s="15">
        <f t="shared" si="13"/>
        <v>32.426219693472476</v>
      </c>
      <c r="K28" s="15">
        <f t="shared" si="13"/>
        <v>32.426219693472476</v>
      </c>
      <c r="L28" s="15">
        <f t="shared" si="13"/>
        <v>32.426219693472476</v>
      </c>
      <c r="M28" s="15">
        <f t="shared" si="13"/>
        <v>32.426219693472476</v>
      </c>
      <c r="N28" s="15">
        <f t="shared" si="13"/>
        <v>32.426219693472476</v>
      </c>
      <c r="O28" s="15">
        <f t="shared" si="13"/>
        <v>32.426219693472476</v>
      </c>
      <c r="P28" s="15">
        <f t="shared" si="13"/>
        <v>32.426219693472476</v>
      </c>
      <c r="Q28" s="15">
        <f t="shared" si="13"/>
        <v>32.426219693472476</v>
      </c>
      <c r="R28" s="15">
        <f t="shared" si="13"/>
        <v>32.426219693472476</v>
      </c>
      <c r="S28" s="15">
        <f t="shared" si="13"/>
        <v>32.426219693472476</v>
      </c>
      <c r="T28" s="15">
        <f t="shared" si="13"/>
        <v>32.426219693472476</v>
      </c>
      <c r="U28" s="15">
        <f t="shared" si="13"/>
        <v>32.426219693472476</v>
      </c>
      <c r="V28" s="15">
        <f t="shared" si="13"/>
        <v>32.426219693472476</v>
      </c>
      <c r="W28" s="15">
        <f t="shared" si="13"/>
        <v>32.426219693472476</v>
      </c>
      <c r="X28" s="15">
        <f t="shared" si="13"/>
        <v>32.426219693472476</v>
      </c>
      <c r="Y28" s="15">
        <f t="shared" si="13"/>
        <v>32.426219693472476</v>
      </c>
      <c r="Z28" s="15">
        <f t="shared" si="13"/>
        <v>32.426219693472476</v>
      </c>
      <c r="AA28" s="15">
        <f t="shared" si="13"/>
        <v>32.426219693472476</v>
      </c>
      <c r="AB28" s="15">
        <f t="shared" si="13"/>
        <v>32.426219693472476</v>
      </c>
      <c r="AC28" s="15">
        <f t="shared" si="13"/>
        <v>32.426219693472476</v>
      </c>
      <c r="AD28" s="15">
        <f t="shared" si="13"/>
        <v>32.426219693472476</v>
      </c>
      <c r="AE28" s="15">
        <f t="shared" si="13"/>
        <v>32.426219693472476</v>
      </c>
      <c r="AF28" s="15">
        <f t="shared" si="13"/>
        <v>32.426219693472476</v>
      </c>
      <c r="AG28" s="15">
        <f t="shared" si="13"/>
        <v>32.426219693472476</v>
      </c>
      <c r="AH28" s="15">
        <f t="shared" si="13"/>
        <v>32.426219693472476</v>
      </c>
      <c r="AI28" s="15">
        <f t="shared" si="13"/>
        <v>32.426219693472476</v>
      </c>
      <c r="AJ28" s="15">
        <f t="shared" si="13"/>
        <v>32.426219693472476</v>
      </c>
      <c r="AK28" s="15">
        <f t="shared" si="13"/>
        <v>32.426219693472476</v>
      </c>
      <c r="AL28" s="15">
        <f t="shared" si="13"/>
        <v>32.426219693472476</v>
      </c>
      <c r="AM28" s="15">
        <f t="shared" si="13"/>
        <v>32.426219693472476</v>
      </c>
      <c r="AN28" s="15">
        <f t="shared" si="13"/>
        <v>32.426219693472476</v>
      </c>
      <c r="AO28" s="15">
        <f t="shared" si="13"/>
        <v>32.426219693472476</v>
      </c>
      <c r="AP28" s="15">
        <f t="shared" si="13"/>
        <v>32.426219693472476</v>
      </c>
      <c r="AQ28" s="15">
        <f t="shared" si="13"/>
        <v>32.426219693472476</v>
      </c>
      <c r="AR28" s="15">
        <f t="shared" si="13"/>
        <v>32.426219693472476</v>
      </c>
      <c r="AS28" s="15">
        <f t="shared" si="13"/>
        <v>32.426219693472476</v>
      </c>
      <c r="AT28" s="15">
        <f t="shared" si="13"/>
        <v>32.426219693472476</v>
      </c>
      <c r="AU28" s="15">
        <f t="shared" si="13"/>
        <v>32.426219693472476</v>
      </c>
      <c r="AV28" s="15">
        <f t="shared" si="13"/>
        <v>32.426219693472476</v>
      </c>
      <c r="AW28" s="15">
        <f t="shared" si="13"/>
        <v>32.426219693472476</v>
      </c>
      <c r="AX28" s="15">
        <f t="shared" si="13"/>
        <v>32.426219693472476</v>
      </c>
      <c r="AY28" s="15">
        <f t="shared" si="13"/>
        <v>32.426219693472476</v>
      </c>
      <c r="AZ28" s="15">
        <f t="shared" si="13"/>
        <v>32.426219693472476</v>
      </c>
      <c r="BA28" s="15">
        <f t="shared" si="13"/>
        <v>32.426219693472476</v>
      </c>
      <c r="BB28" s="15">
        <f t="shared" si="13"/>
        <v>32.426219693472476</v>
      </c>
      <c r="BC28" s="15">
        <f t="shared" si="13"/>
        <v>32.426219693472476</v>
      </c>
      <c r="BD28" s="15">
        <f t="shared" si="13"/>
        <v>32.426219693472476</v>
      </c>
      <c r="BE28" s="15">
        <f t="shared" si="13"/>
        <v>32.426219693472476</v>
      </c>
      <c r="BF28" s="15">
        <f t="shared" si="13"/>
        <v>32.426219693472476</v>
      </c>
      <c r="BG28" s="15">
        <f t="shared" si="13"/>
        <v>32.426219693472476</v>
      </c>
      <c r="BH28" s="15">
        <f t="shared" si="13"/>
        <v>32.426219693472476</v>
      </c>
      <c r="BI28" s="15">
        <f t="shared" si="13"/>
        <v>32.426219693472476</v>
      </c>
      <c r="BJ28" s="15">
        <f t="shared" si="13"/>
        <v>32.426219693472476</v>
      </c>
      <c r="BK28" s="15">
        <f t="shared" si="13"/>
        <v>32.426219693472476</v>
      </c>
      <c r="BL28" s="15">
        <f t="shared" si="13"/>
        <v>32.426219693472476</v>
      </c>
      <c r="BM28" s="15">
        <f t="shared" si="13"/>
        <v>32.426219693472476</v>
      </c>
      <c r="BN28" s="15">
        <f t="shared" si="13"/>
        <v>32.426219693472476</v>
      </c>
      <c r="BO28" s="15">
        <f t="shared" si="13"/>
        <v>32.426219693472476</v>
      </c>
      <c r="BP28" s="15">
        <f t="shared" ref="BP28:CS28" si="14">-($C$27-(1+BP25)^$C$24*$C$17)*((1+BP25)^($C$24-1)+(1-(1+BP25)^($C$24-1))/(1-(1+BP25)))^-1</f>
        <v>32.426219693472476</v>
      </c>
      <c r="BQ28" s="15">
        <f t="shared" si="14"/>
        <v>32.426219693472476</v>
      </c>
      <c r="BR28" s="15">
        <f t="shared" si="14"/>
        <v>32.426219693472476</v>
      </c>
      <c r="BS28" s="15">
        <f t="shared" si="14"/>
        <v>32.426219693472476</v>
      </c>
      <c r="BT28" s="15">
        <f t="shared" si="14"/>
        <v>32.426219693472476</v>
      </c>
      <c r="BU28" s="15">
        <f t="shared" si="14"/>
        <v>32.426219693472476</v>
      </c>
      <c r="BV28" s="15">
        <f t="shared" si="14"/>
        <v>32.426219693472476</v>
      </c>
      <c r="BW28" s="15">
        <f t="shared" si="14"/>
        <v>32.426219693472476</v>
      </c>
      <c r="BX28" s="15">
        <f t="shared" si="14"/>
        <v>32.426219693472476</v>
      </c>
      <c r="BY28" s="15">
        <f t="shared" si="14"/>
        <v>32.426219693472476</v>
      </c>
      <c r="BZ28" s="15">
        <f t="shared" si="14"/>
        <v>32.426219693472476</v>
      </c>
      <c r="CA28" s="15">
        <f t="shared" si="14"/>
        <v>32.426219693472476</v>
      </c>
      <c r="CB28" s="15">
        <f t="shared" si="14"/>
        <v>32.426219693472476</v>
      </c>
      <c r="CC28" s="15">
        <f t="shared" si="14"/>
        <v>32.426219693472476</v>
      </c>
      <c r="CD28" s="15">
        <f t="shared" si="14"/>
        <v>32.426219693472476</v>
      </c>
      <c r="CE28" s="15">
        <f t="shared" si="14"/>
        <v>32.426219693472476</v>
      </c>
      <c r="CF28" s="15">
        <f t="shared" si="14"/>
        <v>32.426219693472476</v>
      </c>
      <c r="CG28" s="15">
        <f t="shared" si="14"/>
        <v>32.426219693472476</v>
      </c>
      <c r="CH28" s="15">
        <f t="shared" si="14"/>
        <v>32.426219693472476</v>
      </c>
      <c r="CI28" s="15">
        <f t="shared" si="14"/>
        <v>32.426219693472476</v>
      </c>
      <c r="CJ28" s="15">
        <f t="shared" si="14"/>
        <v>32.426219693472476</v>
      </c>
      <c r="CK28" s="15">
        <f t="shared" si="14"/>
        <v>32.426219693472476</v>
      </c>
      <c r="CL28" s="15">
        <f t="shared" si="14"/>
        <v>32.426219693472476</v>
      </c>
      <c r="CM28" s="15">
        <f t="shared" si="14"/>
        <v>32.426219693472476</v>
      </c>
      <c r="CN28" s="15">
        <f t="shared" si="14"/>
        <v>32.426219693472476</v>
      </c>
      <c r="CO28" s="15">
        <f t="shared" si="14"/>
        <v>32.426219693472476</v>
      </c>
      <c r="CP28" s="15">
        <f t="shared" si="14"/>
        <v>32.426219693472476</v>
      </c>
      <c r="CQ28" s="15">
        <f t="shared" si="14"/>
        <v>32.426219693472476</v>
      </c>
      <c r="CR28" s="15">
        <f t="shared" si="14"/>
        <v>32.426219693472476</v>
      </c>
      <c r="CS28" s="15">
        <f t="shared" si="14"/>
        <v>32.426219693472476</v>
      </c>
    </row>
    <row r="29" spans="1:98" s="8" customFormat="1" x14ac:dyDescent="0.25">
      <c r="A29" s="81" t="s">
        <v>32</v>
      </c>
      <c r="B29" s="22" t="s">
        <v>33</v>
      </c>
      <c r="C29" s="6"/>
      <c r="D29" s="7">
        <f>+$C$17</f>
        <v>90.360333333333344</v>
      </c>
      <c r="E29" s="7">
        <f>+$D$29-E26</f>
        <v>90.360333333333344</v>
      </c>
      <c r="F29" s="7">
        <f t="shared" ref="F29:BQ29" si="15">+$D$29-F26</f>
        <v>90.360333333333344</v>
      </c>
      <c r="G29" s="7">
        <f t="shared" si="15"/>
        <v>90.360333333333344</v>
      </c>
      <c r="H29" s="7">
        <f t="shared" si="15"/>
        <v>90.360333333333344</v>
      </c>
      <c r="I29" s="7">
        <f t="shared" si="15"/>
        <v>90.360333333333344</v>
      </c>
      <c r="J29" s="7">
        <f t="shared" si="15"/>
        <v>90.360333333333344</v>
      </c>
      <c r="K29" s="7">
        <f t="shared" si="15"/>
        <v>90.360333333333344</v>
      </c>
      <c r="L29" s="7">
        <f t="shared" si="15"/>
        <v>90.360333333333344</v>
      </c>
      <c r="M29" s="7">
        <f t="shared" si="15"/>
        <v>90.360333333333344</v>
      </c>
      <c r="N29" s="7">
        <f t="shared" si="15"/>
        <v>90.360333333333344</v>
      </c>
      <c r="O29" s="7">
        <f t="shared" si="15"/>
        <v>90.360333333333344</v>
      </c>
      <c r="P29" s="7">
        <f t="shared" si="15"/>
        <v>90.360333333333344</v>
      </c>
      <c r="Q29" s="7">
        <f t="shared" si="15"/>
        <v>90.360333333333344</v>
      </c>
      <c r="R29" s="7">
        <f t="shared" si="15"/>
        <v>90.360333333333344</v>
      </c>
      <c r="S29" s="7">
        <f t="shared" si="15"/>
        <v>90.360333333333344</v>
      </c>
      <c r="T29" s="7">
        <f t="shared" si="15"/>
        <v>90.360333333333344</v>
      </c>
      <c r="U29" s="7">
        <f t="shared" si="15"/>
        <v>90.360333333333344</v>
      </c>
      <c r="V29" s="7">
        <f t="shared" si="15"/>
        <v>90.360333333333344</v>
      </c>
      <c r="W29" s="7">
        <f t="shared" si="15"/>
        <v>90.360333333333344</v>
      </c>
      <c r="X29" s="7">
        <f t="shared" si="15"/>
        <v>90.360333333333344</v>
      </c>
      <c r="Y29" s="7">
        <f t="shared" si="15"/>
        <v>90.360333333333344</v>
      </c>
      <c r="Z29" s="7">
        <f t="shared" si="15"/>
        <v>90.360333333333344</v>
      </c>
      <c r="AA29" s="7">
        <f t="shared" si="15"/>
        <v>90.360333333333344</v>
      </c>
      <c r="AB29" s="7">
        <f t="shared" si="15"/>
        <v>90.360333333333344</v>
      </c>
      <c r="AC29" s="7">
        <f t="shared" si="15"/>
        <v>90.360333333333344</v>
      </c>
      <c r="AD29" s="7">
        <f t="shared" si="15"/>
        <v>90.360333333333344</v>
      </c>
      <c r="AE29" s="7">
        <f t="shared" si="15"/>
        <v>90.360333333333344</v>
      </c>
      <c r="AF29" s="7">
        <f t="shared" si="15"/>
        <v>90.360333333333344</v>
      </c>
      <c r="AG29" s="7">
        <f t="shared" si="15"/>
        <v>90.360333333333344</v>
      </c>
      <c r="AH29" s="7">
        <f t="shared" si="15"/>
        <v>90.360333333333344</v>
      </c>
      <c r="AI29" s="7">
        <f t="shared" si="15"/>
        <v>90.360333333333344</v>
      </c>
      <c r="AJ29" s="7">
        <f t="shared" si="15"/>
        <v>90.360333333333344</v>
      </c>
      <c r="AK29" s="7">
        <f t="shared" si="15"/>
        <v>90.360333333333344</v>
      </c>
      <c r="AL29" s="7">
        <f t="shared" si="15"/>
        <v>90.360333333333344</v>
      </c>
      <c r="AM29" s="7">
        <f t="shared" si="15"/>
        <v>90.360333333333344</v>
      </c>
      <c r="AN29" s="7">
        <f t="shared" si="15"/>
        <v>90.360333333333344</v>
      </c>
      <c r="AO29" s="7">
        <f t="shared" si="15"/>
        <v>90.360333333333344</v>
      </c>
      <c r="AP29" s="7">
        <f t="shared" si="15"/>
        <v>90.360333333333344</v>
      </c>
      <c r="AQ29" s="7">
        <f t="shared" si="15"/>
        <v>90.360333333333344</v>
      </c>
      <c r="AR29" s="7">
        <f t="shared" si="15"/>
        <v>90.360333333333344</v>
      </c>
      <c r="AS29" s="7">
        <f t="shared" si="15"/>
        <v>90.360333333333344</v>
      </c>
      <c r="AT29" s="7">
        <f t="shared" si="15"/>
        <v>90.360333333333344</v>
      </c>
      <c r="AU29" s="7">
        <f t="shared" si="15"/>
        <v>90.360333333333344</v>
      </c>
      <c r="AV29" s="7">
        <f t="shared" si="15"/>
        <v>90.360333333333344</v>
      </c>
      <c r="AW29" s="7">
        <f t="shared" si="15"/>
        <v>90.360333333333344</v>
      </c>
      <c r="AX29" s="7">
        <f t="shared" si="15"/>
        <v>90.360333333333344</v>
      </c>
      <c r="AY29" s="7">
        <f t="shared" si="15"/>
        <v>90.360333333333344</v>
      </c>
      <c r="AZ29" s="7">
        <f t="shared" si="15"/>
        <v>90.360333333333344</v>
      </c>
      <c r="BA29" s="7">
        <f t="shared" si="15"/>
        <v>90.360333333333344</v>
      </c>
      <c r="BB29" s="7">
        <f t="shared" si="15"/>
        <v>90.360333333333344</v>
      </c>
      <c r="BC29" s="7">
        <f t="shared" si="15"/>
        <v>90.360333333333344</v>
      </c>
      <c r="BD29" s="7">
        <f t="shared" si="15"/>
        <v>90.360333333333344</v>
      </c>
      <c r="BE29" s="7">
        <f t="shared" si="15"/>
        <v>90.360333333333344</v>
      </c>
      <c r="BF29" s="7">
        <f t="shared" si="15"/>
        <v>90.360333333333344</v>
      </c>
      <c r="BG29" s="7">
        <f t="shared" si="15"/>
        <v>90.360333333333344</v>
      </c>
      <c r="BH29" s="7">
        <f t="shared" si="15"/>
        <v>90.360333333333344</v>
      </c>
      <c r="BI29" s="7">
        <f t="shared" si="15"/>
        <v>90.360333333333344</v>
      </c>
      <c r="BJ29" s="7">
        <f t="shared" si="15"/>
        <v>90.360333333333344</v>
      </c>
      <c r="BK29" s="7">
        <f t="shared" si="15"/>
        <v>90.360333333333344</v>
      </c>
      <c r="BL29" s="7">
        <f t="shared" si="15"/>
        <v>90.360333333333344</v>
      </c>
      <c r="BM29" s="7">
        <f t="shared" si="15"/>
        <v>90.360333333333344</v>
      </c>
      <c r="BN29" s="7">
        <f t="shared" si="15"/>
        <v>90.360333333333344</v>
      </c>
      <c r="BO29" s="7">
        <f t="shared" si="15"/>
        <v>90.360333333333344</v>
      </c>
      <c r="BP29" s="7">
        <f t="shared" si="15"/>
        <v>90.360333333333344</v>
      </c>
      <c r="BQ29" s="7">
        <f t="shared" si="15"/>
        <v>90.360333333333344</v>
      </c>
      <c r="BR29" s="7">
        <f t="shared" ref="BR29:CS29" si="16">+$D$29-BR26</f>
        <v>90.360333333333344</v>
      </c>
      <c r="BS29" s="7">
        <f t="shared" si="16"/>
        <v>90.360333333333344</v>
      </c>
      <c r="BT29" s="7">
        <f t="shared" si="16"/>
        <v>90.360333333333344</v>
      </c>
      <c r="BU29" s="7">
        <f t="shared" si="16"/>
        <v>90.360333333333344</v>
      </c>
      <c r="BV29" s="7">
        <f t="shared" si="16"/>
        <v>90.360333333333344</v>
      </c>
      <c r="BW29" s="7">
        <f t="shared" si="16"/>
        <v>90.360333333333344</v>
      </c>
      <c r="BX29" s="7">
        <f t="shared" si="16"/>
        <v>90.360333333333344</v>
      </c>
      <c r="BY29" s="7">
        <f t="shared" si="16"/>
        <v>90.360333333333344</v>
      </c>
      <c r="BZ29" s="7">
        <f t="shared" si="16"/>
        <v>90.360333333333344</v>
      </c>
      <c r="CA29" s="7">
        <f t="shared" si="16"/>
        <v>90.360333333333344</v>
      </c>
      <c r="CB29" s="7">
        <f t="shared" si="16"/>
        <v>90.360333333333344</v>
      </c>
      <c r="CC29" s="7">
        <f t="shared" si="16"/>
        <v>90.360333333333344</v>
      </c>
      <c r="CD29" s="7">
        <f t="shared" si="16"/>
        <v>90.360333333333344</v>
      </c>
      <c r="CE29" s="7">
        <f t="shared" si="16"/>
        <v>90.360333333333344</v>
      </c>
      <c r="CF29" s="7">
        <f t="shared" si="16"/>
        <v>90.360333333333344</v>
      </c>
      <c r="CG29" s="7">
        <f t="shared" si="16"/>
        <v>90.360333333333344</v>
      </c>
      <c r="CH29" s="7">
        <f t="shared" si="16"/>
        <v>90.360333333333344</v>
      </c>
      <c r="CI29" s="7">
        <f t="shared" si="16"/>
        <v>90.360333333333344</v>
      </c>
      <c r="CJ29" s="7">
        <f t="shared" si="16"/>
        <v>90.360333333333344</v>
      </c>
      <c r="CK29" s="7">
        <f t="shared" si="16"/>
        <v>90.360333333333344</v>
      </c>
      <c r="CL29" s="7">
        <f t="shared" si="16"/>
        <v>90.360333333333344</v>
      </c>
      <c r="CM29" s="7">
        <f t="shared" si="16"/>
        <v>90.360333333333344</v>
      </c>
      <c r="CN29" s="7">
        <f t="shared" si="16"/>
        <v>90.360333333333344</v>
      </c>
      <c r="CO29" s="7">
        <f t="shared" si="16"/>
        <v>90.360333333333344</v>
      </c>
      <c r="CP29" s="7">
        <f t="shared" si="16"/>
        <v>90.360333333333344</v>
      </c>
      <c r="CQ29" s="7">
        <f t="shared" si="16"/>
        <v>90.360333333333344</v>
      </c>
      <c r="CR29" s="7">
        <f t="shared" si="16"/>
        <v>90.360333333333344</v>
      </c>
      <c r="CS29" s="7">
        <f t="shared" si="16"/>
        <v>90.360333333333344</v>
      </c>
      <c r="CT29" s="7"/>
    </row>
    <row r="30" spans="1:98" s="16" customFormat="1" x14ac:dyDescent="0.25">
      <c r="A30" s="82"/>
      <c r="B30" s="23" t="s">
        <v>34</v>
      </c>
      <c r="C30" s="13"/>
      <c r="D30" s="15">
        <f t="shared" ref="D30:BO30" si="17">-(D29-(1+D25)^$C$24*$C$17)*((1+D25)^($C$24-1)+(1-(1+D25)^($C$24-1))/(1-(1+D25)))^-1</f>
        <v>2.0658863601391317</v>
      </c>
      <c r="E30" s="15">
        <f t="shared" si="17"/>
        <v>2.0658863601391317</v>
      </c>
      <c r="F30" s="15">
        <f t="shared" si="17"/>
        <v>2.0658863601391317</v>
      </c>
      <c r="G30" s="15">
        <f t="shared" si="17"/>
        <v>2.0658863601391317</v>
      </c>
      <c r="H30" s="15">
        <f t="shared" si="17"/>
        <v>2.0658863601391317</v>
      </c>
      <c r="I30" s="15">
        <f t="shared" si="17"/>
        <v>2.0658863601391317</v>
      </c>
      <c r="J30" s="15">
        <f t="shared" si="17"/>
        <v>2.0658863601391317</v>
      </c>
      <c r="K30" s="15">
        <f t="shared" si="17"/>
        <v>2.0658863601391317</v>
      </c>
      <c r="L30" s="15">
        <f t="shared" si="17"/>
        <v>2.0658863601391317</v>
      </c>
      <c r="M30" s="15">
        <f t="shared" si="17"/>
        <v>2.0658863601391317</v>
      </c>
      <c r="N30" s="15">
        <f t="shared" si="17"/>
        <v>2.0658863601391317</v>
      </c>
      <c r="O30" s="15">
        <f t="shared" si="17"/>
        <v>2.0658863601391317</v>
      </c>
      <c r="P30" s="15">
        <f t="shared" si="17"/>
        <v>2.0658863601391317</v>
      </c>
      <c r="Q30" s="15">
        <f t="shared" si="17"/>
        <v>2.0658863601391317</v>
      </c>
      <c r="R30" s="15">
        <f t="shared" si="17"/>
        <v>2.0658863601391317</v>
      </c>
      <c r="S30" s="15">
        <f t="shared" si="17"/>
        <v>2.0658863601391317</v>
      </c>
      <c r="T30" s="15">
        <f t="shared" si="17"/>
        <v>2.0658863601391317</v>
      </c>
      <c r="U30" s="15">
        <f t="shared" si="17"/>
        <v>2.0658863601391317</v>
      </c>
      <c r="V30" s="15">
        <f t="shared" si="17"/>
        <v>2.0658863601391317</v>
      </c>
      <c r="W30" s="15">
        <f t="shared" si="17"/>
        <v>2.0658863601391317</v>
      </c>
      <c r="X30" s="15">
        <f t="shared" si="17"/>
        <v>2.0658863601391317</v>
      </c>
      <c r="Y30" s="15">
        <f t="shared" si="17"/>
        <v>2.0658863601391317</v>
      </c>
      <c r="Z30" s="15">
        <f t="shared" si="17"/>
        <v>2.0658863601391317</v>
      </c>
      <c r="AA30" s="15">
        <f t="shared" si="17"/>
        <v>2.0658863601391317</v>
      </c>
      <c r="AB30" s="15">
        <f t="shared" si="17"/>
        <v>2.0658863601391317</v>
      </c>
      <c r="AC30" s="15">
        <f t="shared" si="17"/>
        <v>2.0658863601391317</v>
      </c>
      <c r="AD30" s="15">
        <f t="shared" si="17"/>
        <v>2.0658863601391317</v>
      </c>
      <c r="AE30" s="15">
        <f t="shared" si="17"/>
        <v>2.0658863601391317</v>
      </c>
      <c r="AF30" s="15">
        <f t="shared" si="17"/>
        <v>2.0658863601391317</v>
      </c>
      <c r="AG30" s="15">
        <f t="shared" si="17"/>
        <v>2.0658863601391317</v>
      </c>
      <c r="AH30" s="15">
        <f t="shared" si="17"/>
        <v>2.0658863601391317</v>
      </c>
      <c r="AI30" s="15">
        <f t="shared" si="17"/>
        <v>2.0658863601391317</v>
      </c>
      <c r="AJ30" s="15">
        <f t="shared" si="17"/>
        <v>2.0658863601391317</v>
      </c>
      <c r="AK30" s="15">
        <f t="shared" si="17"/>
        <v>2.0658863601391317</v>
      </c>
      <c r="AL30" s="15">
        <f t="shared" si="17"/>
        <v>2.0658863601391317</v>
      </c>
      <c r="AM30" s="15">
        <f t="shared" si="17"/>
        <v>2.0658863601391317</v>
      </c>
      <c r="AN30" s="15">
        <f t="shared" si="17"/>
        <v>2.0658863601391317</v>
      </c>
      <c r="AO30" s="15">
        <f t="shared" si="17"/>
        <v>2.0658863601391317</v>
      </c>
      <c r="AP30" s="15">
        <f t="shared" si="17"/>
        <v>2.0658863601391317</v>
      </c>
      <c r="AQ30" s="15">
        <f t="shared" si="17"/>
        <v>2.0658863601391317</v>
      </c>
      <c r="AR30" s="15">
        <f t="shared" si="17"/>
        <v>2.0658863601391317</v>
      </c>
      <c r="AS30" s="15">
        <f t="shared" si="17"/>
        <v>2.0658863601391317</v>
      </c>
      <c r="AT30" s="15">
        <f t="shared" si="17"/>
        <v>2.0658863601391317</v>
      </c>
      <c r="AU30" s="15">
        <f t="shared" si="17"/>
        <v>2.0658863601391317</v>
      </c>
      <c r="AV30" s="15">
        <f t="shared" si="17"/>
        <v>2.0658863601391317</v>
      </c>
      <c r="AW30" s="15">
        <f t="shared" si="17"/>
        <v>2.0658863601391317</v>
      </c>
      <c r="AX30" s="15">
        <f t="shared" si="17"/>
        <v>2.0658863601391317</v>
      </c>
      <c r="AY30" s="15">
        <f t="shared" si="17"/>
        <v>2.0658863601391317</v>
      </c>
      <c r="AZ30" s="15">
        <f t="shared" si="17"/>
        <v>2.0658863601391317</v>
      </c>
      <c r="BA30" s="15">
        <f t="shared" si="17"/>
        <v>2.0658863601391317</v>
      </c>
      <c r="BB30" s="15">
        <f t="shared" si="17"/>
        <v>2.0658863601391317</v>
      </c>
      <c r="BC30" s="15">
        <f t="shared" si="17"/>
        <v>2.0658863601391317</v>
      </c>
      <c r="BD30" s="15">
        <f t="shared" si="17"/>
        <v>2.0658863601391317</v>
      </c>
      <c r="BE30" s="15">
        <f t="shared" si="17"/>
        <v>2.0658863601391317</v>
      </c>
      <c r="BF30" s="15">
        <f t="shared" si="17"/>
        <v>2.0658863601391317</v>
      </c>
      <c r="BG30" s="15">
        <f t="shared" si="17"/>
        <v>2.0658863601391317</v>
      </c>
      <c r="BH30" s="15">
        <f t="shared" si="17"/>
        <v>2.0658863601391317</v>
      </c>
      <c r="BI30" s="15">
        <f t="shared" si="17"/>
        <v>2.0658863601391317</v>
      </c>
      <c r="BJ30" s="15">
        <f t="shared" si="17"/>
        <v>2.0658863601391317</v>
      </c>
      <c r="BK30" s="15">
        <f t="shared" si="17"/>
        <v>2.0658863601391317</v>
      </c>
      <c r="BL30" s="15">
        <f t="shared" si="17"/>
        <v>2.0658863601391317</v>
      </c>
      <c r="BM30" s="15">
        <f t="shared" si="17"/>
        <v>2.0658863601391317</v>
      </c>
      <c r="BN30" s="15">
        <f t="shared" si="17"/>
        <v>2.0658863601391317</v>
      </c>
      <c r="BO30" s="15">
        <f t="shared" si="17"/>
        <v>2.0658863601391317</v>
      </c>
      <c r="BP30" s="15">
        <f t="shared" ref="BP30:CS30" si="18">-(BP29-(1+BP25)^$C$24*$C$17)*((1+BP25)^($C$24-1)+(1-(1+BP25)^($C$24-1))/(1-(1+BP25)))^-1</f>
        <v>2.0658863601391317</v>
      </c>
      <c r="BQ30" s="15">
        <f t="shared" si="18"/>
        <v>2.0658863601391317</v>
      </c>
      <c r="BR30" s="15">
        <f t="shared" si="18"/>
        <v>2.0658863601391317</v>
      </c>
      <c r="BS30" s="15">
        <f t="shared" si="18"/>
        <v>2.0658863601391317</v>
      </c>
      <c r="BT30" s="15">
        <f t="shared" si="18"/>
        <v>2.0658863601391317</v>
      </c>
      <c r="BU30" s="15">
        <f t="shared" si="18"/>
        <v>2.0658863601391317</v>
      </c>
      <c r="BV30" s="15">
        <f t="shared" si="18"/>
        <v>2.0658863601391317</v>
      </c>
      <c r="BW30" s="15">
        <f t="shared" si="18"/>
        <v>2.0658863601391317</v>
      </c>
      <c r="BX30" s="15">
        <f t="shared" si="18"/>
        <v>2.0658863601391317</v>
      </c>
      <c r="BY30" s="15">
        <f t="shared" si="18"/>
        <v>2.0658863601391317</v>
      </c>
      <c r="BZ30" s="15">
        <f t="shared" si="18"/>
        <v>2.0658863601391317</v>
      </c>
      <c r="CA30" s="15">
        <f t="shared" si="18"/>
        <v>2.0658863601391317</v>
      </c>
      <c r="CB30" s="15">
        <f t="shared" si="18"/>
        <v>2.0658863601391317</v>
      </c>
      <c r="CC30" s="15">
        <f t="shared" si="18"/>
        <v>2.0658863601391317</v>
      </c>
      <c r="CD30" s="15">
        <f t="shared" si="18"/>
        <v>2.0658863601391317</v>
      </c>
      <c r="CE30" s="15">
        <f t="shared" si="18"/>
        <v>2.0658863601391317</v>
      </c>
      <c r="CF30" s="15">
        <f t="shared" si="18"/>
        <v>2.0658863601391317</v>
      </c>
      <c r="CG30" s="15">
        <f t="shared" si="18"/>
        <v>2.0658863601391317</v>
      </c>
      <c r="CH30" s="15">
        <f t="shared" si="18"/>
        <v>2.0658863601391317</v>
      </c>
      <c r="CI30" s="15">
        <f t="shared" si="18"/>
        <v>2.0658863601391317</v>
      </c>
      <c r="CJ30" s="15">
        <f t="shared" si="18"/>
        <v>2.0658863601391317</v>
      </c>
      <c r="CK30" s="15">
        <f t="shared" si="18"/>
        <v>2.0658863601391317</v>
      </c>
      <c r="CL30" s="15">
        <f t="shared" si="18"/>
        <v>2.0658863601391317</v>
      </c>
      <c r="CM30" s="15">
        <f t="shared" si="18"/>
        <v>2.0658863601391317</v>
      </c>
      <c r="CN30" s="15">
        <f t="shared" si="18"/>
        <v>2.0658863601391317</v>
      </c>
      <c r="CO30" s="15">
        <f t="shared" si="18"/>
        <v>2.0658863601391317</v>
      </c>
      <c r="CP30" s="15">
        <f t="shared" si="18"/>
        <v>2.0658863601391317</v>
      </c>
      <c r="CQ30" s="15">
        <f t="shared" si="18"/>
        <v>2.0658863601391317</v>
      </c>
      <c r="CR30" s="15">
        <f t="shared" si="18"/>
        <v>2.0658863601391317</v>
      </c>
      <c r="CS30" s="15">
        <f t="shared" si="18"/>
        <v>2.0658863601391317</v>
      </c>
    </row>
    <row r="31" spans="1:98" s="8" customFormat="1" x14ac:dyDescent="0.25">
      <c r="A31" s="81" t="s">
        <v>35</v>
      </c>
      <c r="B31" s="22" t="s">
        <v>36</v>
      </c>
      <c r="C31" s="5"/>
      <c r="D31" s="7">
        <f>+C17</f>
        <v>90.360333333333344</v>
      </c>
      <c r="E31" s="7">
        <f>+D31-$C$23</f>
        <v>90.360333333333344</v>
      </c>
      <c r="F31" s="7">
        <f t="shared" ref="F31:BQ31" si="19">+E31-$C$23</f>
        <v>90.360333333333344</v>
      </c>
      <c r="G31" s="7">
        <f t="shared" si="19"/>
        <v>90.360333333333344</v>
      </c>
      <c r="H31" s="7">
        <f t="shared" si="19"/>
        <v>90.360333333333344</v>
      </c>
      <c r="I31" s="7">
        <f t="shared" si="19"/>
        <v>90.360333333333344</v>
      </c>
      <c r="J31" s="7">
        <f t="shared" si="19"/>
        <v>90.360333333333344</v>
      </c>
      <c r="K31" s="7">
        <f t="shared" si="19"/>
        <v>90.360333333333344</v>
      </c>
      <c r="L31" s="7">
        <f t="shared" si="19"/>
        <v>90.360333333333344</v>
      </c>
      <c r="M31" s="7">
        <f t="shared" si="19"/>
        <v>90.360333333333344</v>
      </c>
      <c r="N31" s="7">
        <f t="shared" si="19"/>
        <v>90.360333333333344</v>
      </c>
      <c r="O31" s="7">
        <f t="shared" si="19"/>
        <v>90.360333333333344</v>
      </c>
      <c r="P31" s="7">
        <f t="shared" si="19"/>
        <v>90.360333333333344</v>
      </c>
      <c r="Q31" s="7">
        <f t="shared" si="19"/>
        <v>90.360333333333344</v>
      </c>
      <c r="R31" s="7">
        <f t="shared" si="19"/>
        <v>90.360333333333344</v>
      </c>
      <c r="S31" s="7">
        <f t="shared" si="19"/>
        <v>90.360333333333344</v>
      </c>
      <c r="T31" s="7">
        <f t="shared" si="19"/>
        <v>90.360333333333344</v>
      </c>
      <c r="U31" s="7">
        <f t="shared" si="19"/>
        <v>90.360333333333344</v>
      </c>
      <c r="V31" s="7">
        <f t="shared" si="19"/>
        <v>90.360333333333344</v>
      </c>
      <c r="W31" s="7">
        <f t="shared" si="19"/>
        <v>90.360333333333344</v>
      </c>
      <c r="X31" s="7">
        <f t="shared" si="19"/>
        <v>90.360333333333344</v>
      </c>
      <c r="Y31" s="7">
        <f t="shared" si="19"/>
        <v>90.360333333333344</v>
      </c>
      <c r="Z31" s="7">
        <f t="shared" si="19"/>
        <v>90.360333333333344</v>
      </c>
      <c r="AA31" s="7">
        <f t="shared" si="19"/>
        <v>90.360333333333344</v>
      </c>
      <c r="AB31" s="7">
        <f t="shared" si="19"/>
        <v>90.360333333333344</v>
      </c>
      <c r="AC31" s="7">
        <f t="shared" si="19"/>
        <v>90.360333333333344</v>
      </c>
      <c r="AD31" s="7">
        <f t="shared" si="19"/>
        <v>90.360333333333344</v>
      </c>
      <c r="AE31" s="7">
        <f t="shared" si="19"/>
        <v>90.360333333333344</v>
      </c>
      <c r="AF31" s="7">
        <f t="shared" si="19"/>
        <v>90.360333333333344</v>
      </c>
      <c r="AG31" s="7">
        <f t="shared" si="19"/>
        <v>90.360333333333344</v>
      </c>
      <c r="AH31" s="7">
        <f t="shared" si="19"/>
        <v>90.360333333333344</v>
      </c>
      <c r="AI31" s="7">
        <f t="shared" si="19"/>
        <v>90.360333333333344</v>
      </c>
      <c r="AJ31" s="7">
        <f t="shared" si="19"/>
        <v>90.360333333333344</v>
      </c>
      <c r="AK31" s="7">
        <f t="shared" si="19"/>
        <v>90.360333333333344</v>
      </c>
      <c r="AL31" s="7">
        <f t="shared" si="19"/>
        <v>90.360333333333344</v>
      </c>
      <c r="AM31" s="7">
        <f t="shared" si="19"/>
        <v>90.360333333333344</v>
      </c>
      <c r="AN31" s="7">
        <f t="shared" si="19"/>
        <v>90.360333333333344</v>
      </c>
      <c r="AO31" s="7">
        <f t="shared" si="19"/>
        <v>90.360333333333344</v>
      </c>
      <c r="AP31" s="7">
        <f t="shared" si="19"/>
        <v>90.360333333333344</v>
      </c>
      <c r="AQ31" s="7">
        <f t="shared" si="19"/>
        <v>90.360333333333344</v>
      </c>
      <c r="AR31" s="7">
        <f t="shared" si="19"/>
        <v>90.360333333333344</v>
      </c>
      <c r="AS31" s="7">
        <f t="shared" si="19"/>
        <v>90.360333333333344</v>
      </c>
      <c r="AT31" s="7">
        <f t="shared" si="19"/>
        <v>90.360333333333344</v>
      </c>
      <c r="AU31" s="7">
        <f t="shared" si="19"/>
        <v>90.360333333333344</v>
      </c>
      <c r="AV31" s="7">
        <f t="shared" si="19"/>
        <v>90.360333333333344</v>
      </c>
      <c r="AW31" s="7">
        <f t="shared" si="19"/>
        <v>90.360333333333344</v>
      </c>
      <c r="AX31" s="7">
        <f t="shared" si="19"/>
        <v>90.360333333333344</v>
      </c>
      <c r="AY31" s="7">
        <f t="shared" si="19"/>
        <v>90.360333333333344</v>
      </c>
      <c r="AZ31" s="7">
        <f t="shared" si="19"/>
        <v>90.360333333333344</v>
      </c>
      <c r="BA31" s="7">
        <f t="shared" si="19"/>
        <v>90.360333333333344</v>
      </c>
      <c r="BB31" s="7">
        <f t="shared" si="19"/>
        <v>90.360333333333344</v>
      </c>
      <c r="BC31" s="7">
        <f t="shared" si="19"/>
        <v>90.360333333333344</v>
      </c>
      <c r="BD31" s="7">
        <f t="shared" si="19"/>
        <v>90.360333333333344</v>
      </c>
      <c r="BE31" s="7">
        <f t="shared" si="19"/>
        <v>90.360333333333344</v>
      </c>
      <c r="BF31" s="7">
        <f t="shared" si="19"/>
        <v>90.360333333333344</v>
      </c>
      <c r="BG31" s="7">
        <f t="shared" si="19"/>
        <v>90.360333333333344</v>
      </c>
      <c r="BH31" s="7">
        <f t="shared" si="19"/>
        <v>90.360333333333344</v>
      </c>
      <c r="BI31" s="7">
        <f t="shared" si="19"/>
        <v>90.360333333333344</v>
      </c>
      <c r="BJ31" s="7">
        <f t="shared" si="19"/>
        <v>90.360333333333344</v>
      </c>
      <c r="BK31" s="7">
        <f t="shared" si="19"/>
        <v>90.360333333333344</v>
      </c>
      <c r="BL31" s="7">
        <f t="shared" si="19"/>
        <v>90.360333333333344</v>
      </c>
      <c r="BM31" s="7">
        <f t="shared" si="19"/>
        <v>90.360333333333344</v>
      </c>
      <c r="BN31" s="7">
        <f t="shared" si="19"/>
        <v>90.360333333333344</v>
      </c>
      <c r="BO31" s="7">
        <f t="shared" si="19"/>
        <v>90.360333333333344</v>
      </c>
      <c r="BP31" s="7">
        <f t="shared" si="19"/>
        <v>90.360333333333344</v>
      </c>
      <c r="BQ31" s="7">
        <f t="shared" si="19"/>
        <v>90.360333333333344</v>
      </c>
      <c r="BR31" s="7">
        <f t="shared" ref="BR31:CS31" si="20">+BQ31-$C$23</f>
        <v>90.360333333333344</v>
      </c>
      <c r="BS31" s="7">
        <f t="shared" si="20"/>
        <v>90.360333333333344</v>
      </c>
      <c r="BT31" s="7">
        <f t="shared" si="20"/>
        <v>90.360333333333344</v>
      </c>
      <c r="BU31" s="7">
        <f t="shared" si="20"/>
        <v>90.360333333333344</v>
      </c>
      <c r="BV31" s="7">
        <f t="shared" si="20"/>
        <v>90.360333333333344</v>
      </c>
      <c r="BW31" s="7">
        <f t="shared" si="20"/>
        <v>90.360333333333344</v>
      </c>
      <c r="BX31" s="7">
        <f t="shared" si="20"/>
        <v>90.360333333333344</v>
      </c>
      <c r="BY31" s="7">
        <f t="shared" si="20"/>
        <v>90.360333333333344</v>
      </c>
      <c r="BZ31" s="7">
        <f t="shared" si="20"/>
        <v>90.360333333333344</v>
      </c>
      <c r="CA31" s="7">
        <f t="shared" si="20"/>
        <v>90.360333333333344</v>
      </c>
      <c r="CB31" s="7">
        <f t="shared" si="20"/>
        <v>90.360333333333344</v>
      </c>
      <c r="CC31" s="7">
        <f t="shared" si="20"/>
        <v>90.360333333333344</v>
      </c>
      <c r="CD31" s="7">
        <f t="shared" si="20"/>
        <v>90.360333333333344</v>
      </c>
      <c r="CE31" s="7">
        <f t="shared" si="20"/>
        <v>90.360333333333344</v>
      </c>
      <c r="CF31" s="7">
        <f t="shared" si="20"/>
        <v>90.360333333333344</v>
      </c>
      <c r="CG31" s="7">
        <f t="shared" si="20"/>
        <v>90.360333333333344</v>
      </c>
      <c r="CH31" s="7">
        <f t="shared" si="20"/>
        <v>90.360333333333344</v>
      </c>
      <c r="CI31" s="7">
        <f t="shared" si="20"/>
        <v>90.360333333333344</v>
      </c>
      <c r="CJ31" s="7">
        <f t="shared" si="20"/>
        <v>90.360333333333344</v>
      </c>
      <c r="CK31" s="7">
        <f t="shared" si="20"/>
        <v>90.360333333333344</v>
      </c>
      <c r="CL31" s="7">
        <f t="shared" si="20"/>
        <v>90.360333333333344</v>
      </c>
      <c r="CM31" s="7">
        <f t="shared" si="20"/>
        <v>90.360333333333344</v>
      </c>
      <c r="CN31" s="7">
        <f t="shared" si="20"/>
        <v>90.360333333333344</v>
      </c>
      <c r="CO31" s="7">
        <f t="shared" si="20"/>
        <v>90.360333333333344</v>
      </c>
      <c r="CP31" s="7">
        <f t="shared" si="20"/>
        <v>90.360333333333344</v>
      </c>
      <c r="CQ31" s="7">
        <f t="shared" si="20"/>
        <v>90.360333333333344</v>
      </c>
      <c r="CR31" s="7">
        <f t="shared" si="20"/>
        <v>90.360333333333344</v>
      </c>
      <c r="CS31" s="7">
        <f t="shared" si="20"/>
        <v>90.360333333333344</v>
      </c>
    </row>
    <row r="32" spans="1:98" s="16" customFormat="1" x14ac:dyDescent="0.25">
      <c r="A32" s="82"/>
      <c r="B32" s="23" t="s">
        <v>37</v>
      </c>
      <c r="C32" s="13"/>
      <c r="D32" s="15">
        <f t="shared" ref="D32:BO32" si="21">-($C$27-(1+D25)^$C$24*D31)*((1+D25)^($C$24-1)+(1-(1+D25)^($C$24-1))/(1-(1+D25)))^-1</f>
        <v>32.426219693472476</v>
      </c>
      <c r="E32" s="15">
        <f t="shared" si="21"/>
        <v>32.426219693472476</v>
      </c>
      <c r="F32" s="15">
        <f t="shared" si="21"/>
        <v>32.426219693472476</v>
      </c>
      <c r="G32" s="15">
        <f t="shared" si="21"/>
        <v>32.426219693472476</v>
      </c>
      <c r="H32" s="15">
        <f t="shared" si="21"/>
        <v>32.426219693472476</v>
      </c>
      <c r="I32" s="15">
        <f t="shared" si="21"/>
        <v>32.426219693472476</v>
      </c>
      <c r="J32" s="15">
        <f t="shared" si="21"/>
        <v>32.426219693472476</v>
      </c>
      <c r="K32" s="15">
        <f t="shared" si="21"/>
        <v>32.426219693472476</v>
      </c>
      <c r="L32" s="15">
        <f t="shared" si="21"/>
        <v>32.426219693472476</v>
      </c>
      <c r="M32" s="15">
        <f t="shared" si="21"/>
        <v>32.426219693472476</v>
      </c>
      <c r="N32" s="15">
        <f t="shared" si="21"/>
        <v>32.426219693472476</v>
      </c>
      <c r="O32" s="15">
        <f t="shared" si="21"/>
        <v>32.426219693472476</v>
      </c>
      <c r="P32" s="15">
        <f t="shared" si="21"/>
        <v>32.426219693472476</v>
      </c>
      <c r="Q32" s="15">
        <f t="shared" si="21"/>
        <v>32.426219693472476</v>
      </c>
      <c r="R32" s="15">
        <f t="shared" si="21"/>
        <v>32.426219693472476</v>
      </c>
      <c r="S32" s="15">
        <f t="shared" si="21"/>
        <v>32.426219693472476</v>
      </c>
      <c r="T32" s="15">
        <f t="shared" si="21"/>
        <v>32.426219693472476</v>
      </c>
      <c r="U32" s="15">
        <f t="shared" si="21"/>
        <v>32.426219693472476</v>
      </c>
      <c r="V32" s="15">
        <f t="shared" si="21"/>
        <v>32.426219693472476</v>
      </c>
      <c r="W32" s="15">
        <f t="shared" si="21"/>
        <v>32.426219693472476</v>
      </c>
      <c r="X32" s="15">
        <f t="shared" si="21"/>
        <v>32.426219693472476</v>
      </c>
      <c r="Y32" s="15">
        <f t="shared" si="21"/>
        <v>32.426219693472476</v>
      </c>
      <c r="Z32" s="15">
        <f t="shared" si="21"/>
        <v>32.426219693472476</v>
      </c>
      <c r="AA32" s="15">
        <f t="shared" si="21"/>
        <v>32.426219693472476</v>
      </c>
      <c r="AB32" s="15">
        <f t="shared" si="21"/>
        <v>32.426219693472476</v>
      </c>
      <c r="AC32" s="15">
        <f t="shared" si="21"/>
        <v>32.426219693472476</v>
      </c>
      <c r="AD32" s="15">
        <f t="shared" si="21"/>
        <v>32.426219693472476</v>
      </c>
      <c r="AE32" s="15">
        <f t="shared" si="21"/>
        <v>32.426219693472476</v>
      </c>
      <c r="AF32" s="15">
        <f t="shared" si="21"/>
        <v>32.426219693472476</v>
      </c>
      <c r="AG32" s="15">
        <f t="shared" si="21"/>
        <v>32.426219693472476</v>
      </c>
      <c r="AH32" s="15">
        <f t="shared" si="21"/>
        <v>32.426219693472476</v>
      </c>
      <c r="AI32" s="15">
        <f t="shared" si="21"/>
        <v>32.426219693472476</v>
      </c>
      <c r="AJ32" s="15">
        <f t="shared" si="21"/>
        <v>32.426219693472476</v>
      </c>
      <c r="AK32" s="15">
        <f t="shared" si="21"/>
        <v>32.426219693472476</v>
      </c>
      <c r="AL32" s="15">
        <f t="shared" si="21"/>
        <v>32.426219693472476</v>
      </c>
      <c r="AM32" s="15">
        <f t="shared" si="21"/>
        <v>32.426219693472476</v>
      </c>
      <c r="AN32" s="15">
        <f t="shared" si="21"/>
        <v>32.426219693472476</v>
      </c>
      <c r="AO32" s="15">
        <f t="shared" si="21"/>
        <v>32.426219693472476</v>
      </c>
      <c r="AP32" s="15">
        <f t="shared" si="21"/>
        <v>32.426219693472476</v>
      </c>
      <c r="AQ32" s="15">
        <f t="shared" si="21"/>
        <v>32.426219693472476</v>
      </c>
      <c r="AR32" s="15">
        <f t="shared" si="21"/>
        <v>32.426219693472476</v>
      </c>
      <c r="AS32" s="15">
        <f t="shared" si="21"/>
        <v>32.426219693472476</v>
      </c>
      <c r="AT32" s="15">
        <f t="shared" si="21"/>
        <v>32.426219693472476</v>
      </c>
      <c r="AU32" s="15">
        <f t="shared" si="21"/>
        <v>32.426219693472476</v>
      </c>
      <c r="AV32" s="15">
        <f t="shared" si="21"/>
        <v>32.426219693472476</v>
      </c>
      <c r="AW32" s="15">
        <f t="shared" si="21"/>
        <v>32.426219693472476</v>
      </c>
      <c r="AX32" s="15">
        <f t="shared" si="21"/>
        <v>32.426219693472476</v>
      </c>
      <c r="AY32" s="15">
        <f t="shared" si="21"/>
        <v>32.426219693472476</v>
      </c>
      <c r="AZ32" s="15">
        <f t="shared" si="21"/>
        <v>32.426219693472476</v>
      </c>
      <c r="BA32" s="15">
        <f t="shared" si="21"/>
        <v>32.426219693472476</v>
      </c>
      <c r="BB32" s="15">
        <f t="shared" si="21"/>
        <v>32.426219693472476</v>
      </c>
      <c r="BC32" s="15">
        <f t="shared" si="21"/>
        <v>32.426219693472476</v>
      </c>
      <c r="BD32" s="15">
        <f t="shared" si="21"/>
        <v>32.426219693472476</v>
      </c>
      <c r="BE32" s="15">
        <f t="shared" si="21"/>
        <v>32.426219693472476</v>
      </c>
      <c r="BF32" s="15">
        <f t="shared" si="21"/>
        <v>32.426219693472476</v>
      </c>
      <c r="BG32" s="15">
        <f t="shared" si="21"/>
        <v>32.426219693472476</v>
      </c>
      <c r="BH32" s="15">
        <f t="shared" si="21"/>
        <v>32.426219693472476</v>
      </c>
      <c r="BI32" s="15">
        <f t="shared" si="21"/>
        <v>32.426219693472476</v>
      </c>
      <c r="BJ32" s="15">
        <f t="shared" si="21"/>
        <v>32.426219693472476</v>
      </c>
      <c r="BK32" s="15">
        <f t="shared" si="21"/>
        <v>32.426219693472476</v>
      </c>
      <c r="BL32" s="15">
        <f t="shared" si="21"/>
        <v>32.426219693472476</v>
      </c>
      <c r="BM32" s="15">
        <f t="shared" si="21"/>
        <v>32.426219693472476</v>
      </c>
      <c r="BN32" s="15">
        <f t="shared" si="21"/>
        <v>32.426219693472476</v>
      </c>
      <c r="BO32" s="15">
        <f t="shared" si="21"/>
        <v>32.426219693472476</v>
      </c>
      <c r="BP32" s="15">
        <f t="shared" ref="BP32:CS32" si="22">-($C$27-(1+BP25)^$C$24*BP31)*((1+BP25)^($C$24-1)+(1-(1+BP25)^($C$24-1))/(1-(1+BP25)))^-1</f>
        <v>32.426219693472476</v>
      </c>
      <c r="BQ32" s="15">
        <f t="shared" si="22"/>
        <v>32.426219693472476</v>
      </c>
      <c r="BR32" s="15">
        <f t="shared" si="22"/>
        <v>32.426219693472476</v>
      </c>
      <c r="BS32" s="15">
        <f t="shared" si="22"/>
        <v>32.426219693472476</v>
      </c>
      <c r="BT32" s="15">
        <f t="shared" si="22"/>
        <v>32.426219693472476</v>
      </c>
      <c r="BU32" s="15">
        <f t="shared" si="22"/>
        <v>32.426219693472476</v>
      </c>
      <c r="BV32" s="15">
        <f t="shared" si="22"/>
        <v>32.426219693472476</v>
      </c>
      <c r="BW32" s="15">
        <f t="shared" si="22"/>
        <v>32.426219693472476</v>
      </c>
      <c r="BX32" s="15">
        <f t="shared" si="22"/>
        <v>32.426219693472476</v>
      </c>
      <c r="BY32" s="15">
        <f t="shared" si="22"/>
        <v>32.426219693472476</v>
      </c>
      <c r="BZ32" s="15">
        <f t="shared" si="22"/>
        <v>32.426219693472476</v>
      </c>
      <c r="CA32" s="15">
        <f t="shared" si="22"/>
        <v>32.426219693472476</v>
      </c>
      <c r="CB32" s="15">
        <f t="shared" si="22"/>
        <v>32.426219693472476</v>
      </c>
      <c r="CC32" s="15">
        <f t="shared" si="22"/>
        <v>32.426219693472476</v>
      </c>
      <c r="CD32" s="15">
        <f t="shared" si="22"/>
        <v>32.426219693472476</v>
      </c>
      <c r="CE32" s="15">
        <f t="shared" si="22"/>
        <v>32.426219693472476</v>
      </c>
      <c r="CF32" s="15">
        <f t="shared" si="22"/>
        <v>32.426219693472476</v>
      </c>
      <c r="CG32" s="15">
        <f t="shared" si="22"/>
        <v>32.426219693472476</v>
      </c>
      <c r="CH32" s="15">
        <f t="shared" si="22"/>
        <v>32.426219693472476</v>
      </c>
      <c r="CI32" s="15">
        <f t="shared" si="22"/>
        <v>32.426219693472476</v>
      </c>
      <c r="CJ32" s="15">
        <f t="shared" si="22"/>
        <v>32.426219693472476</v>
      </c>
      <c r="CK32" s="15">
        <f t="shared" si="22"/>
        <v>32.426219693472476</v>
      </c>
      <c r="CL32" s="15">
        <f t="shared" si="22"/>
        <v>32.426219693472476</v>
      </c>
      <c r="CM32" s="15">
        <f t="shared" si="22"/>
        <v>32.426219693472476</v>
      </c>
      <c r="CN32" s="15">
        <f t="shared" si="22"/>
        <v>32.426219693472476</v>
      </c>
      <c r="CO32" s="15">
        <f t="shared" si="22"/>
        <v>32.426219693472476</v>
      </c>
      <c r="CP32" s="15">
        <f t="shared" si="22"/>
        <v>32.426219693472476</v>
      </c>
      <c r="CQ32" s="15">
        <f t="shared" si="22"/>
        <v>32.426219693472476</v>
      </c>
      <c r="CR32" s="15">
        <f t="shared" si="22"/>
        <v>32.426219693472476</v>
      </c>
      <c r="CS32" s="15">
        <f t="shared" si="22"/>
        <v>32.426219693472476</v>
      </c>
    </row>
    <row r="33" spans="2:97" x14ac:dyDescent="0.25">
      <c r="D33">
        <v>1.35</v>
      </c>
      <c r="E33">
        <v>1.35</v>
      </c>
      <c r="F33">
        <v>1.35</v>
      </c>
      <c r="G33">
        <v>1.35</v>
      </c>
      <c r="H33">
        <v>1.35</v>
      </c>
      <c r="I33">
        <v>1.35</v>
      </c>
      <c r="J33">
        <v>1.35</v>
      </c>
      <c r="K33">
        <v>1.35</v>
      </c>
      <c r="L33">
        <v>1.35</v>
      </c>
      <c r="M33">
        <v>1.35</v>
      </c>
      <c r="N33">
        <v>1.35</v>
      </c>
      <c r="O33">
        <v>1.35</v>
      </c>
      <c r="P33">
        <v>1.35</v>
      </c>
      <c r="Q33">
        <v>1.35</v>
      </c>
      <c r="R33">
        <v>1.35</v>
      </c>
      <c r="S33">
        <v>1.35</v>
      </c>
      <c r="T33">
        <v>1.35</v>
      </c>
      <c r="U33">
        <v>1.35</v>
      </c>
      <c r="V33">
        <v>1.35</v>
      </c>
      <c r="W33">
        <v>1.35</v>
      </c>
    </row>
    <row r="37" spans="2:97" x14ac:dyDescent="0.25">
      <c r="B37" s="1" t="s">
        <v>49</v>
      </c>
      <c r="D37">
        <v>4.7144495188923212</v>
      </c>
      <c r="E37">
        <v>5.7144495188923212</v>
      </c>
      <c r="F37">
        <v>6.7144495188923212</v>
      </c>
      <c r="G37">
        <v>7.7144495188923212</v>
      </c>
      <c r="H37">
        <v>8.7144495188923212</v>
      </c>
      <c r="I37">
        <v>9.7144495188923212</v>
      </c>
      <c r="J37">
        <v>10.714449518892321</v>
      </c>
      <c r="K37">
        <v>11.714449518892321</v>
      </c>
      <c r="L37">
        <v>12.714449518892321</v>
      </c>
      <c r="M37">
        <v>13.714449518892321</v>
      </c>
      <c r="N37">
        <v>14.714449518892321</v>
      </c>
      <c r="O37">
        <v>15.714449518892321</v>
      </c>
      <c r="P37">
        <v>16.714449518892323</v>
      </c>
      <c r="Q37">
        <v>17.714449518892323</v>
      </c>
      <c r="R37">
        <v>18.714449518892323</v>
      </c>
      <c r="S37">
        <v>19.714449518892323</v>
      </c>
      <c r="T37">
        <v>20.714449518892323</v>
      </c>
      <c r="U37">
        <v>21.714449518892323</v>
      </c>
      <c r="V37">
        <v>22.714449518892323</v>
      </c>
      <c r="W37">
        <v>23.714449518892323</v>
      </c>
      <c r="X37">
        <v>24.714449518892323</v>
      </c>
      <c r="Y37">
        <v>25.714449518892323</v>
      </c>
      <c r="Z37">
        <v>26.714449518892323</v>
      </c>
      <c r="AA37">
        <v>27.714449518892323</v>
      </c>
      <c r="AB37">
        <v>28.714449518892323</v>
      </c>
      <c r="AC37">
        <v>29.714449518892323</v>
      </c>
      <c r="AD37">
        <v>30.714449518892323</v>
      </c>
      <c r="AE37">
        <v>31.714449518892323</v>
      </c>
      <c r="AF37">
        <v>32.714449518892323</v>
      </c>
      <c r="AG37">
        <v>33.714449518892323</v>
      </c>
      <c r="AH37">
        <v>34.714449518892323</v>
      </c>
      <c r="AI37">
        <v>35.714449518892323</v>
      </c>
      <c r="AJ37">
        <v>36.714449518892323</v>
      </c>
      <c r="AK37">
        <v>37.714449518892323</v>
      </c>
      <c r="AL37">
        <v>38.714449518892323</v>
      </c>
      <c r="AM37">
        <v>39.714449518892323</v>
      </c>
      <c r="AN37">
        <v>40.714449518892323</v>
      </c>
      <c r="AO37">
        <v>41.714449518892323</v>
      </c>
      <c r="AP37">
        <v>42.714449518892323</v>
      </c>
      <c r="AQ37">
        <v>43.714449518892323</v>
      </c>
      <c r="AR37">
        <v>44.714449518892323</v>
      </c>
      <c r="AS37">
        <v>45.714449518892323</v>
      </c>
      <c r="AT37">
        <v>46.714449518892323</v>
      </c>
      <c r="AU37">
        <v>47.714449518892323</v>
      </c>
      <c r="AV37">
        <v>48.714449518892323</v>
      </c>
      <c r="AW37">
        <v>49.714449518892323</v>
      </c>
      <c r="AX37">
        <v>50.714449518892323</v>
      </c>
      <c r="AY37">
        <v>51.714449518892323</v>
      </c>
      <c r="AZ37">
        <v>52.714449518892323</v>
      </c>
      <c r="BA37">
        <v>53.714449518892323</v>
      </c>
      <c r="BB37">
        <v>54.714449518892323</v>
      </c>
      <c r="BC37">
        <v>55.714449518892323</v>
      </c>
      <c r="BD37">
        <v>56.714449518892323</v>
      </c>
      <c r="BE37">
        <v>57.714449518892323</v>
      </c>
      <c r="BF37">
        <v>58.714449518892323</v>
      </c>
      <c r="BG37">
        <v>59.714449518892323</v>
      </c>
      <c r="BH37">
        <v>60.714449518892323</v>
      </c>
      <c r="BI37">
        <v>61.714449518892323</v>
      </c>
      <c r="BJ37">
        <v>62.714449518892323</v>
      </c>
      <c r="BK37">
        <v>63.714449518892323</v>
      </c>
      <c r="BL37">
        <v>64.714449518892323</v>
      </c>
      <c r="BM37">
        <v>65.714449518892323</v>
      </c>
      <c r="BN37">
        <v>66.714449518892323</v>
      </c>
      <c r="BO37">
        <v>67.714449518892323</v>
      </c>
      <c r="BP37">
        <v>68.714449518892323</v>
      </c>
      <c r="BQ37">
        <v>69.714449518892323</v>
      </c>
      <c r="BR37">
        <v>70.714449518892323</v>
      </c>
      <c r="BS37">
        <v>71.714449518892323</v>
      </c>
      <c r="BT37">
        <v>72.714449518892323</v>
      </c>
      <c r="BU37">
        <v>73.714449518892323</v>
      </c>
      <c r="BV37">
        <v>74.714449518892323</v>
      </c>
      <c r="BW37">
        <v>75.714449518892323</v>
      </c>
      <c r="BX37">
        <v>76.714449518892323</v>
      </c>
      <c r="BY37">
        <v>77.714449518892323</v>
      </c>
      <c r="BZ37">
        <v>78.714449518892323</v>
      </c>
      <c r="CA37">
        <v>79.714449518892323</v>
      </c>
      <c r="CB37">
        <v>80.714449518892323</v>
      </c>
      <c r="CC37">
        <v>81.714449518892323</v>
      </c>
      <c r="CD37">
        <v>82.714449518892323</v>
      </c>
      <c r="CE37">
        <v>83.714449518892323</v>
      </c>
      <c r="CF37">
        <v>84.714449518892323</v>
      </c>
      <c r="CG37">
        <v>85.714449518892323</v>
      </c>
      <c r="CH37">
        <v>86.714449518892323</v>
      </c>
      <c r="CI37">
        <v>87.714449518892323</v>
      </c>
      <c r="CJ37">
        <v>88.714449518892323</v>
      </c>
      <c r="CK37">
        <v>89.714449518892323</v>
      </c>
      <c r="CL37">
        <v>90.714449518892323</v>
      </c>
      <c r="CM37">
        <v>91.714449518892323</v>
      </c>
      <c r="CN37">
        <v>92.714449518892323</v>
      </c>
      <c r="CO37">
        <v>93.714449518892323</v>
      </c>
      <c r="CP37">
        <v>94.714449518892323</v>
      </c>
      <c r="CQ37">
        <v>95.714449518892323</v>
      </c>
      <c r="CR37">
        <v>96.714449518892323</v>
      </c>
      <c r="CS37">
        <v>97.714449518892323</v>
      </c>
    </row>
    <row r="38" spans="2:97" x14ac:dyDescent="0.25">
      <c r="C38" t="s">
        <v>44</v>
      </c>
      <c r="D38" s="3">
        <v>32.426219693472476</v>
      </c>
      <c r="E38" s="3">
        <v>31.551918970022598</v>
      </c>
      <c r="F38" s="3">
        <v>30.694004044885745</v>
      </c>
      <c r="G38" s="3">
        <v>29.852018550367859</v>
      </c>
      <c r="H38" s="3">
        <v>29.025522910202241</v>
      </c>
      <c r="I38" s="3">
        <v>28.214093574316337</v>
      </c>
      <c r="J38" s="3">
        <v>27.41732229506917</v>
      </c>
      <c r="K38" s="3">
        <v>26.634815442360861</v>
      </c>
      <c r="L38" s="3">
        <v>25.866193355200338</v>
      </c>
      <c r="M38" s="3">
        <v>25.111089727486473</v>
      </c>
      <c r="N38" s="3">
        <v>24.3691510259154</v>
      </c>
      <c r="O38" s="3">
        <v>23.640035938070298</v>
      </c>
      <c r="P38" s="3">
        <v>22.923414848883468</v>
      </c>
      <c r="Q38" s="3">
        <v>22.218969343783641</v>
      </c>
      <c r="R38" s="3">
        <v>21.52639173695492</v>
      </c>
      <c r="S38" s="3">
        <v>20.845384623238971</v>
      </c>
      <c r="T38" s="3">
        <v>20.175660452309572</v>
      </c>
      <c r="U38" s="3">
        <v>19.516941123838507</v>
      </c>
      <c r="V38" s="3">
        <v>18.868957602455424</v>
      </c>
      <c r="W38" s="3">
        <v>18.231449551381644</v>
      </c>
      <c r="X38" s="3">
        <v>17.604164983689827</v>
      </c>
      <c r="Y38" s="3">
        <v>16.986859930208055</v>
      </c>
      <c r="Z38" s="3">
        <v>16.379298123148857</v>
      </c>
      <c r="AA38" s="3">
        <v>15.781250694601241</v>
      </c>
      <c r="AB38" s="3">
        <v>15.192495889077421</v>
      </c>
      <c r="AC38" s="3">
        <v>14.612818789355956</v>
      </c>
      <c r="AD38" s="3">
        <v>14.04201105490904</v>
      </c>
      <c r="AE38" s="3">
        <v>13.479870672245184</v>
      </c>
      <c r="AF38" s="3">
        <v>12.926201716538998</v>
      </c>
      <c r="AG38" s="3">
        <v>12.380814123956981</v>
      </c>
      <c r="AH38" s="3">
        <v>11.843523474123558</v>
      </c>
      <c r="AI38" s="3">
        <v>11.314150782204564</v>
      </c>
      <c r="AJ38" s="3">
        <v>10.792522300115309</v>
      </c>
      <c r="AK38" s="3">
        <v>10.278469326390137</v>
      </c>
      <c r="AL38" s="3">
        <v>9.7718280242753082</v>
      </c>
      <c r="AM38" s="3">
        <v>9.2724392476345656</v>
      </c>
      <c r="AN38" s="3">
        <v>8.7801483742773598</v>
      </c>
      <c r="AO38" s="3">
        <v>8.2948051463441459</v>
      </c>
      <c r="AP38" s="3">
        <v>7.8162635174020636</v>
      </c>
      <c r="AQ38" s="3">
        <v>7.3443815059242468</v>
      </c>
      <c r="AR38" s="3">
        <v>6.8790210548441024</v>
      </c>
      <c r="AS38" s="3">
        <v>6.4200478968926404</v>
      </c>
      <c r="AT38" s="3">
        <v>5.9673314254428504</v>
      </c>
      <c r="AU38" s="3">
        <v>5.5207445706002858</v>
      </c>
      <c r="AV38" s="3">
        <v>5.0801636802929551</v>
      </c>
      <c r="AW38" s="3">
        <v>4.645468406126497</v>
      </c>
      <c r="AX38" s="3">
        <v>4.2165415937837736</v>
      </c>
      <c r="AY38" s="3">
        <v>3.7932691777586456</v>
      </c>
      <c r="AZ38" s="3">
        <v>3.3755400802257682</v>
      </c>
      <c r="BA38" s="3">
        <v>2.9632461138577142</v>
      </c>
      <c r="BB38" s="3">
        <v>2.5562818884110925</v>
      </c>
      <c r="BC38" s="3">
        <v>2.1545447209119146</v>
      </c>
      <c r="BD38" s="3">
        <v>1.7579345492798666</v>
      </c>
      <c r="BE38" s="3">
        <v>1.3663538492382798</v>
      </c>
      <c r="BF38" s="3">
        <v>0.97970755436560353</v>
      </c>
      <c r="BG38" s="3">
        <v>0.59790297914991442</v>
      </c>
      <c r="BH38" s="3">
        <v>0.22084974491645681</v>
      </c>
      <c r="BI38" s="3">
        <v>-0.15154029149697124</v>
      </c>
      <c r="BJ38" s="3">
        <v>-0.51935310643418831</v>
      </c>
      <c r="BK38" s="3">
        <v>-0.88267257559748913</v>
      </c>
      <c r="BL38" s="3">
        <v>-1.2415805378137605</v>
      </c>
      <c r="BM38" s="3">
        <v>-1.5961568564919233</v>
      </c>
      <c r="BN38" s="3">
        <v>-1.9464794788683832</v>
      </c>
      <c r="BO38" s="3">
        <v>-2.2926244931332178</v>
      </c>
      <c r="BP38" s="3">
        <v>-2.6346661835244305</v>
      </c>
      <c r="BQ38" s="3">
        <v>-2.9726770834748706</v>
      </c>
      <c r="BR38" s="3">
        <v>-3.3067280268908519</v>
      </c>
      <c r="BS38" s="3">
        <v>-3.6368881976391592</v>
      </c>
      <c r="BT38" s="3">
        <v>-3.9632251773149463</v>
      </c>
      <c r="BU38" s="3">
        <v>-4.2858049913596687</v>
      </c>
      <c r="BV38" s="3">
        <v>-4.6046921535952947</v>
      </c>
      <c r="BW38" s="3">
        <v>-4.9199497092378621</v>
      </c>
      <c r="BX38" s="3">
        <v>-5.231639276450494</v>
      </c>
      <c r="BY38" s="3">
        <v>-5.5398210864936104</v>
      </c>
      <c r="BZ38" s="3">
        <v>-5.8445540225271273</v>
      </c>
      <c r="CA38" s="3">
        <v>-6.1458956571171797</v>
      </c>
      <c r="CB38" s="3">
        <v>-6.4439022884975472</v>
      </c>
      <c r="CC38" s="3">
        <v>-6.7386289756338584</v>
      </c>
      <c r="CD38" s="3">
        <v>-7.0301295721362678</v>
      </c>
      <c r="CE38" s="3">
        <v>-7.3184567590645599</v>
      </c>
      <c r="CF38" s="3">
        <v>-7.6036620766677672</v>
      </c>
      <c r="CG38" s="3">
        <v>-7.8857959550981747</v>
      </c>
      <c r="CH38" s="3">
        <v>-8.1649077441385174</v>
      </c>
      <c r="CI38" s="3">
        <v>-8.4410457419789324</v>
      </c>
      <c r="CJ38" s="3">
        <v>-8.7142572230789028</v>
      </c>
      <c r="CK38" s="3">
        <v>-8.9845884651481072</v>
      </c>
      <c r="CL38" s="3">
        <v>-9.2520847752785116</v>
      </c>
      <c r="CM38" s="3">
        <v>-9.5167905152583288</v>
      </c>
      <c r="CN38" s="3">
        <v>-9.778749126098198</v>
      </c>
      <c r="CO38" s="3">
        <v>-10.038003151797533</v>
      </c>
      <c r="CP38" s="3">
        <v>-10.294594262378439</v>
      </c>
      <c r="CQ38" s="3">
        <v>-10.548563276213685</v>
      </c>
      <c r="CR38" s="3">
        <v>-10.799950181673502</v>
      </c>
      <c r="CS38" s="3">
        <v>-11.048794158115534</v>
      </c>
    </row>
    <row r="39" spans="2:97" x14ac:dyDescent="0.25">
      <c r="C39" t="s">
        <v>45</v>
      </c>
      <c r="D39" s="3">
        <v>17.074484064308283</v>
      </c>
      <c r="E39" s="3">
        <v>16.27231717277229</v>
      </c>
      <c r="F39" s="3">
        <v>15.485861373410247</v>
      </c>
      <c r="G39" s="3">
        <v>14.714669720791099</v>
      </c>
      <c r="H39" s="3">
        <v>13.958311886281583</v>
      </c>
      <c r="I39" s="3">
        <v>13.21637339684016</v>
      </c>
      <c r="J39" s="3">
        <v>12.488454915170415</v>
      </c>
      <c r="K39" s="3">
        <v>11.774171558639408</v>
      </c>
      <c r="L39" s="3">
        <v>11.073152254549989</v>
      </c>
      <c r="M39" s="3">
        <v>10.385039129526161</v>
      </c>
      <c r="N39" s="3">
        <v>9.7094869309268983</v>
      </c>
      <c r="O39" s="3">
        <v>9.0461624783481316</v>
      </c>
      <c r="P39" s="3">
        <v>8.394744143405541</v>
      </c>
      <c r="Q39" s="3">
        <v>7.7549213561139876</v>
      </c>
      <c r="R39" s="3">
        <v>7.1263941362925483</v>
      </c>
      <c r="S39" s="3">
        <v>6.5088726485298238</v>
      </c>
      <c r="T39" s="3">
        <v>5.9020767793407156</v>
      </c>
      <c r="U39" s="3">
        <v>5.3057357352365164</v>
      </c>
      <c r="V39" s="3">
        <v>4.7195876605129863</v>
      </c>
      <c r="W39" s="3">
        <v>4.1433792736389741</v>
      </c>
      <c r="X39" s="3">
        <v>3.576865521199605</v>
      </c>
      <c r="Y39" s="3">
        <v>3.019809248414643</v>
      </c>
      <c r="Z39" s="3">
        <v>2.4719808853147551</v>
      </c>
      <c r="AA39" s="3">
        <v>1.9331581477157387</v>
      </c>
      <c r="AB39" s="3">
        <v>1.403125752184246</v>
      </c>
      <c r="AC39" s="3">
        <v>0.88167514423860416</v>
      </c>
      <c r="AD39" s="3">
        <v>0.36860423907438145</v>
      </c>
      <c r="AE39" s="3">
        <v>-0.13628282585244919</v>
      </c>
      <c r="AF39" s="3">
        <v>-0.63317592701129499</v>
      </c>
      <c r="AG39" s="3">
        <v>-1.1222591803411077</v>
      </c>
      <c r="AH39" s="3">
        <v>-1.603711156707216</v>
      </c>
      <c r="AI39" s="3">
        <v>-2.0777050877919625</v>
      </c>
      <c r="AJ39" s="3">
        <v>-2.5444090629106428</v>
      </c>
      <c r="AK39" s="3">
        <v>-3.0039862172144565</v>
      </c>
      <c r="AL39" s="3">
        <v>-3.4565949117169761</v>
      </c>
      <c r="AM39" s="3">
        <v>-3.9023889055539129</v>
      </c>
      <c r="AN39" s="3">
        <v>-4.3415175208643948</v>
      </c>
      <c r="AO39" s="3">
        <v>-4.7741258006585632</v>
      </c>
      <c r="AP39" s="3">
        <v>-5.2003546600165604</v>
      </c>
      <c r="AQ39" s="3">
        <v>-5.620341030944795</v>
      </c>
      <c r="AR39" s="3">
        <v>-6.0342180011969031</v>
      </c>
      <c r="AS39" s="3">
        <v>-6.4421149473501078</v>
      </c>
      <c r="AT39" s="3">
        <v>-6.8441576624121767</v>
      </c>
      <c r="AU39" s="3">
        <v>-7.2404684782184967</v>
      </c>
      <c r="AV39" s="3">
        <v>-7.6311663828654295</v>
      </c>
      <c r="AW39" s="3">
        <v>-8.016367133412766</v>
      </c>
      <c r="AX39" s="3">
        <v>-8.3961833640754939</v>
      </c>
      <c r="AY39" s="3">
        <v>-8.7707246901138411</v>
      </c>
      <c r="AZ39" s="3">
        <v>-9.1400978076192239</v>
      </c>
      <c r="BA39" s="3">
        <v>-9.5044065893837253</v>
      </c>
      <c r="BB39" s="3">
        <v>-9.8637521770307259</v>
      </c>
      <c r="BC39" s="3">
        <v>-10.218233069575486</v>
      </c>
      <c r="BD39" s="3">
        <v>-10.567945208575489</v>
      </c>
      <c r="BE39" s="3">
        <v>-10.91298206002269</v>
      </c>
      <c r="BF39" s="3">
        <v>-11.253434693121433</v>
      </c>
      <c r="BG39" s="3">
        <v>-11.589391856089545</v>
      </c>
      <c r="BH39" s="3">
        <v>-11.920940049112149</v>
      </c>
      <c r="BI39" s="3">
        <v>-12.248163594572468</v>
      </c>
      <c r="BJ39" s="3">
        <v>-12.571144704676639</v>
      </c>
      <c r="BK39" s="3">
        <v>-12.889963546584823</v>
      </c>
      <c r="BL39" s="3">
        <v>-13.204698305154661</v>
      </c>
      <c r="BM39" s="3">
        <v>-13.515425243398591</v>
      </c>
      <c r="BN39" s="3">
        <v>-13.822218760751051</v>
      </c>
      <c r="BO39" s="3">
        <v>-14.125151449237793</v>
      </c>
      <c r="BP39" s="3">
        <v>-14.424294147634058</v>
      </c>
      <c r="BQ39" s="3">
        <v>-14.719715993695717</v>
      </c>
      <c r="BR39" s="3">
        <v>-15.011484474541929</v>
      </c>
      <c r="BS39" s="3">
        <v>-15.299665475265369</v>
      </c>
      <c r="BT39" s="3">
        <v>-15.584323325842265</v>
      </c>
      <c r="BU39" s="3">
        <v>-15.865520846410719</v>
      </c>
      <c r="BV39" s="3">
        <v>-16.143319390983198</v>
      </c>
      <c r="BW39" s="3">
        <v>-16.417778889655786</v>
      </c>
      <c r="BX39" s="3">
        <v>-16.688957889373995</v>
      </c>
      <c r="BY39" s="3">
        <v>-16.956913593312212</v>
      </c>
      <c r="BZ39" s="3">
        <v>-17.221701898921403</v>
      </c>
      <c r="CA39" s="3">
        <v>-17.483377434697111</v>
      </c>
      <c r="CB39" s="3">
        <v>-17.741993595717549</v>
      </c>
      <c r="CC39" s="3">
        <v>-17.99760257799948</v>
      </c>
      <c r="CD39" s="3">
        <v>-18.250255411717283</v>
      </c>
      <c r="CE39" s="3">
        <v>-18.500001993328702</v>
      </c>
      <c r="CF39" s="3">
        <v>-18.746891116649081</v>
      </c>
      <c r="CG39" s="3">
        <v>-18.990970502913694</v>
      </c>
      <c r="CH39" s="3">
        <v>-19.232286829866474</v>
      </c>
      <c r="CI39" s="3">
        <v>-19.470885759911528</v>
      </c>
      <c r="CJ39" s="3">
        <v>-19.706811967362388</v>
      </c>
      <c r="CK39" s="3">
        <v>-19.940109164822456</v>
      </c>
      <c r="CL39" s="3">
        <v>-20.170820128728817</v>
      </c>
      <c r="CM39" s="3">
        <v>-20.398986724089823</v>
      </c>
      <c r="CN39" s="3">
        <v>-20.624649928446292</v>
      </c>
      <c r="CO39" s="3">
        <v>-20.847849855084188</v>
      </c>
      <c r="CP39" s="3">
        <v>-21.068625775525994</v>
      </c>
      <c r="CQ39" s="3">
        <v>-21.287016141326671</v>
      </c>
      <c r="CR39" s="3">
        <v>-21.503058605199161</v>
      </c>
      <c r="CS39" s="3">
        <v>-21.716790041493176</v>
      </c>
    </row>
    <row r="40" spans="2:97" x14ac:dyDescent="0.25">
      <c r="C40" t="s">
        <v>46</v>
      </c>
      <c r="D40" s="3">
        <v>7.8665795963205207</v>
      </c>
      <c r="E40" s="3">
        <v>7.1056049727110535</v>
      </c>
      <c r="F40" s="3">
        <v>6.3610584146173244</v>
      </c>
      <c r="G40" s="3">
        <v>5.6324531133897313</v>
      </c>
      <c r="H40" s="3">
        <v>4.9193199371860183</v>
      </c>
      <c r="I40" s="3">
        <v>4.2212066655774212</v>
      </c>
      <c r="J40" s="3">
        <v>3.5376772639570646</v>
      </c>
      <c r="K40" s="3">
        <v>2.8683111952613634</v>
      </c>
      <c r="L40" s="3">
        <v>2.2127027666987225</v>
      </c>
      <c r="M40" s="3">
        <v>1.5704605093462105</v>
      </c>
      <c r="N40" s="3">
        <v>0.94120658862840512</v>
      </c>
      <c r="O40" s="3">
        <v>0.32457624383360656</v>
      </c>
      <c r="P40" s="3">
        <v>-0.27978274504799572</v>
      </c>
      <c r="Q40" s="3">
        <v>-0.87221056475955938</v>
      </c>
      <c r="R40" s="3">
        <v>-1.4530358519723476</v>
      </c>
      <c r="S40" s="3">
        <v>-2.022576153623981</v>
      </c>
      <c r="T40" s="3">
        <v>-2.5811383656911504</v>
      </c>
      <c r="U40" s="3">
        <v>-3.1290191516009771</v>
      </c>
      <c r="V40" s="3">
        <v>-3.6665053414058746</v>
      </c>
      <c r="W40" s="3">
        <v>-4.1938743127727056</v>
      </c>
      <c r="X40" s="3">
        <v>-4.7113943547689905</v>
      </c>
      <c r="Y40" s="3">
        <v>-5.2193250153660236</v>
      </c>
      <c r="Z40" s="3">
        <v>-5.7179174335199727</v>
      </c>
      <c r="AA40" s="3">
        <v>-6.2074146566383224</v>
      </c>
      <c r="AB40" s="3">
        <v>-6.6880519441885946</v>
      </c>
      <c r="AC40" s="3">
        <v>-7.1600570581596532</v>
      </c>
      <c r="AD40" s="3">
        <v>-7.6236505410429576</v>
      </c>
      <c r="AE40" s="3">
        <v>-8.0790459819607356</v>
      </c>
      <c r="AF40" s="3">
        <v>-8.526450271530722</v>
      </c>
      <c r="AG40" s="3">
        <v>-8.9660638460224042</v>
      </c>
      <c r="AH40" s="3">
        <v>-9.3980809213275247</v>
      </c>
      <c r="AI40" s="3">
        <v>-9.8226897172370276</v>
      </c>
      <c r="AJ40" s="3">
        <v>-10.240072672489143</v>
      </c>
      <c r="AK40" s="3">
        <v>-10.650406651026351</v>
      </c>
      <c r="AL40" s="3">
        <v>-11.053863139875455</v>
      </c>
      <c r="AM40" s="3">
        <v>-11.450608439040884</v>
      </c>
      <c r="AN40" s="3">
        <v>-11.840803843781439</v>
      </c>
      <c r="AO40" s="3">
        <v>-12.224605819619242</v>
      </c>
      <c r="AP40" s="3">
        <v>-12.602166170411987</v>
      </c>
      <c r="AQ40" s="3">
        <v>-12.973632199801612</v>
      </c>
      <c r="AR40" s="3">
        <v>-13.339146866336081</v>
      </c>
      <c r="AS40" s="3">
        <v>-13.698848932545451</v>
      </c>
      <c r="AT40" s="3">
        <v>-14.052873108239412</v>
      </c>
      <c r="AU40" s="3">
        <v>-14.401350188279126</v>
      </c>
      <c r="AV40" s="3">
        <v>-14.744407185063938</v>
      </c>
      <c r="AW40" s="3">
        <v>-15.082167455961423</v>
      </c>
      <c r="AX40" s="3">
        <v>-15.414750825897682</v>
      </c>
      <c r="AY40" s="3">
        <v>-15.742273705314462</v>
      </c>
      <c r="AZ40" s="3">
        <v>-16.064849203689207</v>
      </c>
      <c r="BA40" s="3">
        <v>-16.38258723880519</v>
      </c>
      <c r="BB40" s="3">
        <v>-16.695594641949274</v>
      </c>
      <c r="BC40" s="3">
        <v>-17.003975259207152</v>
      </c>
      <c r="BD40" s="3">
        <v>-17.307830049017156</v>
      </c>
      <c r="BE40" s="3">
        <v>-17.607257176136986</v>
      </c>
      <c r="BF40" s="3">
        <v>-17.902352102169626</v>
      </c>
      <c r="BG40" s="3">
        <v>-18.193207672789065</v>
      </c>
      <c r="BH40" s="3">
        <v>-18.479914201798831</v>
      </c>
      <c r="BI40" s="3">
        <v>-18.762559552151576</v>
      </c>
      <c r="BJ40" s="3">
        <v>-19.041229214050883</v>
      </c>
      <c r="BK40" s="3">
        <v>-19.316006380252151</v>
      </c>
      <c r="BL40" s="3">
        <v>-19.586972018673503</v>
      </c>
      <c r="BM40" s="3">
        <v>-19.854204942423188</v>
      </c>
      <c r="BN40" s="3">
        <v>-20.117781877344779</v>
      </c>
      <c r="BO40" s="3">
        <v>-20.377777527177894</v>
      </c>
      <c r="BP40" s="3">
        <v>-20.634264636426732</v>
      </c>
      <c r="BQ40" s="3">
        <v>-20.887314051026159</v>
      </c>
      <c r="BR40" s="3">
        <v>-21.136994776889889</v>
      </c>
      <c r="BS40" s="3">
        <v>-21.383374036422495</v>
      </c>
      <c r="BT40" s="3">
        <v>-21.626517323073546</v>
      </c>
      <c r="BU40" s="3">
        <v>-21.866488454008312</v>
      </c>
      <c r="BV40" s="3">
        <v>-22.103349620966899</v>
      </c>
      <c r="BW40" s="3">
        <v>-22.337161439380441</v>
      </c>
      <c r="BX40" s="3">
        <v>-22.567982995810063</v>
      </c>
      <c r="BY40" s="3">
        <v>-22.79587189377186</v>
      </c>
      <c r="BZ40" s="3">
        <v>-23.02088429800822</v>
      </c>
      <c r="CA40" s="3">
        <v>-23.243074977263635</v>
      </c>
      <c r="CB40" s="3">
        <v>-23.462497345620534</v>
      </c>
      <c r="CC40" s="3">
        <v>-23.679203502448679</v>
      </c>
      <c r="CD40" s="3">
        <v>-23.893244271019206</v>
      </c>
      <c r="CE40" s="3">
        <v>-24.104669235832525</v>
      </c>
      <c r="CF40" s="3">
        <v>-24.313526778707349</v>
      </c>
      <c r="CG40" s="3">
        <v>-24.519864113676018</v>
      </c>
      <c r="CH40" s="3">
        <v>-24.723727320729814</v>
      </c>
      <c r="CI40" s="3">
        <v>-24.925161378455879</v>
      </c>
      <c r="CJ40" s="3">
        <v>-25.124210195605944</v>
      </c>
      <c r="CK40" s="3">
        <v>-25.320916641635453</v>
      </c>
      <c r="CL40" s="3">
        <v>-25.515322576250107</v>
      </c>
      <c r="CM40" s="3">
        <v>-25.707468877995279</v>
      </c>
      <c r="CN40" s="3">
        <v>-25.897395471922827</v>
      </c>
      <c r="CO40" s="3">
        <v>-26.085141356367899</v>
      </c>
      <c r="CP40" s="3">
        <v>-26.270744628867412</v>
      </c>
      <c r="CQ40" s="3">
        <v>-26.454242511250666</v>
      </c>
      <c r="CR40" s="3">
        <v>-26.635671373931363</v>
      </c>
      <c r="CS40" s="3">
        <v>-26.815066759428856</v>
      </c>
    </row>
    <row r="41" spans="2:97" x14ac:dyDescent="0.25">
      <c r="C41" t="s">
        <v>47</v>
      </c>
      <c r="D41" s="3">
        <v>4.8024990855654934</v>
      </c>
      <c r="E41" s="3">
        <v>4.0517815600970692</v>
      </c>
      <c r="F41" s="3">
        <v>3.3195951634544563</v>
      </c>
      <c r="G41" s="3">
        <v>2.6053687005709318</v>
      </c>
      <c r="H41" s="3">
        <v>1.9085457334457843</v>
      </c>
      <c r="I41" s="3">
        <v>1.2285843825888956</v>
      </c>
      <c r="J41" s="3">
        <v>0.56495715069665808</v>
      </c>
      <c r="K41" s="3">
        <v>-8.2849237818879706E-2</v>
      </c>
      <c r="L41" s="3">
        <v>-0.71533398708108986</v>
      </c>
      <c r="M41" s="3">
        <v>-1.3329823746828711</v>
      </c>
      <c r="N41" s="3">
        <v>-1.9362658954981642</v>
      </c>
      <c r="O41" s="3">
        <v>-2.5256424078878434</v>
      </c>
      <c r="P41" s="3">
        <v>-3.1015562851775171</v>
      </c>
      <c r="Q41" s="3">
        <v>-3.6644385746879498</v>
      </c>
      <c r="R41" s="3">
        <v>-4.2147071660504052</v>
      </c>
      <c r="S41" s="3">
        <v>-4.7527669700397768</v>
      </c>
      <c r="T41" s="3">
        <v>-5.2790101087117742</v>
      </c>
      <c r="U41" s="3">
        <v>-5.7938161172347371</v>
      </c>
      <c r="V41" s="3">
        <v>-6.2975521574635618</v>
      </c>
      <c r="W41" s="3">
        <v>-6.7905732430087777</v>
      </c>
      <c r="X41" s="3">
        <v>-7.2732224753080574</v>
      </c>
      <c r="Y41" s="3">
        <v>-7.74583129000606</v>
      </c>
      <c r="Z41" s="3">
        <v>-8.2087197127887688</v>
      </c>
      <c r="AA41" s="3">
        <v>-8.6621966236972483</v>
      </c>
      <c r="AB41" s="3">
        <v>-9.1065600288586612</v>
      </c>
      <c r="AC41" s="3">
        <v>-9.5420973385159336</v>
      </c>
      <c r="AD41" s="3">
        <v>-9.9690856502085037</v>
      </c>
      <c r="AE41" s="3">
        <v>-10.387792035950358</v>
      </c>
      <c r="AF41" s="3">
        <v>-10.798473832265323</v>
      </c>
      <c r="AG41" s="3">
        <v>-11.201378931970158</v>
      </c>
      <c r="AH41" s="3">
        <v>-11.596746076639738</v>
      </c>
      <c r="AI41" s="3">
        <v>-11.984805148742858</v>
      </c>
      <c r="AJ41" s="3">
        <v>-12.36577746250029</v>
      </c>
      <c r="AK41" s="3">
        <v>-12.739876052584519</v>
      </c>
      <c r="AL41" s="3">
        <v>-13.107305959853818</v>
      </c>
      <c r="AM41" s="3">
        <v>-13.468264513386666</v>
      </c>
      <c r="AN41" s="3">
        <v>-13.822941608159004</v>
      </c>
      <c r="AO41" s="3">
        <v>-14.171519977780129</v>
      </c>
      <c r="AP41" s="3">
        <v>-14.514175461776889</v>
      </c>
      <c r="AQ41" s="3">
        <v>-14.851077266986154</v>
      </c>
      <c r="AR41" s="3">
        <v>-15.182388222682841</v>
      </c>
      <c r="AS41" s="3">
        <v>-15.508265029134817</v>
      </c>
      <c r="AT41" s="3">
        <v>-15.82885849933632</v>
      </c>
      <c r="AU41" s="3">
        <v>-16.14431379372672</v>
      </c>
      <c r="AV41" s="3">
        <v>-16.454770647753552</v>
      </c>
      <c r="AW41" s="3">
        <v>-16.760363592185847</v>
      </c>
      <c r="AX41" s="3">
        <v>-17.06122216612658</v>
      </c>
      <c r="AY41" s="3">
        <v>-17.357471122712042</v>
      </c>
      <c r="AZ41" s="3">
        <v>-17.649230627520218</v>
      </c>
      <c r="BA41" s="3">
        <v>-17.936616449741507</v>
      </c>
      <c r="BB41" s="3">
        <v>-18.219740146191576</v>
      </c>
      <c r="BC41" s="3">
        <v>-18.498709238270262</v>
      </c>
      <c r="BD41" s="3">
        <v>-18.773627381990096</v>
      </c>
      <c r="BE41" s="3">
        <v>-19.044594531215985</v>
      </c>
      <c r="BF41" s="3">
        <v>-19.311707094271163</v>
      </c>
      <c r="BG41" s="3">
        <v>-19.57505808407733</v>
      </c>
      <c r="BH41" s="3">
        <v>-19.834737262005561</v>
      </c>
      <c r="BI41" s="3">
        <v>-20.090831275622769</v>
      </c>
      <c r="BJ41" s="3">
        <v>-20.343423790523445</v>
      </c>
      <c r="BK41" s="3">
        <v>-20.592595616440576</v>
      </c>
      <c r="BL41" s="3">
        <v>-20.838424827831826</v>
      </c>
      <c r="BM41" s="3">
        <v>-21.080986879138159</v>
      </c>
      <c r="BN41" s="3">
        <v>-21.320354714911531</v>
      </c>
      <c r="BO41" s="3">
        <v>-21.556598875007911</v>
      </c>
      <c r="BP41" s="3">
        <v>-21.789787595038494</v>
      </c>
      <c r="BQ41" s="3">
        <v>-22.019986902270738</v>
      </c>
      <c r="BR41" s="3">
        <v>-22.247260707165875</v>
      </c>
      <c r="BS41" s="3">
        <v>-22.471670890736561</v>
      </c>
      <c r="BT41" s="3">
        <v>-22.693277387903571</v>
      </c>
      <c r="BU41" s="3">
        <v>-22.912138267025544</v>
      </c>
      <c r="BV41" s="3">
        <v>-23.128309805770929</v>
      </c>
      <c r="BW41" s="3">
        <v>-23.341846563495928</v>
      </c>
      <c r="BX41" s="3">
        <v>-23.552801450286786</v>
      </c>
      <c r="BY41" s="3">
        <v>-23.76122579281947</v>
      </c>
      <c r="BZ41" s="3">
        <v>-23.967169397183849</v>
      </c>
      <c r="CA41" s="3">
        <v>-24.170680608814429</v>
      </c>
      <c r="CB41" s="3">
        <v>-24.371806369663521</v>
      </c>
      <c r="CC41" s="3">
        <v>-24.570592272747984</v>
      </c>
      <c r="CD41" s="3">
        <v>-24.767082614194546</v>
      </c>
      <c r="CE41" s="3">
        <v>-24.961320442903791</v>
      </c>
      <c r="CF41" s="3">
        <v>-25.153347607947698</v>
      </c>
      <c r="CG41" s="3">
        <v>-25.343204803810334</v>
      </c>
      <c r="CH41" s="3">
        <v>-25.530931613576513</v>
      </c>
      <c r="CI41" s="3">
        <v>-25.716566550168395</v>
      </c>
      <c r="CJ41" s="3">
        <v>-25.900147095725416</v>
      </c>
      <c r="CK41" s="3">
        <v>-26.081709739218233</v>
      </c>
      <c r="CL41" s="3">
        <v>-26.261290012383544</v>
      </c>
      <c r="CM41" s="3">
        <v>-26.438922524061663</v>
      </c>
      <c r="CN41" s="3">
        <v>-26.614640993015815</v>
      </c>
      <c r="CO41" s="3">
        <v>-26.78847827930716</v>
      </c>
      <c r="CP41" s="3">
        <v>-26.960466414296739</v>
      </c>
      <c r="CQ41" s="3">
        <v>-27.130636629341517</v>
      </c>
      <c r="CR41" s="3">
        <v>-27.299019383248638</v>
      </c>
      <c r="CS41" s="3">
        <v>-27.465644388548494</v>
      </c>
    </row>
    <row r="42" spans="2:97" x14ac:dyDescent="0.25">
      <c r="C42" t="s">
        <v>48</v>
      </c>
      <c r="D42">
        <v>3.2801929269584709</v>
      </c>
      <c r="E42">
        <v>2.528139849491494</v>
      </c>
      <c r="F42">
        <v>1.7991217522490892</v>
      </c>
      <c r="G42">
        <v>1.0924283871276732</v>
      </c>
      <c r="H42">
        <v>0.40731674320391664</v>
      </c>
      <c r="I42">
        <v>-0.25698327894494</v>
      </c>
      <c r="J42">
        <v>-0.90126243679018181</v>
      </c>
      <c r="K42">
        <v>-1.5263252593845087</v>
      </c>
      <c r="L42">
        <v>-2.1329829977095129</v>
      </c>
      <c r="M42">
        <v>-2.7220466813008488</v>
      </c>
      <c r="N42">
        <v>-3.2943205148054884</v>
      </c>
      <c r="O42">
        <v>-3.850595804065871</v>
      </c>
      <c r="P42">
        <v>-4.3916455532409922</v>
      </c>
      <c r="Q42">
        <v>-4.918219826205978</v>
      </c>
      <c r="R42">
        <v>-5.4310419201847377</v>
      </c>
      <c r="S42">
        <v>-5.9308053595882058</v>
      </c>
      <c r="T42">
        <v>-6.4181716848103081</v>
      </c>
      <c r="U42">
        <v>-6.8937689849221542</v>
      </c>
      <c r="V42">
        <v>-7.3581911047780402</v>
      </c>
      <c r="W42">
        <v>-7.8119974454688261</v>
      </c>
      <c r="X42">
        <v>-8.2557132714575872</v>
      </c>
      <c r="Y42">
        <v>-8.6898304370534429</v>
      </c>
      <c r="Z42">
        <v>-9.1148084480141023</v>
      </c>
      <c r="AA42">
        <v>-9.5310757799532055</v>
      </c>
      <c r="AB42">
        <v>-9.9390313829094801</v>
      </c>
      <c r="AC42">
        <v>-10.339046310102889</v>
      </c>
      <c r="AD42">
        <v>-10.731465417909712</v>
      </c>
      <c r="AE42">
        <v>-11.116609092940651</v>
      </c>
      <c r="AF42">
        <v>-11.49477497045434</v>
      </c>
      <c r="AG42">
        <v>-11.866239615956056</v>
      </c>
      <c r="AH42">
        <v>-12.231260148590586</v>
      </c>
      <c r="AI42">
        <v>-12.590075790789063</v>
      </c>
      <c r="AJ42">
        <v>-12.9429093335809</v>
      </c>
      <c r="AK42">
        <v>-13.289968511078756</v>
      </c>
      <c r="AL42">
        <v>-13.631447280961684</v>
      </c>
      <c r="AM42">
        <v>-13.967527010400774</v>
      </c>
      <c r="AN42">
        <v>-14.298377568889057</v>
      </c>
      <c r="AO42">
        <v>-14.624158330937213</v>
      </c>
      <c r="AP42">
        <v>-14.945019092668987</v>
      </c>
      <c r="AQ42">
        <v>-15.261100907069872</v>
      </c>
      <c r="AR42">
        <v>-15.572536843079249</v>
      </c>
      <c r="AS42">
        <v>-15.879452673930553</v>
      </c>
      <c r="AT42">
        <v>-16.181967500187053</v>
      </c>
      <c r="AU42">
        <v>-16.480194312833749</v>
      </c>
      <c r="AV42">
        <v>-16.774240501606929</v>
      </c>
      <c r="AW42">
        <v>-17.064208313497556</v>
      </c>
      <c r="AX42">
        <v>-17.35019526607751</v>
      </c>
      <c r="AY42">
        <v>-17.632294519986154</v>
      </c>
      <c r="AZ42">
        <v>-17.910595214591716</v>
      </c>
      <c r="BA42">
        <v>-18.185182770519308</v>
      </c>
      <c r="BB42">
        <v>-18.456139162420804</v>
      </c>
      <c r="BC42">
        <v>-18.723543165058519</v>
      </c>
      <c r="BD42">
        <v>-18.987470575486142</v>
      </c>
      <c r="BE42">
        <v>-19.24799441384117</v>
      </c>
      <c r="BF42">
        <v>-19.505185105012021</v>
      </c>
      <c r="BG42">
        <v>-19.759110643212754</v>
      </c>
      <c r="BH42">
        <v>-20.009836741286218</v>
      </c>
      <c r="BI42">
        <v>-20.257426966364907</v>
      </c>
      <c r="BJ42">
        <v>-20.501942863343228</v>
      </c>
      <c r="BK42">
        <v>-20.74344406745837</v>
      </c>
      <c r="BL42">
        <v>-20.98198840713426</v>
      </c>
      <c r="BM42">
        <v>-21.217631998116723</v>
      </c>
      <c r="BN42">
        <v>-21.450429329813154</v>
      </c>
      <c r="BO42">
        <v>-21.680433344649408</v>
      </c>
      <c r="BP42">
        <v>-21.907695511164789</v>
      </c>
      <c r="BQ42">
        <v>-22.132265891486554</v>
      </c>
      <c r="BR42">
        <v>-22.35419320375253</v>
      </c>
      <c r="BS42">
        <v>-22.573524879987499</v>
      </c>
      <c r="BT42">
        <v>-22.790307119882474</v>
      </c>
      <c r="BU42">
        <v>-23.004584940875585</v>
      </c>
      <c r="BV42">
        <v>-23.216402224889368</v>
      </c>
      <c r="BW42">
        <v>-23.425801762039963</v>
      </c>
      <c r="BX42">
        <v>-23.632825291598731</v>
      </c>
      <c r="BY42">
        <v>-23.837513540456591</v>
      </c>
      <c r="BZ42">
        <v>-24.039906259313771</v>
      </c>
      <c r="CA42">
        <v>-24.240042256793853</v>
      </c>
      <c r="CB42">
        <v>-24.437959431659767</v>
      </c>
      <c r="CC42">
        <v>-24.633694803290577</v>
      </c>
      <c r="CD42">
        <v>-24.827284540561063</v>
      </c>
      <c r="CE42">
        <v>-25.018763989251678</v>
      </c>
      <c r="CF42">
        <v>-25.208167698103285</v>
      </c>
      <c r="CG42">
        <v>-25.395529443619392</v>
      </c>
      <c r="CH42">
        <v>-25.580882253708545</v>
      </c>
      <c r="CI42">
        <v>-25.764258430250425</v>
      </c>
      <c r="CJ42">
        <v>-25.945689570660925</v>
      </c>
      <c r="CK42">
        <v>-26.125206588524495</v>
      </c>
      <c r="CL42">
        <v>-26.302839733355814</v>
      </c>
      <c r="CM42">
        <v>-26.478618609546476</v>
      </c>
      <c r="CN42">
        <v>-26.652572194548434</v>
      </c>
      <c r="CO42">
        <v>-26.824728856340293</v>
      </c>
      <c r="CP42">
        <v>-26.99511637021914</v>
      </c>
      <c r="CQ42">
        <v>-27.163761934957023</v>
      </c>
      <c r="CR42">
        <v>-27.330692188357641</v>
      </c>
      <c r="CS42">
        <v>-27.495933222245984</v>
      </c>
    </row>
    <row r="45" spans="2:97" ht="15.75" x14ac:dyDescent="0.25">
      <c r="D45" s="72" t="s">
        <v>213</v>
      </c>
      <c r="E45" s="71"/>
      <c r="F45" s="71"/>
      <c r="G45" s="71"/>
      <c r="H45" s="71"/>
      <c r="I45" s="71"/>
      <c r="J45" s="71"/>
      <c r="K45" s="71"/>
      <c r="L45" s="71"/>
    </row>
    <row r="65" spans="5:10" x14ac:dyDescent="0.25">
      <c r="E65" s="71" t="s">
        <v>228</v>
      </c>
      <c r="F65" s="71"/>
      <c r="G65" s="71"/>
      <c r="H65" s="71"/>
      <c r="I65" s="71"/>
      <c r="J65" s="71"/>
    </row>
  </sheetData>
  <mergeCells count="6">
    <mergeCell ref="A31:A32"/>
    <mergeCell ref="A15:A18"/>
    <mergeCell ref="A19:A24"/>
    <mergeCell ref="A25:A26"/>
    <mergeCell ref="A27:A28"/>
    <mergeCell ref="A29:A30"/>
  </mergeCells>
  <pageMargins left="0.7" right="0.7" top="0.75" bottom="0.75" header="0.3" footer="0.3"/>
  <pageSetup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zoomScale="25" zoomScaleNormal="25" workbookViewId="0">
      <selection activeCell="Q21" sqref="Q21"/>
    </sheetView>
  </sheetViews>
  <sheetFormatPr defaultRowHeight="15" x14ac:dyDescent="0.25"/>
  <cols>
    <col min="2" max="2" width="16.140625" bestFit="1" customWidth="1"/>
    <col min="12" max="12" width="24.42578125" bestFit="1" customWidth="1"/>
  </cols>
  <sheetData>
    <row r="1" spans="1:18" x14ac:dyDescent="0.25">
      <c r="C1">
        <v>2012</v>
      </c>
      <c r="D1">
        <v>2013</v>
      </c>
    </row>
    <row r="2" spans="1:18" ht="17.25" x14ac:dyDescent="0.25">
      <c r="A2" t="s">
        <v>6</v>
      </c>
      <c r="B2" t="s">
        <v>55</v>
      </c>
      <c r="C2" s="3">
        <v>53.2</v>
      </c>
      <c r="D2" s="3">
        <v>57</v>
      </c>
      <c r="E2" t="s">
        <v>61</v>
      </c>
      <c r="M2" t="s">
        <v>70</v>
      </c>
      <c r="N2" t="s">
        <v>67</v>
      </c>
      <c r="O2" t="s">
        <v>65</v>
      </c>
      <c r="P2" t="s">
        <v>68</v>
      </c>
      <c r="Q2" t="s">
        <v>69</v>
      </c>
      <c r="R2" t="s">
        <v>66</v>
      </c>
    </row>
    <row r="3" spans="1:18" x14ac:dyDescent="0.25">
      <c r="A3" t="s">
        <v>6</v>
      </c>
      <c r="B3" t="s">
        <v>53</v>
      </c>
      <c r="C3" s="3">
        <v>10.1</v>
      </c>
      <c r="D3" s="3">
        <v>10.1</v>
      </c>
      <c r="L3" t="s">
        <v>63</v>
      </c>
      <c r="M3" s="3">
        <v>10.1</v>
      </c>
      <c r="N3" s="3">
        <v>27.39220495823967</v>
      </c>
      <c r="O3">
        <v>42.5</v>
      </c>
      <c r="P3">
        <v>64</v>
      </c>
      <c r="Q3">
        <v>10.1</v>
      </c>
      <c r="R3">
        <v>6.7</v>
      </c>
    </row>
    <row r="4" spans="1:18" x14ac:dyDescent="0.25">
      <c r="A4" t="s">
        <v>6</v>
      </c>
      <c r="B4" t="s">
        <v>54</v>
      </c>
      <c r="C4" s="3">
        <f>+C2-C3</f>
        <v>43.1</v>
      </c>
      <c r="D4" s="3">
        <f>+D2-D3</f>
        <v>46.9</v>
      </c>
      <c r="L4" t="s">
        <v>64</v>
      </c>
      <c r="M4" s="3">
        <v>43.1</v>
      </c>
      <c r="N4" s="3">
        <v>46.023047070926701</v>
      </c>
      <c r="O4">
        <v>17.899999999999999</v>
      </c>
      <c r="P4">
        <v>60.900000000000006</v>
      </c>
      <c r="Q4">
        <v>11.8</v>
      </c>
      <c r="R4">
        <v>32.599999999999994</v>
      </c>
    </row>
    <row r="5" spans="1:18" x14ac:dyDescent="0.25">
      <c r="A5" t="s">
        <v>2</v>
      </c>
      <c r="B5" t="s">
        <v>55</v>
      </c>
      <c r="C5" s="3">
        <v>73.415252029166354</v>
      </c>
      <c r="D5" s="3"/>
      <c r="E5" t="s">
        <v>62</v>
      </c>
    </row>
    <row r="6" spans="1:18" x14ac:dyDescent="0.25">
      <c r="A6" t="s">
        <v>2</v>
      </c>
      <c r="B6" t="s">
        <v>53</v>
      </c>
      <c r="C6" s="3">
        <v>27.39220495823967</v>
      </c>
    </row>
    <row r="7" spans="1:18" x14ac:dyDescent="0.25">
      <c r="A7" t="s">
        <v>2</v>
      </c>
      <c r="B7" t="s">
        <v>54</v>
      </c>
      <c r="C7" s="3">
        <v>46.023047070926701</v>
      </c>
      <c r="D7" s="3"/>
    </row>
    <row r="8" spans="1:18" x14ac:dyDescent="0.25">
      <c r="A8" t="s">
        <v>3</v>
      </c>
      <c r="B8" t="s">
        <v>55</v>
      </c>
      <c r="C8" s="3">
        <v>60.3</v>
      </c>
      <c r="D8" s="3">
        <v>59.9</v>
      </c>
      <c r="E8" t="s">
        <v>61</v>
      </c>
      <c r="K8" s="71" t="s">
        <v>214</v>
      </c>
      <c r="L8" s="71"/>
      <c r="M8" s="71"/>
      <c r="N8" s="71"/>
    </row>
    <row r="9" spans="1:18" x14ac:dyDescent="0.25">
      <c r="A9" t="s">
        <v>3</v>
      </c>
      <c r="B9" t="s">
        <v>53</v>
      </c>
      <c r="C9" s="3">
        <v>42.5</v>
      </c>
      <c r="D9" s="3">
        <v>47.2</v>
      </c>
    </row>
    <row r="10" spans="1:18" x14ac:dyDescent="0.25">
      <c r="A10" t="s">
        <v>3</v>
      </c>
      <c r="B10" t="s">
        <v>54</v>
      </c>
      <c r="C10" s="3">
        <v>17.899999999999999</v>
      </c>
      <c r="D10" s="3">
        <v>12.8</v>
      </c>
    </row>
    <row r="11" spans="1:18" x14ac:dyDescent="0.25">
      <c r="A11" t="s">
        <v>4</v>
      </c>
      <c r="B11" t="s">
        <v>55</v>
      </c>
      <c r="C11" s="3">
        <v>124.9</v>
      </c>
      <c r="D11" s="3">
        <v>119.3</v>
      </c>
      <c r="E11" t="s">
        <v>59</v>
      </c>
    </row>
    <row r="12" spans="1:18" x14ac:dyDescent="0.25">
      <c r="A12" t="s">
        <v>4</v>
      </c>
      <c r="B12" t="s">
        <v>53</v>
      </c>
      <c r="C12" s="3">
        <v>64</v>
      </c>
      <c r="D12" s="3">
        <v>63</v>
      </c>
    </row>
    <row r="13" spans="1:18" x14ac:dyDescent="0.25">
      <c r="A13" t="s">
        <v>4</v>
      </c>
      <c r="B13" t="s">
        <v>54</v>
      </c>
      <c r="C13" s="3">
        <f>+C11-C12</f>
        <v>60.900000000000006</v>
      </c>
      <c r="D13" s="3">
        <f>+D11-D12</f>
        <v>56.3</v>
      </c>
    </row>
    <row r="14" spans="1:18" x14ac:dyDescent="0.25">
      <c r="A14" t="s">
        <v>5</v>
      </c>
      <c r="B14" t="s">
        <v>55</v>
      </c>
      <c r="C14" s="3">
        <v>22</v>
      </c>
      <c r="D14" s="3">
        <v>37.1</v>
      </c>
      <c r="E14" t="s">
        <v>58</v>
      </c>
    </row>
    <row r="15" spans="1:18" x14ac:dyDescent="0.25">
      <c r="A15" t="s">
        <v>5</v>
      </c>
      <c r="B15" t="s">
        <v>53</v>
      </c>
      <c r="C15" s="3">
        <v>10.1</v>
      </c>
      <c r="D15" s="3">
        <v>11.9</v>
      </c>
    </row>
    <row r="16" spans="1:18" x14ac:dyDescent="0.25">
      <c r="A16" t="s">
        <v>5</v>
      </c>
      <c r="B16" t="s">
        <v>54</v>
      </c>
      <c r="C16" s="3">
        <v>11.8</v>
      </c>
      <c r="D16" s="3">
        <v>25.2</v>
      </c>
    </row>
    <row r="17" spans="1:20" x14ac:dyDescent="0.25">
      <c r="A17" t="s">
        <v>56</v>
      </c>
      <c r="B17" t="s">
        <v>55</v>
      </c>
      <c r="C17" s="3">
        <v>39.299999999999997</v>
      </c>
      <c r="D17" s="3">
        <v>33.9</v>
      </c>
      <c r="E17" t="s">
        <v>57</v>
      </c>
    </row>
    <row r="18" spans="1:20" x14ac:dyDescent="0.25">
      <c r="A18" t="s">
        <v>56</v>
      </c>
      <c r="B18" t="s">
        <v>53</v>
      </c>
      <c r="C18" s="3">
        <v>6.7</v>
      </c>
      <c r="D18" s="3">
        <v>7.2</v>
      </c>
    </row>
    <row r="19" spans="1:20" x14ac:dyDescent="0.25">
      <c r="A19" t="s">
        <v>56</v>
      </c>
      <c r="B19" t="s">
        <v>54</v>
      </c>
      <c r="C19" s="3">
        <f>+C17-C18</f>
        <v>32.599999999999994</v>
      </c>
      <c r="D19" s="3">
        <f>+D17-D18</f>
        <v>26.7</v>
      </c>
    </row>
    <row r="21" spans="1:20" x14ac:dyDescent="0.25">
      <c r="B21" t="s">
        <v>60</v>
      </c>
    </row>
    <row r="26" spans="1:20" x14ac:dyDescent="0.25">
      <c r="E26" s="26"/>
      <c r="F26" s="27"/>
    </row>
    <row r="27" spans="1:20" x14ac:dyDescent="0.25">
      <c r="E27" s="26"/>
      <c r="K27" s="71" t="s">
        <v>71</v>
      </c>
      <c r="L27" s="71"/>
      <c r="M27" s="71"/>
      <c r="N27" s="71"/>
      <c r="O27" s="71"/>
      <c r="P27" s="71"/>
      <c r="Q27" s="71"/>
      <c r="R27" s="71"/>
      <c r="S27" s="71"/>
      <c r="T27" s="71"/>
    </row>
    <row r="28" spans="1:20" x14ac:dyDescent="0.25">
      <c r="E28" s="27"/>
      <c r="K28" s="71" t="s">
        <v>229</v>
      </c>
      <c r="L28" s="71"/>
      <c r="M28" s="71"/>
      <c r="N28" s="71"/>
      <c r="O28" s="71"/>
      <c r="P28" s="71"/>
      <c r="Q28" s="71"/>
      <c r="R28" s="71"/>
      <c r="S28" s="71"/>
      <c r="T28" s="71"/>
    </row>
  </sheetData>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O219"/>
  <sheetViews>
    <sheetView topLeftCell="EQ79" zoomScale="85" zoomScaleNormal="85" workbookViewId="0">
      <selection activeCell="FF23" sqref="FF23"/>
    </sheetView>
  </sheetViews>
  <sheetFormatPr defaultRowHeight="15" x14ac:dyDescent="0.25"/>
  <cols>
    <col min="1" max="1" width="28.85546875" bestFit="1" customWidth="1"/>
    <col min="43" max="43" width="28.85546875" bestFit="1" customWidth="1"/>
    <col min="84" max="84" width="28.85546875" bestFit="1" customWidth="1"/>
    <col min="125" max="125" width="28.85546875" bestFit="1" customWidth="1"/>
    <col min="165" max="166" width="9.140625" style="34"/>
    <col min="169" max="170" width="9.140625" style="65"/>
  </cols>
  <sheetData>
    <row r="1" spans="1:168" x14ac:dyDescent="0.25">
      <c r="B1">
        <v>1980</v>
      </c>
      <c r="C1">
        <f>+B1+1</f>
        <v>1981</v>
      </c>
      <c r="D1">
        <f t="shared" ref="D1:BO1" si="0">+C1+1</f>
        <v>1982</v>
      </c>
      <c r="E1">
        <f t="shared" si="0"/>
        <v>1983</v>
      </c>
      <c r="F1">
        <f t="shared" si="0"/>
        <v>1984</v>
      </c>
      <c r="G1">
        <f t="shared" si="0"/>
        <v>1985</v>
      </c>
      <c r="H1">
        <f t="shared" si="0"/>
        <v>1986</v>
      </c>
      <c r="I1">
        <f t="shared" si="0"/>
        <v>1987</v>
      </c>
      <c r="J1">
        <f t="shared" si="0"/>
        <v>1988</v>
      </c>
      <c r="K1">
        <f t="shared" si="0"/>
        <v>1989</v>
      </c>
      <c r="L1">
        <f t="shared" si="0"/>
        <v>1990</v>
      </c>
      <c r="M1">
        <f t="shared" si="0"/>
        <v>1991</v>
      </c>
      <c r="N1">
        <f t="shared" si="0"/>
        <v>1992</v>
      </c>
      <c r="O1">
        <f t="shared" si="0"/>
        <v>1993</v>
      </c>
      <c r="P1">
        <f t="shared" si="0"/>
        <v>1994</v>
      </c>
      <c r="Q1">
        <f t="shared" si="0"/>
        <v>1995</v>
      </c>
      <c r="R1">
        <f t="shared" si="0"/>
        <v>1996</v>
      </c>
      <c r="S1">
        <f t="shared" si="0"/>
        <v>1997</v>
      </c>
      <c r="T1">
        <f t="shared" si="0"/>
        <v>1998</v>
      </c>
      <c r="U1">
        <f t="shared" si="0"/>
        <v>1999</v>
      </c>
      <c r="V1">
        <f t="shared" si="0"/>
        <v>2000</v>
      </c>
      <c r="W1">
        <f t="shared" si="0"/>
        <v>2001</v>
      </c>
      <c r="X1">
        <f t="shared" si="0"/>
        <v>2002</v>
      </c>
      <c r="Y1">
        <f t="shared" si="0"/>
        <v>2003</v>
      </c>
      <c r="Z1">
        <f t="shared" si="0"/>
        <v>2004</v>
      </c>
      <c r="AA1">
        <f t="shared" si="0"/>
        <v>2005</v>
      </c>
      <c r="AB1">
        <f t="shared" si="0"/>
        <v>2006</v>
      </c>
      <c r="AC1">
        <f t="shared" si="0"/>
        <v>2007</v>
      </c>
      <c r="AD1">
        <f>+AC1+1</f>
        <v>2008</v>
      </c>
      <c r="AE1">
        <f t="shared" si="0"/>
        <v>2009</v>
      </c>
      <c r="AF1">
        <f t="shared" si="0"/>
        <v>2010</v>
      </c>
      <c r="AG1">
        <f t="shared" si="0"/>
        <v>2011</v>
      </c>
      <c r="AH1">
        <f t="shared" si="0"/>
        <v>2012</v>
      </c>
      <c r="AI1">
        <f t="shared" si="0"/>
        <v>2013</v>
      </c>
      <c r="AJ1">
        <f>+AI1+1</f>
        <v>2014</v>
      </c>
      <c r="AK1">
        <f t="shared" si="0"/>
        <v>2015</v>
      </c>
      <c r="AL1">
        <f t="shared" si="0"/>
        <v>2016</v>
      </c>
      <c r="AM1">
        <f t="shared" si="0"/>
        <v>2017</v>
      </c>
      <c r="AN1">
        <f t="shared" si="0"/>
        <v>2018</v>
      </c>
      <c r="AR1">
        <v>1981</v>
      </c>
      <c r="AS1">
        <f t="shared" si="0"/>
        <v>1982</v>
      </c>
      <c r="AT1">
        <f t="shared" si="0"/>
        <v>1983</v>
      </c>
      <c r="AU1">
        <f t="shared" si="0"/>
        <v>1984</v>
      </c>
      <c r="AV1">
        <f t="shared" si="0"/>
        <v>1985</v>
      </c>
      <c r="AW1">
        <f t="shared" si="0"/>
        <v>1986</v>
      </c>
      <c r="AX1">
        <f t="shared" si="0"/>
        <v>1987</v>
      </c>
      <c r="AY1">
        <f t="shared" si="0"/>
        <v>1988</v>
      </c>
      <c r="AZ1">
        <f t="shared" si="0"/>
        <v>1989</v>
      </c>
      <c r="BA1">
        <f t="shared" si="0"/>
        <v>1990</v>
      </c>
      <c r="BB1">
        <f t="shared" si="0"/>
        <v>1991</v>
      </c>
      <c r="BC1">
        <f t="shared" si="0"/>
        <v>1992</v>
      </c>
      <c r="BD1">
        <f t="shared" si="0"/>
        <v>1993</v>
      </c>
      <c r="BE1">
        <f t="shared" si="0"/>
        <v>1994</v>
      </c>
      <c r="BF1">
        <f t="shared" si="0"/>
        <v>1995</v>
      </c>
      <c r="BG1">
        <f t="shared" si="0"/>
        <v>1996</v>
      </c>
      <c r="BH1">
        <f t="shared" si="0"/>
        <v>1997</v>
      </c>
      <c r="BI1">
        <f t="shared" si="0"/>
        <v>1998</v>
      </c>
      <c r="BJ1">
        <f t="shared" si="0"/>
        <v>1999</v>
      </c>
      <c r="BK1">
        <f t="shared" si="0"/>
        <v>2000</v>
      </c>
      <c r="BL1">
        <f t="shared" si="0"/>
        <v>2001</v>
      </c>
      <c r="BM1">
        <f t="shared" si="0"/>
        <v>2002</v>
      </c>
      <c r="BN1">
        <f t="shared" si="0"/>
        <v>2003</v>
      </c>
      <c r="BO1">
        <f t="shared" si="0"/>
        <v>2004</v>
      </c>
      <c r="BP1">
        <f t="shared" ref="BP1:CC1" si="1">+BO1+1</f>
        <v>2005</v>
      </c>
      <c r="BQ1">
        <f t="shared" si="1"/>
        <v>2006</v>
      </c>
      <c r="BR1">
        <f t="shared" si="1"/>
        <v>2007</v>
      </c>
      <c r="BS1">
        <f>+BR1+1</f>
        <v>2008</v>
      </c>
      <c r="BT1">
        <f t="shared" si="1"/>
        <v>2009</v>
      </c>
      <c r="BU1">
        <f t="shared" si="1"/>
        <v>2010</v>
      </c>
      <c r="BV1">
        <f t="shared" si="1"/>
        <v>2011</v>
      </c>
      <c r="BW1">
        <f t="shared" si="1"/>
        <v>2012</v>
      </c>
      <c r="BX1">
        <f t="shared" si="1"/>
        <v>2013</v>
      </c>
      <c r="BY1">
        <f>+BX1+1</f>
        <v>2014</v>
      </c>
      <c r="BZ1">
        <f t="shared" si="1"/>
        <v>2015</v>
      </c>
      <c r="CA1">
        <f t="shared" si="1"/>
        <v>2016</v>
      </c>
      <c r="CB1">
        <f t="shared" si="1"/>
        <v>2017</v>
      </c>
      <c r="CC1">
        <f t="shared" si="1"/>
        <v>2018</v>
      </c>
      <c r="CG1">
        <v>1981</v>
      </c>
      <c r="CH1">
        <f t="shared" ref="CH1" si="2">+CG1+1</f>
        <v>1982</v>
      </c>
      <c r="CI1">
        <f>+CH1+1</f>
        <v>1983</v>
      </c>
      <c r="CJ1">
        <f t="shared" ref="CJ1:DR1" si="3">+CI1+1</f>
        <v>1984</v>
      </c>
      <c r="CK1">
        <f t="shared" si="3"/>
        <v>1985</v>
      </c>
      <c r="CL1">
        <f t="shared" si="3"/>
        <v>1986</v>
      </c>
      <c r="CM1">
        <f t="shared" si="3"/>
        <v>1987</v>
      </c>
      <c r="CN1">
        <f t="shared" si="3"/>
        <v>1988</v>
      </c>
      <c r="CO1">
        <f t="shared" si="3"/>
        <v>1989</v>
      </c>
      <c r="CP1">
        <f t="shared" si="3"/>
        <v>1990</v>
      </c>
      <c r="CQ1">
        <f t="shared" si="3"/>
        <v>1991</v>
      </c>
      <c r="CR1">
        <f t="shared" si="3"/>
        <v>1992</v>
      </c>
      <c r="CS1">
        <f t="shared" si="3"/>
        <v>1993</v>
      </c>
      <c r="CT1">
        <f t="shared" si="3"/>
        <v>1994</v>
      </c>
      <c r="CU1">
        <f t="shared" si="3"/>
        <v>1995</v>
      </c>
      <c r="CV1">
        <f t="shared" si="3"/>
        <v>1996</v>
      </c>
      <c r="CW1">
        <f t="shared" si="3"/>
        <v>1997</v>
      </c>
      <c r="CX1">
        <f t="shared" si="3"/>
        <v>1998</v>
      </c>
      <c r="CY1">
        <f t="shared" si="3"/>
        <v>1999</v>
      </c>
      <c r="CZ1">
        <f t="shared" si="3"/>
        <v>2000</v>
      </c>
      <c r="DA1">
        <f t="shared" si="3"/>
        <v>2001</v>
      </c>
      <c r="DB1">
        <f t="shared" si="3"/>
        <v>2002</v>
      </c>
      <c r="DC1">
        <f t="shared" si="3"/>
        <v>2003</v>
      </c>
      <c r="DD1">
        <f t="shared" si="3"/>
        <v>2004</v>
      </c>
      <c r="DE1">
        <f t="shared" si="3"/>
        <v>2005</v>
      </c>
      <c r="DF1">
        <f t="shared" si="3"/>
        <v>2006</v>
      </c>
      <c r="DG1">
        <f t="shared" si="3"/>
        <v>2007</v>
      </c>
      <c r="DH1">
        <f t="shared" si="3"/>
        <v>2008</v>
      </c>
      <c r="DI1">
        <f t="shared" si="3"/>
        <v>2009</v>
      </c>
      <c r="DJ1">
        <f t="shared" si="3"/>
        <v>2010</v>
      </c>
      <c r="DK1">
        <f t="shared" si="3"/>
        <v>2011</v>
      </c>
      <c r="DL1">
        <f t="shared" si="3"/>
        <v>2012</v>
      </c>
      <c r="DM1">
        <f t="shared" si="3"/>
        <v>2013</v>
      </c>
      <c r="DN1">
        <f t="shared" si="3"/>
        <v>2014</v>
      </c>
      <c r="DO1">
        <f t="shared" si="3"/>
        <v>2015</v>
      </c>
      <c r="DP1">
        <f t="shared" si="3"/>
        <v>2016</v>
      </c>
      <c r="DQ1">
        <f t="shared" si="3"/>
        <v>2017</v>
      </c>
      <c r="DR1">
        <f t="shared" si="3"/>
        <v>2018</v>
      </c>
      <c r="DV1">
        <v>1981</v>
      </c>
      <c r="DW1">
        <f t="shared" ref="DW1:FG1" si="4">+DV1+1</f>
        <v>1982</v>
      </c>
      <c r="DX1">
        <f t="shared" si="4"/>
        <v>1983</v>
      </c>
      <c r="DY1">
        <f t="shared" si="4"/>
        <v>1984</v>
      </c>
      <c r="DZ1">
        <f t="shared" si="4"/>
        <v>1985</v>
      </c>
      <c r="EA1">
        <f t="shared" si="4"/>
        <v>1986</v>
      </c>
      <c r="EB1">
        <f t="shared" si="4"/>
        <v>1987</v>
      </c>
      <c r="EC1">
        <f t="shared" si="4"/>
        <v>1988</v>
      </c>
      <c r="ED1">
        <f t="shared" si="4"/>
        <v>1989</v>
      </c>
      <c r="EE1">
        <f t="shared" si="4"/>
        <v>1990</v>
      </c>
      <c r="EF1">
        <f t="shared" si="4"/>
        <v>1991</v>
      </c>
      <c r="EG1">
        <f t="shared" si="4"/>
        <v>1992</v>
      </c>
      <c r="EH1">
        <f t="shared" si="4"/>
        <v>1993</v>
      </c>
      <c r="EI1">
        <f t="shared" si="4"/>
        <v>1994</v>
      </c>
      <c r="EJ1">
        <f t="shared" si="4"/>
        <v>1995</v>
      </c>
      <c r="EK1">
        <f t="shared" si="4"/>
        <v>1996</v>
      </c>
      <c r="EL1">
        <f t="shared" si="4"/>
        <v>1997</v>
      </c>
      <c r="EM1">
        <f t="shared" si="4"/>
        <v>1998</v>
      </c>
      <c r="EN1">
        <f t="shared" si="4"/>
        <v>1999</v>
      </c>
      <c r="EO1">
        <f t="shared" si="4"/>
        <v>2000</v>
      </c>
      <c r="EP1">
        <f t="shared" si="4"/>
        <v>2001</v>
      </c>
      <c r="EQ1">
        <f t="shared" si="4"/>
        <v>2002</v>
      </c>
      <c r="ER1">
        <f t="shared" si="4"/>
        <v>2003</v>
      </c>
      <c r="ES1">
        <f t="shared" si="4"/>
        <v>2004</v>
      </c>
      <c r="ET1">
        <f t="shared" si="4"/>
        <v>2005</v>
      </c>
      <c r="EU1">
        <f t="shared" si="4"/>
        <v>2006</v>
      </c>
      <c r="EV1">
        <f t="shared" si="4"/>
        <v>2007</v>
      </c>
      <c r="EW1">
        <f t="shared" si="4"/>
        <v>2008</v>
      </c>
      <c r="EX1">
        <f t="shared" si="4"/>
        <v>2009</v>
      </c>
      <c r="EY1">
        <f t="shared" si="4"/>
        <v>2010</v>
      </c>
      <c r="EZ1">
        <f t="shared" si="4"/>
        <v>2011</v>
      </c>
      <c r="FA1">
        <f t="shared" si="4"/>
        <v>2012</v>
      </c>
      <c r="FB1">
        <f t="shared" si="4"/>
        <v>2013</v>
      </c>
      <c r="FC1">
        <f t="shared" si="4"/>
        <v>2014</v>
      </c>
      <c r="FD1">
        <f t="shared" si="4"/>
        <v>2015</v>
      </c>
      <c r="FE1">
        <f t="shared" si="4"/>
        <v>2016</v>
      </c>
      <c r="FF1">
        <f t="shared" si="4"/>
        <v>2017</v>
      </c>
      <c r="FG1">
        <f t="shared" si="4"/>
        <v>2018</v>
      </c>
    </row>
    <row r="2" spans="1:168" x14ac:dyDescent="0.25">
      <c r="A2" t="s">
        <v>130</v>
      </c>
      <c r="B2" s="33">
        <f>+VLOOKUP($A2,'[2]World GDP'!$D$2:$AW$189,B$1-1973,0)</f>
        <v>7.6189999999999998</v>
      </c>
      <c r="C2" s="33">
        <f>+VLOOKUP($A2,'[2]World GDP'!$D$2:$AW$189,C$1-1973,0)</f>
        <v>3.585</v>
      </c>
      <c r="D2" s="33">
        <f>+VLOOKUP($A2,'[2]World GDP'!$D$2:$AW$189,D$1-1973,0)</f>
        <v>-0.95799999999999996</v>
      </c>
      <c r="E2" s="33">
        <f>+VLOOKUP($A2,'[2]World GDP'!$D$2:$AW$189,E$1-1973,0)</f>
        <v>5.7910000000000004</v>
      </c>
      <c r="F2" s="33">
        <f>+VLOOKUP($A2,'[2]World GDP'!$D$2:$AW$189,F$1-1973,0)</f>
        <v>9.8420000000000005</v>
      </c>
      <c r="G2" s="33">
        <f>+VLOOKUP($A2,'[2]World GDP'!$D$2:$AW$189,G$1-1973,0)</f>
        <v>7.9340000000000002</v>
      </c>
      <c r="H2" s="33">
        <f>+VLOOKUP($A2,'[2]World GDP'!$D$2:$AW$189,H$1-1973,0)</f>
        <v>8.9030000000000005</v>
      </c>
      <c r="I2" s="33">
        <f>+VLOOKUP($A2,'[2]World GDP'!$D$2:$AW$189,I$1-1973,0)</f>
        <v>8.9789999999999992</v>
      </c>
      <c r="J2" s="33">
        <f>+VLOOKUP($A2,'[2]World GDP'!$D$2:$AW$189,J$1-1973,0)</f>
        <v>5.6669999999999998</v>
      </c>
      <c r="K2" s="33">
        <f>+VLOOKUP($A2,'[2]World GDP'!$D$2:$AW$189,K$1-1973,0)</f>
        <v>6.8289999999999997</v>
      </c>
      <c r="L2" s="33">
        <f>+VLOOKUP($A2,'[2]World GDP'!$D$2:$AW$189,L$1-1973,0)</f>
        <v>2.2770000000000001</v>
      </c>
      <c r="M2" s="33">
        <f>+VLOOKUP($A2,'[2]World GDP'!$D$2:$AW$189,M$1-1973,0)</f>
        <v>2.7280000000000002</v>
      </c>
      <c r="N2" s="33">
        <f>+VLOOKUP($A2,'[2]World GDP'!$D$2:$AW$189,N$1-1973,0)</f>
        <v>0.84799999999999998</v>
      </c>
      <c r="O2" s="33">
        <f>+VLOOKUP($A2,'[2]World GDP'!$D$2:$AW$189,O$1-1973,0)</f>
        <v>5.0810000000000004</v>
      </c>
      <c r="P2" s="33">
        <f>+VLOOKUP($A2,'[2]World GDP'!$D$2:$AW$189,P$1-1973,0)</f>
        <v>6.1719999999999997</v>
      </c>
      <c r="Q2" s="33">
        <f>+VLOOKUP($A2,'[2]World GDP'!$D$2:$AW$189,Q$1-1973,0)</f>
        <v>-4.9509999999999996</v>
      </c>
      <c r="R2" s="33">
        <f>+VLOOKUP($A2,'[2]World GDP'!$D$2:$AW$189,R$1-1973,0)</f>
        <v>6.0720000000000001</v>
      </c>
      <c r="S2" s="33">
        <f>+VLOOKUP($A2,'[2]World GDP'!$D$2:$AW$189,S$1-1973,0)</f>
        <v>5.5579999999999998</v>
      </c>
      <c r="T2" s="33">
        <f>+VLOOKUP($A2,'[2]World GDP'!$D$2:$AW$189,T$1-1973,0)</f>
        <v>4.9279999999999999</v>
      </c>
      <c r="U2" s="33">
        <f>+VLOOKUP($A2,'[2]World GDP'!$D$2:$AW$189,U$1-1973,0)</f>
        <v>4.9329999999999998</v>
      </c>
      <c r="V2" s="33">
        <f>+VLOOKUP($A2,'[2]World GDP'!$D$2:$AW$189,V$1-1973,0)</f>
        <v>3.7759999999999998</v>
      </c>
      <c r="W2" s="33">
        <f>+VLOOKUP($A2,'[2]World GDP'!$D$2:$AW$189,W$1-1973,0)</f>
        <v>-4.4039999999999999</v>
      </c>
      <c r="X2" s="33">
        <f>+VLOOKUP($A2,'[2]World GDP'!$D$2:$AW$189,X$1-1973,0)</f>
        <v>2.5339999999999998</v>
      </c>
      <c r="Y2" s="33">
        <f>+VLOOKUP($A2,'[2]World GDP'!$D$2:$AW$189,Y$1-1973,0)</f>
        <v>5.7060000000000004</v>
      </c>
      <c r="Z2" s="33">
        <f>+VLOOKUP($A2,'[2]World GDP'!$D$2:$AW$189,Z$1-1973,0)</f>
        <v>3.2360000000000002</v>
      </c>
      <c r="AA2" s="33">
        <f>+VLOOKUP($A2,'[2]World GDP'!$D$2:$AW$189,AA$1-1973,0)</f>
        <v>7.2140000000000004</v>
      </c>
      <c r="AB2" s="33">
        <f>+VLOOKUP($A2,'[2]World GDP'!$D$2:$AW$189,AB$1-1973,0)</f>
        <v>12.715</v>
      </c>
      <c r="AC2" s="33">
        <f>+VLOOKUP($A2,'[2]World GDP'!$D$2:$AW$189,AC$1-1973,0)</f>
        <v>7.07</v>
      </c>
      <c r="AD2" s="33">
        <f>+VLOOKUP($A2,'[2]World GDP'!$D$2:$AW$189,AD$1-1973,0)</f>
        <v>1.542</v>
      </c>
      <c r="AE2" s="33">
        <f>+VLOOKUP($A2,'[2]World GDP'!$D$2:$AW$189,AE$1-1973,0)</f>
        <v>-10.666</v>
      </c>
      <c r="AF2" s="33">
        <f>+VLOOKUP($A2,'[2]World GDP'!$D$2:$AW$189,AF$1-1973,0)</f>
        <v>-8.5280000000000005</v>
      </c>
      <c r="AG2" s="33">
        <f>+VLOOKUP($A2,'[2]World GDP'!$D$2:$AW$189,AG$1-1973,0)</f>
        <v>-2.9649999999999999</v>
      </c>
      <c r="AH2" s="33">
        <f>+VLOOKUP($A2,'[2]World GDP'!$D$2:$AW$189,AH$1-1973,0)</f>
        <v>1.5860000000000001</v>
      </c>
      <c r="AI2" s="33">
        <f>+VLOOKUP($A2,'[2]World GDP'!$D$2:$AW$189,AI$1-1973,0)</f>
        <v>1.653</v>
      </c>
      <c r="AJ2" s="33">
        <f>+VLOOKUP($A2,'[2]World GDP'!$D$2:$AW$189,AJ$1-1973,0)</f>
        <v>3.1930000000000001</v>
      </c>
      <c r="AK2" s="33">
        <f>+VLOOKUP($A2,'[2]World GDP'!$D$2:$AW$189,AK$1-1973,0)</f>
        <v>3.3940000000000001</v>
      </c>
      <c r="AL2" s="33">
        <f>+VLOOKUP($A2,'[2]World GDP'!$D$2:$AW$189,AL$1-1973,0)</f>
        <v>3.4929999999999999</v>
      </c>
      <c r="AM2" s="33">
        <f>+VLOOKUP($A2,'[2]World GDP'!$D$2:$AW$189,AM$1-1973,0)</f>
        <v>3.4940000000000002</v>
      </c>
      <c r="AN2" s="33">
        <f>+VLOOKUP($A2,'[2]World GDP'!$D$2:$AW$189,AN$1-1973,0)</f>
        <v>3.4860000000000002</v>
      </c>
      <c r="AQ2" t="s">
        <v>130</v>
      </c>
      <c r="AR2">
        <f t="shared" ref="AR2:CC8" si="5">+C2/B2*100-100</f>
        <v>-52.946580916130728</v>
      </c>
      <c r="AS2">
        <f t="shared" si="5"/>
        <v>-126.72245467224546</v>
      </c>
      <c r="AT2">
        <f t="shared" si="5"/>
        <v>-704.48851774530283</v>
      </c>
      <c r="AU2">
        <f t="shared" si="5"/>
        <v>69.953375928164405</v>
      </c>
      <c r="AV2">
        <f t="shared" si="5"/>
        <v>-19.386303596829919</v>
      </c>
      <c r="AW2">
        <f t="shared" si="5"/>
        <v>12.21325938996722</v>
      </c>
      <c r="AX2">
        <f t="shared" si="5"/>
        <v>0.8536448388183544</v>
      </c>
      <c r="AY2">
        <f t="shared" si="5"/>
        <v>-36.88606749081189</v>
      </c>
      <c r="AZ2">
        <f t="shared" si="5"/>
        <v>20.504676195517902</v>
      </c>
      <c r="BA2">
        <f t="shared" si="5"/>
        <v>-66.656904378386287</v>
      </c>
      <c r="BB2">
        <f t="shared" si="5"/>
        <v>19.806763285024147</v>
      </c>
      <c r="BC2">
        <f t="shared" si="5"/>
        <v>-68.914956011730212</v>
      </c>
      <c r="BD2">
        <f t="shared" si="5"/>
        <v>499.17452830188688</v>
      </c>
      <c r="BE2">
        <f t="shared" si="5"/>
        <v>21.472151151348157</v>
      </c>
      <c r="BF2">
        <f t="shared" si="5"/>
        <v>-180.21710952689565</v>
      </c>
      <c r="BG2">
        <f t="shared" si="5"/>
        <v>-222.64189052716623</v>
      </c>
      <c r="BH2">
        <f t="shared" si="5"/>
        <v>-8.465085638998687</v>
      </c>
      <c r="BI2">
        <f t="shared" si="5"/>
        <v>-11.335012594458433</v>
      </c>
      <c r="BJ2">
        <f t="shared" si="5"/>
        <v>0.10146103896101977</v>
      </c>
      <c r="BK2">
        <f t="shared" si="5"/>
        <v>-23.454287451854867</v>
      </c>
      <c r="BL2">
        <f t="shared" si="5"/>
        <v>-216.63135593220341</v>
      </c>
      <c r="BM2">
        <f t="shared" si="5"/>
        <v>-157.53860127157131</v>
      </c>
      <c r="BN2">
        <f t="shared" si="5"/>
        <v>125.17758484609317</v>
      </c>
      <c r="BO2">
        <f t="shared" si="5"/>
        <v>-43.287767262530672</v>
      </c>
      <c r="BP2">
        <f t="shared" si="5"/>
        <v>122.92954264524104</v>
      </c>
      <c r="BQ2">
        <f t="shared" si="5"/>
        <v>76.25450512891598</v>
      </c>
      <c r="BR2">
        <f t="shared" si="5"/>
        <v>-44.396382225717659</v>
      </c>
      <c r="BS2">
        <f t="shared" si="5"/>
        <v>-78.189533239038184</v>
      </c>
      <c r="BT2">
        <f t="shared" si="5"/>
        <v>-791.69909208819718</v>
      </c>
      <c r="BU2">
        <f t="shared" si="5"/>
        <v>-20.04500281267579</v>
      </c>
      <c r="BV2">
        <f t="shared" si="5"/>
        <v>-65.232176360225139</v>
      </c>
      <c r="BW2">
        <f t="shared" si="5"/>
        <v>-153.49072512647555</v>
      </c>
      <c r="BX2">
        <f t="shared" si="5"/>
        <v>4.2244640605296269</v>
      </c>
      <c r="BY2">
        <f t="shared" si="5"/>
        <v>93.163944343617658</v>
      </c>
      <c r="BZ2">
        <f t="shared" si="5"/>
        <v>6.2950203570310066</v>
      </c>
      <c r="CA2">
        <f t="shared" si="5"/>
        <v>2.916912197996453</v>
      </c>
      <c r="CB2">
        <f t="shared" si="5"/>
        <v>2.8628685943331789E-2</v>
      </c>
      <c r="CC2">
        <f t="shared" si="5"/>
        <v>-0.22896393817973149</v>
      </c>
      <c r="CF2" t="s">
        <v>130</v>
      </c>
      <c r="CG2" s="33">
        <f>+C2-B2</f>
        <v>-4.0339999999999998</v>
      </c>
      <c r="CH2" s="33">
        <f t="shared" ref="CH2:CW17" si="6">+D2-C2</f>
        <v>-4.5430000000000001</v>
      </c>
      <c r="CI2" s="33">
        <f t="shared" si="6"/>
        <v>6.7490000000000006</v>
      </c>
      <c r="CJ2" s="33">
        <f t="shared" si="6"/>
        <v>4.0510000000000002</v>
      </c>
      <c r="CK2" s="33">
        <f t="shared" si="6"/>
        <v>-1.9080000000000004</v>
      </c>
      <c r="CL2" s="33">
        <f t="shared" si="6"/>
        <v>0.96900000000000031</v>
      </c>
      <c r="CM2" s="33">
        <f t="shared" si="6"/>
        <v>7.5999999999998735E-2</v>
      </c>
      <c r="CN2" s="33">
        <f t="shared" si="6"/>
        <v>-3.3119999999999994</v>
      </c>
      <c r="CO2" s="33">
        <f t="shared" si="6"/>
        <v>1.1619999999999999</v>
      </c>
      <c r="CP2" s="33">
        <f t="shared" si="6"/>
        <v>-4.5519999999999996</v>
      </c>
      <c r="CQ2" s="33">
        <f t="shared" si="6"/>
        <v>0.45100000000000007</v>
      </c>
      <c r="CR2" s="33">
        <f t="shared" si="6"/>
        <v>-1.8800000000000003</v>
      </c>
      <c r="CS2" s="33">
        <f t="shared" si="6"/>
        <v>4.2330000000000005</v>
      </c>
      <c r="CT2" s="33">
        <f t="shared" si="6"/>
        <v>1.0909999999999993</v>
      </c>
      <c r="CU2" s="33">
        <f t="shared" si="6"/>
        <v>-11.122999999999999</v>
      </c>
      <c r="CV2" s="33">
        <f t="shared" si="6"/>
        <v>11.023</v>
      </c>
      <c r="CW2" s="33">
        <f t="shared" si="6"/>
        <v>-0.51400000000000023</v>
      </c>
      <c r="CX2" s="33">
        <f t="shared" ref="CX2:DM17" si="7">+T2-S2</f>
        <v>-0.62999999999999989</v>
      </c>
      <c r="CY2" s="33">
        <f t="shared" si="7"/>
        <v>4.9999999999998934E-3</v>
      </c>
      <c r="CZ2" s="33">
        <f t="shared" si="7"/>
        <v>-1.157</v>
      </c>
      <c r="DA2" s="33">
        <f t="shared" si="7"/>
        <v>-8.18</v>
      </c>
      <c r="DB2" s="33">
        <f t="shared" si="7"/>
        <v>6.9379999999999997</v>
      </c>
      <c r="DC2" s="33">
        <f t="shared" si="7"/>
        <v>3.1720000000000006</v>
      </c>
      <c r="DD2" s="33">
        <f t="shared" si="7"/>
        <v>-2.4700000000000002</v>
      </c>
      <c r="DE2" s="33">
        <f t="shared" si="7"/>
        <v>3.9780000000000002</v>
      </c>
      <c r="DF2" s="33">
        <f t="shared" si="7"/>
        <v>5.5009999999999994</v>
      </c>
      <c r="DG2" s="33">
        <f t="shared" si="7"/>
        <v>-5.6449999999999996</v>
      </c>
      <c r="DH2" s="33">
        <f t="shared" si="7"/>
        <v>-5.5280000000000005</v>
      </c>
      <c r="DI2" s="33">
        <f t="shared" si="7"/>
        <v>-12.208</v>
      </c>
      <c r="DJ2" s="33">
        <f t="shared" si="7"/>
        <v>2.1379999999999999</v>
      </c>
      <c r="DK2" s="33">
        <f t="shared" si="7"/>
        <v>5.5630000000000006</v>
      </c>
      <c r="DL2" s="33">
        <f t="shared" si="7"/>
        <v>4.5510000000000002</v>
      </c>
      <c r="DM2" s="33">
        <f t="shared" si="7"/>
        <v>6.6999999999999948E-2</v>
      </c>
      <c r="DN2" s="33">
        <f t="shared" ref="DJ2:DR17" si="8">+AJ2-AI2</f>
        <v>1.54</v>
      </c>
      <c r="DO2" s="33">
        <f t="shared" si="8"/>
        <v>0.20100000000000007</v>
      </c>
      <c r="DP2" s="33">
        <f t="shared" si="8"/>
        <v>9.8999999999999755E-2</v>
      </c>
      <c r="DQ2" s="33">
        <f t="shared" si="8"/>
        <v>1.000000000000334E-3</v>
      </c>
      <c r="DR2" s="33">
        <f t="shared" si="8"/>
        <v>-8.0000000000000071E-3</v>
      </c>
      <c r="DS2" s="33"/>
      <c r="DU2" t="s">
        <v>130</v>
      </c>
      <c r="DV2" s="33">
        <f>+CG2</f>
        <v>-4.0339999999999998</v>
      </c>
      <c r="DW2" s="33">
        <f>+DV2+CH2</f>
        <v>-8.577</v>
      </c>
      <c r="DX2" s="33">
        <f t="shared" ref="DX2:EM17" si="9">+DW2+CI2</f>
        <v>-1.8279999999999994</v>
      </c>
      <c r="DY2" s="33">
        <f t="shared" si="9"/>
        <v>2.2230000000000008</v>
      </c>
      <c r="DZ2" s="33">
        <f t="shared" si="9"/>
        <v>0.31500000000000039</v>
      </c>
      <c r="EA2" s="33">
        <f t="shared" si="9"/>
        <v>1.2840000000000007</v>
      </c>
      <c r="EB2" s="33">
        <f t="shared" si="9"/>
        <v>1.3599999999999994</v>
      </c>
      <c r="EC2" s="33">
        <f t="shared" si="9"/>
        <v>-1.952</v>
      </c>
      <c r="ED2" s="33">
        <f t="shared" si="9"/>
        <v>-0.79</v>
      </c>
      <c r="EE2" s="33">
        <f t="shared" si="9"/>
        <v>-5.3419999999999996</v>
      </c>
      <c r="EF2" s="33">
        <f t="shared" si="9"/>
        <v>-4.891</v>
      </c>
      <c r="EG2" s="33">
        <f t="shared" si="9"/>
        <v>-6.7710000000000008</v>
      </c>
      <c r="EH2" s="33">
        <f t="shared" si="9"/>
        <v>-2.5380000000000003</v>
      </c>
      <c r="EI2" s="33">
        <f t="shared" si="9"/>
        <v>-1.447000000000001</v>
      </c>
      <c r="EJ2" s="33">
        <f t="shared" si="9"/>
        <v>-12.57</v>
      </c>
      <c r="EK2" s="33">
        <f t="shared" si="9"/>
        <v>-1.5470000000000006</v>
      </c>
      <c r="EL2" s="33">
        <f t="shared" si="9"/>
        <v>-2.0610000000000008</v>
      </c>
      <c r="EM2" s="33">
        <f t="shared" si="9"/>
        <v>-2.6910000000000007</v>
      </c>
      <c r="EN2" s="33">
        <f t="shared" ref="EN2:FC17" si="10">+EM2+CY2</f>
        <v>-2.6860000000000008</v>
      </c>
      <c r="EO2" s="33">
        <f t="shared" si="10"/>
        <v>-3.8430000000000009</v>
      </c>
      <c r="EP2" s="33">
        <f t="shared" si="10"/>
        <v>-12.023</v>
      </c>
      <c r="EQ2" s="33">
        <f t="shared" si="10"/>
        <v>-5.085</v>
      </c>
      <c r="ER2" s="33">
        <f t="shared" si="10"/>
        <v>-1.9129999999999994</v>
      </c>
      <c r="ES2" s="33">
        <f t="shared" si="10"/>
        <v>-4.3829999999999991</v>
      </c>
      <c r="ET2" s="33">
        <f t="shared" si="10"/>
        <v>-0.40499999999999892</v>
      </c>
      <c r="EU2" s="33">
        <f t="shared" si="10"/>
        <v>5.0960000000000001</v>
      </c>
      <c r="EV2" s="33">
        <f t="shared" si="10"/>
        <v>-0.54899999999999949</v>
      </c>
      <c r="EW2" s="33">
        <f t="shared" si="10"/>
        <v>-6.077</v>
      </c>
      <c r="EX2" s="33">
        <f t="shared" si="10"/>
        <v>-18.285</v>
      </c>
      <c r="EY2" s="33">
        <f t="shared" si="10"/>
        <v>-16.146999999999998</v>
      </c>
      <c r="EZ2" s="33">
        <f t="shared" si="10"/>
        <v>-10.583999999999998</v>
      </c>
      <c r="FA2" s="33">
        <f t="shared" si="10"/>
        <v>-6.0329999999999977</v>
      </c>
      <c r="FB2" s="33">
        <f t="shared" si="10"/>
        <v>-5.9659999999999975</v>
      </c>
      <c r="FC2" s="33">
        <f t="shared" si="10"/>
        <v>-4.4259999999999975</v>
      </c>
      <c r="FD2" s="33">
        <f t="shared" ref="FD2:FG16" si="11">+FC2+DO2</f>
        <v>-4.2249999999999979</v>
      </c>
      <c r="FE2" s="33">
        <f t="shared" si="11"/>
        <v>-4.1259999999999977</v>
      </c>
      <c r="FF2" s="33">
        <f t="shared" si="11"/>
        <v>-4.1249999999999973</v>
      </c>
      <c r="FG2" s="33">
        <f t="shared" si="11"/>
        <v>-4.1329999999999973</v>
      </c>
      <c r="FH2" s="33"/>
      <c r="FK2" s="33"/>
      <c r="FL2" s="33"/>
    </row>
    <row r="3" spans="1:168" x14ac:dyDescent="0.25">
      <c r="A3" t="s">
        <v>1</v>
      </c>
      <c r="B3" s="33">
        <f>+VLOOKUP($A3,'[2]World GDP'!$D$2:$AW$189,B$1-1973,0)</f>
        <v>7.1</v>
      </c>
      <c r="C3" s="33">
        <f>+VLOOKUP($A3,'[2]World GDP'!$D$2:$AW$189,C$1-1973,0)</f>
        <v>-2.9</v>
      </c>
      <c r="D3" s="33">
        <f>+VLOOKUP($A3,'[2]World GDP'!$D$2:$AW$189,D$1-1973,0)</f>
        <v>6.3</v>
      </c>
      <c r="E3" s="33">
        <f>+VLOOKUP($A3,'[2]World GDP'!$D$2:$AW$189,E$1-1973,0)</f>
        <v>6.8</v>
      </c>
      <c r="F3" s="33">
        <f>+VLOOKUP($A3,'[2]World GDP'!$D$2:$AW$189,F$1-1973,0)</f>
        <v>2.4</v>
      </c>
      <c r="G3" s="33">
        <f>+VLOOKUP($A3,'[2]World GDP'!$D$2:$AW$189,G$1-1973,0)</f>
        <v>4.0999999999999996</v>
      </c>
      <c r="H3" s="33">
        <f>+VLOOKUP($A3,'[2]World GDP'!$D$2:$AW$189,H$1-1973,0)</f>
        <v>2.6</v>
      </c>
      <c r="I3" s="33">
        <f>+VLOOKUP($A3,'[2]World GDP'!$D$2:$AW$189,I$1-1973,0)</f>
        <v>3.7</v>
      </c>
      <c r="J3" s="33">
        <f>+VLOOKUP($A3,'[2]World GDP'!$D$2:$AW$189,J$1-1973,0)</f>
        <v>2.2549999999999999</v>
      </c>
      <c r="K3" s="33">
        <f>+VLOOKUP($A3,'[2]World GDP'!$D$2:$AW$189,K$1-1973,0)</f>
        <v>2.2999999999999998</v>
      </c>
      <c r="L3" s="33">
        <f>+VLOOKUP($A3,'[2]World GDP'!$D$2:$AW$189,L$1-1973,0)</f>
        <v>1.052</v>
      </c>
      <c r="M3" s="33">
        <f>+VLOOKUP($A3,'[2]World GDP'!$D$2:$AW$189,M$1-1973,0)</f>
        <v>-5.077</v>
      </c>
      <c r="N3" s="33">
        <f>+VLOOKUP($A3,'[2]World GDP'!$D$2:$AW$189,N$1-1973,0)</f>
        <v>-3.3809999999999998</v>
      </c>
      <c r="O3" s="33">
        <f>+VLOOKUP($A3,'[2]World GDP'!$D$2:$AW$189,O$1-1973,0)</f>
        <v>0.308</v>
      </c>
      <c r="P3" s="33">
        <f>+VLOOKUP($A3,'[2]World GDP'!$D$2:$AW$189,P$1-1973,0)</f>
        <v>2.7</v>
      </c>
      <c r="Q3" s="33">
        <f>+VLOOKUP($A3,'[2]World GDP'!$D$2:$AW$189,Q$1-1973,0)</f>
        <v>3.137</v>
      </c>
      <c r="R3" s="33">
        <f>+VLOOKUP($A3,'[2]World GDP'!$D$2:$AW$189,R$1-1973,0)</f>
        <v>4.7430000000000003</v>
      </c>
      <c r="S3" s="33">
        <f>+VLOOKUP($A3,'[2]World GDP'!$D$2:$AW$189,S$1-1973,0)</f>
        <v>11.7</v>
      </c>
      <c r="T3" s="33">
        <f>+VLOOKUP($A3,'[2]World GDP'!$D$2:$AW$189,T$1-1973,0)</f>
        <v>4.72</v>
      </c>
      <c r="U3" s="33">
        <f>+VLOOKUP($A3,'[2]World GDP'!$D$2:$AW$189,U$1-1973,0)</f>
        <v>7.1440000000000001</v>
      </c>
      <c r="V3" s="33">
        <f>+VLOOKUP($A3,'[2]World GDP'!$D$2:$AW$189,V$1-1973,0)</f>
        <v>4.149</v>
      </c>
      <c r="W3" s="33">
        <f>+VLOOKUP($A3,'[2]World GDP'!$D$2:$AW$189,W$1-1973,0)</f>
        <v>2.6259999999999999</v>
      </c>
      <c r="X3" s="33">
        <f>+VLOOKUP($A3,'[2]World GDP'!$D$2:$AW$189,X$1-1973,0)</f>
        <v>2.7050000000000001</v>
      </c>
      <c r="Y3" s="33">
        <f>+VLOOKUP($A3,'[2]World GDP'!$D$2:$AW$189,Y$1-1973,0)</f>
        <v>-1.2649999999999999</v>
      </c>
      <c r="Z3" s="33">
        <f>+VLOOKUP($A3,'[2]World GDP'!$D$2:$AW$189,Z$1-1973,0)</f>
        <v>0.88300000000000001</v>
      </c>
      <c r="AA3" s="33">
        <f>+VLOOKUP($A3,'[2]World GDP'!$D$2:$AW$189,AA$1-1973,0)</f>
        <v>3.395</v>
      </c>
      <c r="AB3" s="33">
        <f>+VLOOKUP($A3,'[2]World GDP'!$D$2:$AW$189,AB$1-1973,0)</f>
        <v>2.5169999999999999</v>
      </c>
      <c r="AC3" s="33">
        <f>+VLOOKUP($A3,'[2]World GDP'!$D$2:$AW$189,AC$1-1973,0)</f>
        <v>1.446</v>
      </c>
      <c r="AD3" s="33">
        <f>+VLOOKUP($A3,'[2]World GDP'!$D$2:$AW$189,AD$1-1973,0)</f>
        <v>-2.3239999999999998</v>
      </c>
      <c r="AE3" s="33">
        <f>+VLOOKUP($A3,'[2]World GDP'!$D$2:$AW$189,AE$1-1973,0)</f>
        <v>-4.8600000000000003</v>
      </c>
      <c r="AF3" s="33">
        <f>+VLOOKUP($A3,'[2]World GDP'!$D$2:$AW$189,AF$1-1973,0)</f>
        <v>0.17899999999999999</v>
      </c>
      <c r="AG3" s="33">
        <f>+VLOOKUP($A3,'[2]World GDP'!$D$2:$AW$189,AG$1-1973,0)</f>
        <v>1.629</v>
      </c>
      <c r="AH3" s="33">
        <f>+VLOOKUP($A3,'[2]World GDP'!$D$2:$AW$189,AH$1-1973,0)</f>
        <v>2.5</v>
      </c>
      <c r="AI3" s="33">
        <f>+VLOOKUP($A3,'[2]World GDP'!$D$2:$AW$189,AI$1-1973,0)</f>
        <v>2.7</v>
      </c>
      <c r="AJ3" s="33">
        <f>+VLOOKUP($A3,'[2]World GDP'!$D$2:$AW$189,AJ$1-1973,0)</f>
        <v>2.5</v>
      </c>
      <c r="AK3" s="33">
        <f>+VLOOKUP($A3,'[2]World GDP'!$D$2:$AW$189,AK$1-1973,0)</f>
        <v>2.5</v>
      </c>
      <c r="AL3" s="33">
        <f>+VLOOKUP($A3,'[2]World GDP'!$D$2:$AW$189,AL$1-1973,0)</f>
        <v>2.5</v>
      </c>
      <c r="AM3" s="33">
        <f>+VLOOKUP($A3,'[2]World GDP'!$D$2:$AW$189,AM$1-1973,0)</f>
        <v>2.5</v>
      </c>
      <c r="AN3" s="33">
        <f>+VLOOKUP($A3,'[2]World GDP'!$D$2:$AW$189,AN$1-1973,0)</f>
        <v>2.5</v>
      </c>
      <c r="AQ3" t="s">
        <v>1</v>
      </c>
      <c r="AR3">
        <f t="shared" si="5"/>
        <v>-140.84507042253523</v>
      </c>
      <c r="AS3">
        <f t="shared" si="5"/>
        <v>-317.24137931034483</v>
      </c>
      <c r="AT3">
        <f t="shared" si="5"/>
        <v>7.9365079365079367</v>
      </c>
      <c r="AU3">
        <f t="shared" si="5"/>
        <v>-64.705882352941174</v>
      </c>
      <c r="AV3">
        <f t="shared" si="5"/>
        <v>70.833333333333314</v>
      </c>
      <c r="AW3">
        <f t="shared" si="5"/>
        <v>-36.585365853658523</v>
      </c>
      <c r="AX3">
        <f t="shared" si="5"/>
        <v>42.307692307692321</v>
      </c>
      <c r="AY3">
        <f t="shared" si="5"/>
        <v>-39.054054054054056</v>
      </c>
      <c r="AZ3">
        <f t="shared" si="5"/>
        <v>1.9955654101995606</v>
      </c>
      <c r="BA3">
        <f t="shared" si="5"/>
        <v>-54.260869565217384</v>
      </c>
      <c r="BB3">
        <f t="shared" si="5"/>
        <v>-582.60456273764248</v>
      </c>
      <c r="BC3">
        <f t="shared" si="5"/>
        <v>-33.405554461296049</v>
      </c>
      <c r="BD3">
        <f t="shared" si="5"/>
        <v>-109.10973084886129</v>
      </c>
      <c r="BE3">
        <f t="shared" si="5"/>
        <v>776.62337662337677</v>
      </c>
      <c r="BF3">
        <f t="shared" si="5"/>
        <v>16.185185185185162</v>
      </c>
      <c r="BG3">
        <f t="shared" si="5"/>
        <v>51.195409627032205</v>
      </c>
      <c r="BH3">
        <f t="shared" si="5"/>
        <v>146.67931688804549</v>
      </c>
      <c r="BI3">
        <f t="shared" si="5"/>
        <v>-59.658119658119659</v>
      </c>
      <c r="BJ3">
        <f t="shared" si="5"/>
        <v>51.355932203389841</v>
      </c>
      <c r="BK3">
        <f t="shared" si="5"/>
        <v>-41.923292273236278</v>
      </c>
      <c r="BL3">
        <f t="shared" si="5"/>
        <v>-36.707640395275973</v>
      </c>
      <c r="BM3">
        <f t="shared" si="5"/>
        <v>3.0083777608530085</v>
      </c>
      <c r="BN3">
        <f t="shared" si="5"/>
        <v>-146.7652495378928</v>
      </c>
      <c r="BO3">
        <f t="shared" si="5"/>
        <v>-169.802371541502</v>
      </c>
      <c r="BP3">
        <f t="shared" si="5"/>
        <v>284.48471121177801</v>
      </c>
      <c r="BQ3">
        <f t="shared" si="5"/>
        <v>-25.861561119293086</v>
      </c>
      <c r="BR3">
        <f t="shared" si="5"/>
        <v>-42.550655542312278</v>
      </c>
      <c r="BS3">
        <f t="shared" si="5"/>
        <v>-260.71922544951587</v>
      </c>
      <c r="BT3">
        <f t="shared" si="5"/>
        <v>109.12220309810675</v>
      </c>
      <c r="BU3">
        <f t="shared" si="5"/>
        <v>-103.68312757201646</v>
      </c>
      <c r="BV3">
        <f t="shared" si="5"/>
        <v>810.05586592178781</v>
      </c>
      <c r="BW3">
        <f t="shared" si="5"/>
        <v>53.468385512584405</v>
      </c>
      <c r="BX3">
        <f t="shared" si="5"/>
        <v>8</v>
      </c>
      <c r="BY3">
        <f t="shared" si="5"/>
        <v>-7.407407407407419</v>
      </c>
      <c r="BZ3">
        <f t="shared" si="5"/>
        <v>0</v>
      </c>
      <c r="CA3">
        <f t="shared" si="5"/>
        <v>0</v>
      </c>
      <c r="CB3">
        <f t="shared" si="5"/>
        <v>0</v>
      </c>
      <c r="CC3">
        <f t="shared" si="5"/>
        <v>0</v>
      </c>
      <c r="CF3" t="s">
        <v>1</v>
      </c>
      <c r="CG3" s="33">
        <f t="shared" ref="CG3:CV32" si="12">+C3-B3</f>
        <v>-10</v>
      </c>
      <c r="CH3" s="33">
        <f t="shared" si="6"/>
        <v>9.1999999999999993</v>
      </c>
      <c r="CI3" s="33">
        <f t="shared" si="6"/>
        <v>0.5</v>
      </c>
      <c r="CJ3" s="33">
        <f t="shared" si="6"/>
        <v>-4.4000000000000004</v>
      </c>
      <c r="CK3" s="33">
        <f t="shared" si="6"/>
        <v>1.6999999999999997</v>
      </c>
      <c r="CL3" s="33">
        <f t="shared" si="6"/>
        <v>-1.4999999999999996</v>
      </c>
      <c r="CM3" s="33">
        <f t="shared" si="6"/>
        <v>1.1000000000000001</v>
      </c>
      <c r="CN3" s="33">
        <f t="shared" si="6"/>
        <v>-1.4450000000000003</v>
      </c>
      <c r="CO3" s="33">
        <f t="shared" si="6"/>
        <v>4.4999999999999929E-2</v>
      </c>
      <c r="CP3" s="33">
        <f t="shared" si="6"/>
        <v>-1.2479999999999998</v>
      </c>
      <c r="CQ3" s="33">
        <f t="shared" si="6"/>
        <v>-6.1289999999999996</v>
      </c>
      <c r="CR3" s="33">
        <f t="shared" si="6"/>
        <v>1.6960000000000002</v>
      </c>
      <c r="CS3" s="33">
        <f t="shared" si="6"/>
        <v>3.6889999999999996</v>
      </c>
      <c r="CT3" s="33">
        <f t="shared" si="6"/>
        <v>2.3920000000000003</v>
      </c>
      <c r="CU3" s="33">
        <f t="shared" si="6"/>
        <v>0.43699999999999983</v>
      </c>
      <c r="CV3" s="33">
        <f t="shared" si="6"/>
        <v>1.6060000000000003</v>
      </c>
      <c r="CW3" s="33">
        <f t="shared" si="6"/>
        <v>6.956999999999999</v>
      </c>
      <c r="CX3" s="33">
        <f t="shared" si="7"/>
        <v>-6.9799999999999995</v>
      </c>
      <c r="CY3" s="33">
        <f t="shared" si="7"/>
        <v>2.4240000000000004</v>
      </c>
      <c r="CZ3" s="33">
        <f t="shared" si="7"/>
        <v>-2.9950000000000001</v>
      </c>
      <c r="DA3" s="33">
        <f t="shared" si="7"/>
        <v>-1.5230000000000001</v>
      </c>
      <c r="DB3" s="33">
        <f t="shared" si="7"/>
        <v>7.9000000000000181E-2</v>
      </c>
      <c r="DC3" s="33">
        <f t="shared" si="7"/>
        <v>-3.9699999999999998</v>
      </c>
      <c r="DD3" s="33">
        <f t="shared" si="7"/>
        <v>2.1479999999999997</v>
      </c>
      <c r="DE3" s="33">
        <f t="shared" si="7"/>
        <v>2.512</v>
      </c>
      <c r="DF3" s="33">
        <f t="shared" si="7"/>
        <v>-0.87800000000000011</v>
      </c>
      <c r="DG3" s="33">
        <f t="shared" si="7"/>
        <v>-1.071</v>
      </c>
      <c r="DH3" s="33">
        <f t="shared" si="7"/>
        <v>-3.7699999999999996</v>
      </c>
      <c r="DI3" s="33">
        <f t="shared" si="7"/>
        <v>-2.5360000000000005</v>
      </c>
      <c r="DJ3" s="33">
        <f t="shared" si="8"/>
        <v>5.0390000000000006</v>
      </c>
      <c r="DK3" s="33">
        <f t="shared" si="8"/>
        <v>1.45</v>
      </c>
      <c r="DL3" s="33">
        <f t="shared" si="8"/>
        <v>0.871</v>
      </c>
      <c r="DM3" s="33">
        <f t="shared" si="8"/>
        <v>0.20000000000000018</v>
      </c>
      <c r="DN3" s="33">
        <f t="shared" si="8"/>
        <v>-0.20000000000000018</v>
      </c>
      <c r="DO3" s="33">
        <f t="shared" si="8"/>
        <v>0</v>
      </c>
      <c r="DP3" s="33">
        <f t="shared" si="8"/>
        <v>0</v>
      </c>
      <c r="DQ3" s="33">
        <f t="shared" si="8"/>
        <v>0</v>
      </c>
      <c r="DR3" s="33">
        <f t="shared" si="8"/>
        <v>0</v>
      </c>
      <c r="DS3" s="33"/>
      <c r="DU3" t="s">
        <v>1</v>
      </c>
      <c r="DV3" s="33">
        <f t="shared" ref="DV3:DV51" si="13">+CG3</f>
        <v>-10</v>
      </c>
      <c r="DW3" s="33">
        <f t="shared" ref="DW3:EL18" si="14">+DV3+CH3</f>
        <v>-0.80000000000000071</v>
      </c>
      <c r="DX3" s="33">
        <f t="shared" si="9"/>
        <v>-0.30000000000000071</v>
      </c>
      <c r="DY3" s="33">
        <f t="shared" si="9"/>
        <v>-4.7000000000000011</v>
      </c>
      <c r="DZ3" s="33">
        <f t="shared" si="9"/>
        <v>-3.0000000000000013</v>
      </c>
      <c r="EA3" s="33">
        <f t="shared" si="9"/>
        <v>-4.5000000000000009</v>
      </c>
      <c r="EB3" s="33">
        <f t="shared" si="9"/>
        <v>-3.4000000000000008</v>
      </c>
      <c r="EC3" s="33">
        <f t="shared" si="9"/>
        <v>-4.8450000000000006</v>
      </c>
      <c r="ED3" s="33">
        <f t="shared" si="9"/>
        <v>-4.8000000000000007</v>
      </c>
      <c r="EE3" s="33">
        <f t="shared" si="9"/>
        <v>-6.048</v>
      </c>
      <c r="EF3" s="33">
        <f t="shared" si="9"/>
        <v>-12.177</v>
      </c>
      <c r="EG3" s="33">
        <f t="shared" si="9"/>
        <v>-10.481</v>
      </c>
      <c r="EH3" s="33">
        <f t="shared" si="9"/>
        <v>-6.7919999999999998</v>
      </c>
      <c r="EI3" s="33">
        <f t="shared" si="9"/>
        <v>-4.3999999999999995</v>
      </c>
      <c r="EJ3" s="33">
        <f t="shared" si="9"/>
        <v>-3.9629999999999996</v>
      </c>
      <c r="EK3" s="33">
        <f t="shared" si="9"/>
        <v>-2.3569999999999993</v>
      </c>
      <c r="EL3" s="33">
        <f t="shared" si="9"/>
        <v>4.5999999999999996</v>
      </c>
      <c r="EM3" s="33">
        <f t="shared" si="9"/>
        <v>-2.38</v>
      </c>
      <c r="EN3" s="33">
        <f t="shared" si="10"/>
        <v>4.4000000000000483E-2</v>
      </c>
      <c r="EO3" s="33">
        <f t="shared" si="10"/>
        <v>-2.9509999999999996</v>
      </c>
      <c r="EP3" s="33">
        <f t="shared" si="10"/>
        <v>-4.4740000000000002</v>
      </c>
      <c r="EQ3" s="33">
        <f t="shared" si="10"/>
        <v>-4.3949999999999996</v>
      </c>
      <c r="ER3" s="33">
        <f t="shared" si="10"/>
        <v>-8.3649999999999984</v>
      </c>
      <c r="ES3" s="33">
        <f t="shared" si="10"/>
        <v>-6.2169999999999987</v>
      </c>
      <c r="ET3" s="33">
        <f t="shared" si="10"/>
        <v>-3.7049999999999987</v>
      </c>
      <c r="EU3" s="33">
        <f t="shared" si="10"/>
        <v>-4.5829999999999984</v>
      </c>
      <c r="EV3" s="33">
        <f t="shared" si="10"/>
        <v>-5.6539999999999981</v>
      </c>
      <c r="EW3" s="33">
        <f t="shared" si="10"/>
        <v>-9.4239999999999977</v>
      </c>
      <c r="EX3" s="33">
        <f t="shared" si="10"/>
        <v>-11.959999999999997</v>
      </c>
      <c r="EY3" s="33">
        <f t="shared" si="10"/>
        <v>-6.9209999999999967</v>
      </c>
      <c r="EZ3" s="33">
        <f t="shared" si="10"/>
        <v>-5.4709999999999965</v>
      </c>
      <c r="FA3" s="33">
        <f t="shared" si="10"/>
        <v>-4.5999999999999961</v>
      </c>
      <c r="FB3" s="33">
        <f t="shared" si="10"/>
        <v>-4.3999999999999959</v>
      </c>
      <c r="FC3" s="33">
        <f t="shared" si="10"/>
        <v>-4.5999999999999961</v>
      </c>
      <c r="FD3" s="33">
        <f t="shared" si="11"/>
        <v>-4.5999999999999961</v>
      </c>
      <c r="FE3" s="33">
        <f t="shared" si="11"/>
        <v>-4.5999999999999961</v>
      </c>
      <c r="FF3" s="33">
        <f t="shared" si="11"/>
        <v>-4.5999999999999961</v>
      </c>
      <c r="FG3" s="33">
        <f t="shared" si="11"/>
        <v>-4.5999999999999961</v>
      </c>
      <c r="FH3" s="33"/>
      <c r="FK3" s="33"/>
      <c r="FL3" s="33"/>
    </row>
    <row r="4" spans="1:168" x14ac:dyDescent="0.25">
      <c r="A4" t="s">
        <v>131</v>
      </c>
      <c r="B4" s="33">
        <f>+VLOOKUP($A4,'[2]World GDP'!$D$2:$AW$189,B$1-1973,0)</f>
        <v>7.4939999999999998</v>
      </c>
      <c r="C4" s="33">
        <f>+VLOOKUP($A4,'[2]World GDP'!$D$2:$AW$189,C$1-1973,0)</f>
        <v>2.7770000000000001</v>
      </c>
      <c r="D4" s="33">
        <f>+VLOOKUP($A4,'[2]World GDP'!$D$2:$AW$189,D$1-1973,0)</f>
        <v>6.4059999999999997</v>
      </c>
      <c r="E4" s="33">
        <f>+VLOOKUP($A4,'[2]World GDP'!$D$2:$AW$189,E$1-1973,0)</f>
        <v>6.9939999999999998</v>
      </c>
      <c r="F4" s="33">
        <f>+VLOOKUP($A4,'[2]World GDP'!$D$2:$AW$189,F$1-1973,0)</f>
        <v>4.1859999999999999</v>
      </c>
      <c r="G4" s="33">
        <f>+VLOOKUP($A4,'[2]World GDP'!$D$2:$AW$189,G$1-1973,0)</f>
        <v>-0.93</v>
      </c>
      <c r="H4" s="33">
        <f>+VLOOKUP($A4,'[2]World GDP'!$D$2:$AW$189,H$1-1973,0)</f>
        <v>0.48399999999999999</v>
      </c>
      <c r="I4" s="33">
        <f>+VLOOKUP($A4,'[2]World GDP'!$D$2:$AW$189,I$1-1973,0)</f>
        <v>-1.222</v>
      </c>
      <c r="J4" s="33">
        <f>+VLOOKUP($A4,'[2]World GDP'!$D$2:$AW$189,J$1-1973,0)</f>
        <v>5.952</v>
      </c>
      <c r="K4" s="33">
        <f>+VLOOKUP($A4,'[2]World GDP'!$D$2:$AW$189,K$1-1973,0)</f>
        <v>4.4089999999999998</v>
      </c>
      <c r="L4" s="33">
        <f>+VLOOKUP($A4,'[2]World GDP'!$D$2:$AW$189,L$1-1973,0)</f>
        <v>7.2750000000000004</v>
      </c>
      <c r="M4" s="33">
        <f>+VLOOKUP($A4,'[2]World GDP'!$D$2:$AW$189,M$1-1973,0)</f>
        <v>1.73</v>
      </c>
      <c r="N4" s="33">
        <f>+VLOOKUP($A4,'[2]World GDP'!$D$2:$AW$189,N$1-1973,0)</f>
        <v>6.7</v>
      </c>
      <c r="O4" s="33">
        <f>+VLOOKUP($A4,'[2]World GDP'!$D$2:$AW$189,O$1-1973,0)</f>
        <v>12.87</v>
      </c>
      <c r="P4" s="33">
        <f>+VLOOKUP($A4,'[2]World GDP'!$D$2:$AW$189,P$1-1973,0)</f>
        <v>-0.25</v>
      </c>
      <c r="Q4" s="33">
        <f>+VLOOKUP($A4,'[2]World GDP'!$D$2:$AW$189,Q$1-1973,0)</f>
        <v>3.93</v>
      </c>
      <c r="R4" s="33">
        <f>+VLOOKUP($A4,'[2]World GDP'!$D$2:$AW$189,R$1-1973,0)</f>
        <v>4.0999999999999996</v>
      </c>
      <c r="S4" s="33">
        <f>+VLOOKUP($A4,'[2]World GDP'!$D$2:$AW$189,S$1-1973,0)</f>
        <v>3.14</v>
      </c>
      <c r="T4" s="33">
        <f>+VLOOKUP($A4,'[2]World GDP'!$D$2:$AW$189,T$1-1973,0)</f>
        <v>4.8099999999999996</v>
      </c>
      <c r="U4" s="33">
        <f>+VLOOKUP($A4,'[2]World GDP'!$D$2:$AW$189,U$1-1973,0)</f>
        <v>4.32</v>
      </c>
      <c r="V4" s="33">
        <f>+VLOOKUP($A4,'[2]World GDP'!$D$2:$AW$189,V$1-1973,0)</f>
        <v>5.23</v>
      </c>
      <c r="W4" s="33">
        <f>+VLOOKUP($A4,'[2]World GDP'!$D$2:$AW$189,W$1-1973,0)</f>
        <v>4.6180000000000003</v>
      </c>
      <c r="X4" s="33">
        <f>+VLOOKUP($A4,'[2]World GDP'!$D$2:$AW$189,X$1-1973,0)</f>
        <v>5.1929999999999996</v>
      </c>
      <c r="Y4" s="33">
        <f>+VLOOKUP($A4,'[2]World GDP'!$D$2:$AW$189,Y$1-1973,0)</f>
        <v>7.2450000000000001</v>
      </c>
      <c r="Z4" s="33">
        <f>+VLOOKUP($A4,'[2]World GDP'!$D$2:$AW$189,Z$1-1973,0)</f>
        <v>5.6440000000000001</v>
      </c>
      <c r="AA4" s="33">
        <f>+VLOOKUP($A4,'[2]World GDP'!$D$2:$AW$189,AA$1-1973,0)</f>
        <v>7.8529999999999998</v>
      </c>
      <c r="AB4" s="33">
        <f>+VLOOKUP($A4,'[2]World GDP'!$D$2:$AW$189,AB$1-1973,0)</f>
        <v>6.6529999999999996</v>
      </c>
      <c r="AC4" s="33">
        <f>+VLOOKUP($A4,'[2]World GDP'!$D$2:$AW$189,AC$1-1973,0)</f>
        <v>8.3840000000000003</v>
      </c>
      <c r="AD4" s="33">
        <f>+VLOOKUP($A4,'[2]World GDP'!$D$2:$AW$189,AD$1-1973,0)</f>
        <v>6.3079999999999998</v>
      </c>
      <c r="AE4" s="33">
        <f>+VLOOKUP($A4,'[2]World GDP'!$D$2:$AW$189,AE$1-1973,0)</f>
        <v>3.2040000000000002</v>
      </c>
      <c r="AF4" s="33">
        <f>+VLOOKUP($A4,'[2]World GDP'!$D$2:$AW$189,AF$1-1973,0)</f>
        <v>4.742</v>
      </c>
      <c r="AG4" s="33">
        <f>+VLOOKUP($A4,'[2]World GDP'!$D$2:$AW$189,AG$1-1973,0)</f>
        <v>2.1019999999999999</v>
      </c>
      <c r="AH4" s="33">
        <f>+VLOOKUP($A4,'[2]World GDP'!$D$2:$AW$189,AH$1-1973,0)</f>
        <v>3.851</v>
      </c>
      <c r="AI4" s="33">
        <f>+VLOOKUP($A4,'[2]World GDP'!$D$2:$AW$189,AI$1-1973,0)</f>
        <v>4.1520000000000001</v>
      </c>
      <c r="AJ4" s="33">
        <f>+VLOOKUP($A4,'[2]World GDP'!$D$2:$AW$189,AJ$1-1973,0)</f>
        <v>3.2850000000000001</v>
      </c>
      <c r="AK4" s="33">
        <f>+VLOOKUP($A4,'[2]World GDP'!$D$2:$AW$189,AK$1-1973,0)</f>
        <v>3.629</v>
      </c>
      <c r="AL4" s="33">
        <f>+VLOOKUP($A4,'[2]World GDP'!$D$2:$AW$189,AL$1-1973,0)</f>
        <v>3.7349999999999999</v>
      </c>
      <c r="AM4" s="33">
        <f>+VLOOKUP($A4,'[2]World GDP'!$D$2:$AW$189,AM$1-1973,0)</f>
        <v>3.7519999999999998</v>
      </c>
      <c r="AN4" s="33">
        <f>+VLOOKUP($A4,'[2]World GDP'!$D$2:$AW$189,AN$1-1973,0)</f>
        <v>3.79</v>
      </c>
      <c r="AQ4" t="s">
        <v>131</v>
      </c>
      <c r="AR4">
        <f t="shared" si="5"/>
        <v>-62.943688283960498</v>
      </c>
      <c r="AS4">
        <f t="shared" si="5"/>
        <v>130.68059056535824</v>
      </c>
      <c r="AT4">
        <f t="shared" si="5"/>
        <v>9.1788947861380024</v>
      </c>
      <c r="AU4">
        <f t="shared" si="5"/>
        <v>-40.14869888475836</v>
      </c>
      <c r="AV4">
        <f t="shared" si="5"/>
        <v>-122.21691352126135</v>
      </c>
      <c r="AW4">
        <f t="shared" si="5"/>
        <v>-152.04301075268816</v>
      </c>
      <c r="AX4">
        <f t="shared" si="5"/>
        <v>-352.47933884297521</v>
      </c>
      <c r="AY4">
        <f t="shared" si="5"/>
        <v>-587.07037643207855</v>
      </c>
      <c r="AZ4">
        <f t="shared" si="5"/>
        <v>-25.924059139784944</v>
      </c>
      <c r="BA4">
        <f t="shared" si="5"/>
        <v>65.003402132002719</v>
      </c>
      <c r="BB4">
        <f t="shared" si="5"/>
        <v>-76.219931271477662</v>
      </c>
      <c r="BC4">
        <f t="shared" si="5"/>
        <v>287.28323699421969</v>
      </c>
      <c r="BD4">
        <f t="shared" si="5"/>
        <v>92.089552238805936</v>
      </c>
      <c r="BE4">
        <f t="shared" si="5"/>
        <v>-101.94250194250195</v>
      </c>
      <c r="BF4">
        <f t="shared" si="5"/>
        <v>-1672</v>
      </c>
      <c r="BG4">
        <f t="shared" si="5"/>
        <v>4.3256997455470696</v>
      </c>
      <c r="BH4">
        <f t="shared" si="5"/>
        <v>-23.414634146341456</v>
      </c>
      <c r="BI4">
        <f t="shared" si="5"/>
        <v>53.18471337579615</v>
      </c>
      <c r="BJ4">
        <f t="shared" si="5"/>
        <v>-10.187110187110164</v>
      </c>
      <c r="BK4">
        <f t="shared" si="5"/>
        <v>21.06481481481481</v>
      </c>
      <c r="BL4">
        <f t="shared" si="5"/>
        <v>-11.701720841300187</v>
      </c>
      <c r="BM4">
        <f t="shared" si="5"/>
        <v>12.451277609354676</v>
      </c>
      <c r="BN4">
        <f t="shared" si="5"/>
        <v>39.514731369150809</v>
      </c>
      <c r="BO4">
        <f t="shared" si="5"/>
        <v>-22.097998619737751</v>
      </c>
      <c r="BP4">
        <f t="shared" si="5"/>
        <v>39.138908575478382</v>
      </c>
      <c r="BQ4">
        <f t="shared" si="5"/>
        <v>-15.280784413599903</v>
      </c>
      <c r="BR4">
        <f t="shared" si="5"/>
        <v>26.01833759206373</v>
      </c>
      <c r="BS4">
        <f t="shared" si="5"/>
        <v>-24.761450381679396</v>
      </c>
      <c r="BT4">
        <f t="shared" si="5"/>
        <v>-49.207355738744454</v>
      </c>
      <c r="BU4">
        <f t="shared" si="5"/>
        <v>48.002496878901354</v>
      </c>
      <c r="BV4">
        <f t="shared" si="5"/>
        <v>-55.672711935892032</v>
      </c>
      <c r="BW4">
        <f t="shared" si="5"/>
        <v>83.206470028544231</v>
      </c>
      <c r="BX4">
        <f t="shared" si="5"/>
        <v>7.8161516489223573</v>
      </c>
      <c r="BY4">
        <f t="shared" si="5"/>
        <v>-20.881502890173408</v>
      </c>
      <c r="BZ4">
        <f t="shared" si="5"/>
        <v>10.471841704718415</v>
      </c>
      <c r="CA4">
        <f t="shared" si="5"/>
        <v>2.920914852576459</v>
      </c>
      <c r="CB4">
        <f t="shared" si="5"/>
        <v>0.4551539491298513</v>
      </c>
      <c r="CC4">
        <f t="shared" si="5"/>
        <v>1.0127931769722949</v>
      </c>
      <c r="CF4" t="s">
        <v>131</v>
      </c>
      <c r="CG4" s="33">
        <f t="shared" si="12"/>
        <v>-4.7169999999999996</v>
      </c>
      <c r="CH4" s="33">
        <f t="shared" si="6"/>
        <v>3.6289999999999996</v>
      </c>
      <c r="CI4" s="33">
        <f t="shared" si="6"/>
        <v>0.58800000000000008</v>
      </c>
      <c r="CJ4" s="33">
        <f t="shared" si="6"/>
        <v>-2.8079999999999998</v>
      </c>
      <c r="CK4" s="33">
        <f t="shared" si="6"/>
        <v>-5.1159999999999997</v>
      </c>
      <c r="CL4" s="33">
        <f t="shared" si="6"/>
        <v>1.4140000000000001</v>
      </c>
      <c r="CM4" s="33">
        <f t="shared" si="6"/>
        <v>-1.706</v>
      </c>
      <c r="CN4" s="33">
        <f t="shared" si="6"/>
        <v>7.1739999999999995</v>
      </c>
      <c r="CO4" s="33">
        <f t="shared" si="6"/>
        <v>-1.5430000000000001</v>
      </c>
      <c r="CP4" s="33">
        <f t="shared" si="6"/>
        <v>2.8660000000000005</v>
      </c>
      <c r="CQ4" s="33">
        <f t="shared" si="6"/>
        <v>-5.5449999999999999</v>
      </c>
      <c r="CR4" s="33">
        <f t="shared" si="6"/>
        <v>4.9700000000000006</v>
      </c>
      <c r="CS4" s="33">
        <f t="shared" si="6"/>
        <v>6.169999999999999</v>
      </c>
      <c r="CT4" s="33">
        <f t="shared" si="6"/>
        <v>-13.12</v>
      </c>
      <c r="CU4" s="33">
        <f t="shared" si="6"/>
        <v>4.18</v>
      </c>
      <c r="CV4" s="33">
        <f t="shared" si="6"/>
        <v>0.16999999999999948</v>
      </c>
      <c r="CW4" s="33">
        <f t="shared" si="6"/>
        <v>-0.95999999999999952</v>
      </c>
      <c r="CX4" s="33">
        <f t="shared" si="7"/>
        <v>1.6699999999999995</v>
      </c>
      <c r="CY4" s="33">
        <f t="shared" si="7"/>
        <v>-0.48999999999999932</v>
      </c>
      <c r="CZ4" s="33">
        <f t="shared" si="7"/>
        <v>0.91000000000000014</v>
      </c>
      <c r="DA4" s="33">
        <f t="shared" si="7"/>
        <v>-0.6120000000000001</v>
      </c>
      <c r="DB4" s="33">
        <f t="shared" si="7"/>
        <v>0.57499999999999929</v>
      </c>
      <c r="DC4" s="33">
        <f t="shared" si="7"/>
        <v>2.0520000000000005</v>
      </c>
      <c r="DD4" s="33">
        <f t="shared" si="7"/>
        <v>-1.601</v>
      </c>
      <c r="DE4" s="33">
        <f t="shared" si="7"/>
        <v>2.2089999999999996</v>
      </c>
      <c r="DF4" s="33">
        <f t="shared" si="7"/>
        <v>-1.2000000000000002</v>
      </c>
      <c r="DG4" s="33">
        <f t="shared" si="7"/>
        <v>1.7310000000000008</v>
      </c>
      <c r="DH4" s="33">
        <f t="shared" si="7"/>
        <v>-2.0760000000000005</v>
      </c>
      <c r="DI4" s="33">
        <f t="shared" si="7"/>
        <v>-3.1039999999999996</v>
      </c>
      <c r="DJ4" s="33">
        <f t="shared" si="8"/>
        <v>1.5379999999999998</v>
      </c>
      <c r="DK4" s="33">
        <f t="shared" si="8"/>
        <v>-2.64</v>
      </c>
      <c r="DL4" s="33">
        <f t="shared" si="8"/>
        <v>1.7490000000000001</v>
      </c>
      <c r="DM4" s="33">
        <f t="shared" si="8"/>
        <v>0.30100000000000016</v>
      </c>
      <c r="DN4" s="33">
        <f t="shared" si="8"/>
        <v>-0.86699999999999999</v>
      </c>
      <c r="DO4" s="33">
        <f t="shared" si="8"/>
        <v>0.34399999999999986</v>
      </c>
      <c r="DP4" s="33">
        <f t="shared" si="8"/>
        <v>0.10599999999999987</v>
      </c>
      <c r="DQ4" s="33">
        <f t="shared" si="8"/>
        <v>1.6999999999999904E-2</v>
      </c>
      <c r="DR4" s="33">
        <f t="shared" si="8"/>
        <v>3.8000000000000256E-2</v>
      </c>
      <c r="DS4" s="33"/>
      <c r="DU4" t="s">
        <v>131</v>
      </c>
      <c r="DV4" s="33">
        <f t="shared" si="13"/>
        <v>-4.7169999999999996</v>
      </c>
      <c r="DW4" s="33">
        <f t="shared" si="14"/>
        <v>-1.0880000000000001</v>
      </c>
      <c r="DX4" s="33">
        <f t="shared" si="9"/>
        <v>-0.5</v>
      </c>
      <c r="DY4" s="33">
        <f t="shared" si="9"/>
        <v>-3.3079999999999998</v>
      </c>
      <c r="DZ4" s="33">
        <f t="shared" si="9"/>
        <v>-8.4239999999999995</v>
      </c>
      <c r="EA4" s="33">
        <f t="shared" si="9"/>
        <v>-7.01</v>
      </c>
      <c r="EB4" s="33">
        <f t="shared" si="9"/>
        <v>-8.7159999999999993</v>
      </c>
      <c r="EC4" s="33">
        <f t="shared" si="9"/>
        <v>-1.5419999999999998</v>
      </c>
      <c r="ED4" s="33">
        <f t="shared" si="9"/>
        <v>-3.085</v>
      </c>
      <c r="EE4" s="33">
        <f t="shared" si="9"/>
        <v>-0.21899999999999942</v>
      </c>
      <c r="EF4" s="33">
        <f t="shared" si="9"/>
        <v>-5.7639999999999993</v>
      </c>
      <c r="EG4" s="33">
        <f t="shared" si="9"/>
        <v>-0.79399999999999871</v>
      </c>
      <c r="EH4" s="33">
        <f t="shared" si="9"/>
        <v>5.3760000000000003</v>
      </c>
      <c r="EI4" s="33">
        <f t="shared" si="9"/>
        <v>-7.7439999999999989</v>
      </c>
      <c r="EJ4" s="33">
        <f t="shared" si="9"/>
        <v>-3.5639999999999992</v>
      </c>
      <c r="EK4" s="33">
        <f t="shared" si="9"/>
        <v>-3.3939999999999997</v>
      </c>
      <c r="EL4" s="33">
        <f t="shared" si="9"/>
        <v>-4.3539999999999992</v>
      </c>
      <c r="EM4" s="33">
        <f t="shared" si="9"/>
        <v>-2.6839999999999997</v>
      </c>
      <c r="EN4" s="33">
        <f t="shared" si="10"/>
        <v>-3.173999999999999</v>
      </c>
      <c r="EO4" s="33">
        <f t="shared" si="10"/>
        <v>-2.2639999999999989</v>
      </c>
      <c r="EP4" s="33">
        <f t="shared" si="10"/>
        <v>-2.875999999999999</v>
      </c>
      <c r="EQ4" s="33">
        <f t="shared" si="10"/>
        <v>-2.3009999999999997</v>
      </c>
      <c r="ER4" s="33">
        <f t="shared" si="10"/>
        <v>-0.24899999999999922</v>
      </c>
      <c r="ES4" s="33">
        <f t="shared" si="10"/>
        <v>-1.8499999999999992</v>
      </c>
      <c r="ET4" s="33">
        <f t="shared" si="10"/>
        <v>0.35900000000000043</v>
      </c>
      <c r="EU4" s="33">
        <f t="shared" si="10"/>
        <v>-0.84099999999999975</v>
      </c>
      <c r="EV4" s="33">
        <f t="shared" si="10"/>
        <v>0.89000000000000101</v>
      </c>
      <c r="EW4" s="33">
        <f t="shared" si="10"/>
        <v>-1.1859999999999995</v>
      </c>
      <c r="EX4" s="33">
        <f t="shared" si="10"/>
        <v>-4.2899999999999991</v>
      </c>
      <c r="EY4" s="33">
        <f t="shared" si="10"/>
        <v>-2.7519999999999993</v>
      </c>
      <c r="EZ4" s="33">
        <f t="shared" si="10"/>
        <v>-5.3919999999999995</v>
      </c>
      <c r="FA4" s="33">
        <f t="shared" si="10"/>
        <v>-3.6429999999999993</v>
      </c>
      <c r="FB4" s="33">
        <f t="shared" si="10"/>
        <v>-3.3419999999999992</v>
      </c>
      <c r="FC4" s="33">
        <f t="shared" si="10"/>
        <v>-4.2089999999999996</v>
      </c>
      <c r="FD4" s="33">
        <f t="shared" si="11"/>
        <v>-3.8649999999999998</v>
      </c>
      <c r="FE4" s="33">
        <f t="shared" si="11"/>
        <v>-3.7589999999999999</v>
      </c>
      <c r="FF4" s="33">
        <f t="shared" si="11"/>
        <v>-3.742</v>
      </c>
      <c r="FG4" s="33">
        <f t="shared" si="11"/>
        <v>-3.7039999999999997</v>
      </c>
      <c r="FH4" s="33"/>
      <c r="FK4" s="33"/>
      <c r="FL4" s="33"/>
    </row>
    <row r="5" spans="1:168" x14ac:dyDescent="0.25">
      <c r="A5" t="s">
        <v>2</v>
      </c>
      <c r="B5" s="33">
        <f>+VLOOKUP($A5,'[2]World GDP'!$D$2:$AW$189,B$1-1973,0)</f>
        <v>4.3710000000000004</v>
      </c>
      <c r="C5" s="33">
        <f>+VLOOKUP($A5,'[2]World GDP'!$D$2:$AW$189,C$1-1973,0)</f>
        <v>-1.9</v>
      </c>
      <c r="D5" s="33">
        <f>+VLOOKUP($A5,'[2]World GDP'!$D$2:$AW$189,D$1-1973,0)</f>
        <v>-4.9000000000000004</v>
      </c>
      <c r="E5" s="33">
        <f>+VLOOKUP($A5,'[2]World GDP'!$D$2:$AW$189,E$1-1973,0)</f>
        <v>0.5</v>
      </c>
      <c r="F5" s="33">
        <f>+VLOOKUP($A5,'[2]World GDP'!$D$2:$AW$189,F$1-1973,0)</f>
        <v>3.6</v>
      </c>
      <c r="G5" s="33">
        <f>+VLOOKUP($A5,'[2]World GDP'!$D$2:$AW$189,G$1-1973,0)</f>
        <v>1.1000000000000001</v>
      </c>
      <c r="H5" s="33">
        <f>+VLOOKUP($A5,'[2]World GDP'!$D$2:$AW$189,H$1-1973,0)</f>
        <v>5.0999999999999996</v>
      </c>
      <c r="I5" s="33">
        <f>+VLOOKUP($A5,'[2]World GDP'!$D$2:$AW$189,I$1-1973,0)</f>
        <v>2.6</v>
      </c>
      <c r="J5" s="33">
        <f>+VLOOKUP($A5,'[2]World GDP'!$D$2:$AW$189,J$1-1973,0)</f>
        <v>3.5</v>
      </c>
      <c r="K5" s="33">
        <f>+VLOOKUP($A5,'[2]World GDP'!$D$2:$AW$189,K$1-1973,0)</f>
        <v>3.6</v>
      </c>
      <c r="L5" s="33">
        <f>+VLOOKUP($A5,'[2]World GDP'!$D$2:$AW$189,L$1-1973,0)</f>
        <v>-3.3</v>
      </c>
      <c r="M5" s="33">
        <f>+VLOOKUP($A5,'[2]World GDP'!$D$2:$AW$189,M$1-1973,0)</f>
        <v>-3.9</v>
      </c>
      <c r="N5" s="33">
        <f>+VLOOKUP($A5,'[2]World GDP'!$D$2:$AW$189,N$1-1973,0)</f>
        <v>-5.7</v>
      </c>
      <c r="O5" s="33">
        <f>+VLOOKUP($A5,'[2]World GDP'!$D$2:$AW$189,O$1-1973,0)</f>
        <v>0.8</v>
      </c>
      <c r="P5" s="33">
        <f>+VLOOKUP($A5,'[2]World GDP'!$D$2:$AW$189,P$1-1973,0)</f>
        <v>2</v>
      </c>
      <c r="Q5" s="33">
        <f>+VLOOKUP($A5,'[2]World GDP'!$D$2:$AW$189,Q$1-1973,0)</f>
        <v>2.0230000000000001</v>
      </c>
      <c r="R5" s="33">
        <f>+VLOOKUP($A5,'[2]World GDP'!$D$2:$AW$189,R$1-1973,0)</f>
        <v>3.9710000000000001</v>
      </c>
      <c r="S5" s="33">
        <f>+VLOOKUP($A5,'[2]World GDP'!$D$2:$AW$189,S$1-1973,0)</f>
        <v>4.7350000000000003</v>
      </c>
      <c r="T5" s="33">
        <f>+VLOOKUP($A5,'[2]World GDP'!$D$2:$AW$189,T$1-1973,0)</f>
        <v>3.7320000000000002</v>
      </c>
      <c r="U5" s="33">
        <f>+VLOOKUP($A5,'[2]World GDP'!$D$2:$AW$189,U$1-1973,0)</f>
        <v>0.35499999999999998</v>
      </c>
      <c r="V5" s="33">
        <f>+VLOOKUP($A5,'[2]World GDP'!$D$2:$AW$189,V$1-1973,0)</f>
        <v>2.282</v>
      </c>
      <c r="W5" s="33">
        <f>+VLOOKUP($A5,'[2]World GDP'!$D$2:$AW$189,W$1-1973,0)</f>
        <v>-2.552</v>
      </c>
      <c r="X5" s="33">
        <f>+VLOOKUP($A5,'[2]World GDP'!$D$2:$AW$189,X$1-1973,0)</f>
        <v>0.68500000000000005</v>
      </c>
      <c r="Y5" s="33">
        <f>+VLOOKUP($A5,'[2]World GDP'!$D$2:$AW$189,Y$1-1973,0)</f>
        <v>1.9650000000000001</v>
      </c>
      <c r="Z5" s="33">
        <f>+VLOOKUP($A5,'[2]World GDP'!$D$2:$AW$189,Z$1-1973,0)</f>
        <v>1.425</v>
      </c>
      <c r="AA5" s="33">
        <f>+VLOOKUP($A5,'[2]World GDP'!$D$2:$AW$189,AA$1-1973,0)</f>
        <v>4.008</v>
      </c>
      <c r="AB5" s="33">
        <f>+VLOOKUP($A5,'[2]World GDP'!$D$2:$AW$189,AB$1-1973,0)</f>
        <v>5.7030000000000003</v>
      </c>
      <c r="AC5" s="33">
        <f>+VLOOKUP($A5,'[2]World GDP'!$D$2:$AW$189,AC$1-1973,0)</f>
        <v>1.6639999999999999</v>
      </c>
      <c r="AD5" s="33">
        <f>+VLOOKUP($A5,'[2]World GDP'!$D$2:$AW$189,AD$1-1973,0)</f>
        <v>0.34699999999999998</v>
      </c>
      <c r="AE5" s="33">
        <f>+VLOOKUP($A5,'[2]World GDP'!$D$2:$AW$189,AE$1-1973,0)</f>
        <v>-4.1180000000000003</v>
      </c>
      <c r="AF5" s="33">
        <f>+VLOOKUP($A5,'[2]World GDP'!$D$2:$AW$189,AF$1-1973,0)</f>
        <v>0.23499999999999999</v>
      </c>
      <c r="AG5" s="33">
        <f>+VLOOKUP($A5,'[2]World GDP'!$D$2:$AW$189,AG$1-1973,0)</f>
        <v>0.56200000000000006</v>
      </c>
      <c r="AH5" s="33">
        <f>+VLOOKUP($A5,'[2]World GDP'!$D$2:$AW$189,AH$1-1973,0)</f>
        <v>0</v>
      </c>
      <c r="AI5" s="33">
        <f>+VLOOKUP($A5,'[2]World GDP'!$D$2:$AW$189,AI$1-1973,0)</f>
        <v>0.5</v>
      </c>
      <c r="AJ5" s="33">
        <f>+VLOOKUP($A5,'[2]World GDP'!$D$2:$AW$189,AJ$1-1973,0)</f>
        <v>1</v>
      </c>
      <c r="AK5" s="33">
        <f>+VLOOKUP($A5,'[2]World GDP'!$D$2:$AW$189,AK$1-1973,0)</f>
        <v>1.5</v>
      </c>
      <c r="AL5" s="33">
        <f>+VLOOKUP($A5,'[2]World GDP'!$D$2:$AW$189,AL$1-1973,0)</f>
        <v>2</v>
      </c>
      <c r="AM5" s="33">
        <f>+VLOOKUP($A5,'[2]World GDP'!$D$2:$AW$189,AM$1-1973,0)</f>
        <v>2.2000000000000002</v>
      </c>
      <c r="AN5" s="33">
        <f>+VLOOKUP($A5,'[2]World GDP'!$D$2:$AW$189,AN$1-1973,0)</f>
        <v>2.4</v>
      </c>
      <c r="AQ5" t="s">
        <v>2</v>
      </c>
      <c r="AR5">
        <f t="shared" si="5"/>
        <v>-143.46831388698237</v>
      </c>
      <c r="AS5">
        <f t="shared" si="5"/>
        <v>157.89473684210532</v>
      </c>
      <c r="AT5">
        <f t="shared" si="5"/>
        <v>-110.20408163265306</v>
      </c>
      <c r="AU5">
        <f t="shared" si="5"/>
        <v>620</v>
      </c>
      <c r="AV5">
        <f t="shared" si="5"/>
        <v>-69.444444444444443</v>
      </c>
      <c r="AW5">
        <f t="shared" si="5"/>
        <v>363.63636363636357</v>
      </c>
      <c r="AX5">
        <f t="shared" si="5"/>
        <v>-49.019607843137244</v>
      </c>
      <c r="AY5">
        <f t="shared" si="5"/>
        <v>34.615384615384613</v>
      </c>
      <c r="AZ5">
        <f t="shared" si="5"/>
        <v>2.8571428571428754</v>
      </c>
      <c r="BA5">
        <f t="shared" si="5"/>
        <v>-191.66666666666666</v>
      </c>
      <c r="BB5">
        <f t="shared" si="5"/>
        <v>18.181818181818187</v>
      </c>
      <c r="BC5">
        <f t="shared" si="5"/>
        <v>46.15384615384616</v>
      </c>
      <c r="BD5">
        <f t="shared" si="5"/>
        <v>-114.03508771929825</v>
      </c>
      <c r="BE5">
        <f t="shared" si="5"/>
        <v>150</v>
      </c>
      <c r="BF5">
        <f t="shared" si="5"/>
        <v>1.1500000000000057</v>
      </c>
      <c r="BG5">
        <f t="shared" si="5"/>
        <v>96.292634700939175</v>
      </c>
      <c r="BH5">
        <f t="shared" si="5"/>
        <v>19.23948627549737</v>
      </c>
      <c r="BI5">
        <f t="shared" si="5"/>
        <v>-21.182682154171076</v>
      </c>
      <c r="BJ5">
        <f t="shared" si="5"/>
        <v>-90.487674169346192</v>
      </c>
      <c r="BK5">
        <f t="shared" si="5"/>
        <v>542.81690140845069</v>
      </c>
      <c r="BL5">
        <f t="shared" si="5"/>
        <v>-211.83172655565295</v>
      </c>
      <c r="BM5">
        <f t="shared" si="5"/>
        <v>-126.84169278996865</v>
      </c>
      <c r="BN5">
        <f t="shared" si="5"/>
        <v>186.86131386861314</v>
      </c>
      <c r="BO5">
        <f t="shared" si="5"/>
        <v>-27.48091603053436</v>
      </c>
      <c r="BP5">
        <f t="shared" si="5"/>
        <v>181.26315789473682</v>
      </c>
      <c r="BQ5">
        <f t="shared" si="5"/>
        <v>42.290419161676652</v>
      </c>
      <c r="BR5">
        <f t="shared" si="5"/>
        <v>-70.822374189023321</v>
      </c>
      <c r="BS5">
        <f t="shared" si="5"/>
        <v>-79.146634615384613</v>
      </c>
      <c r="BT5">
        <f t="shared" si="5"/>
        <v>-1286.7435158501444</v>
      </c>
      <c r="BU5">
        <f t="shared" si="5"/>
        <v>-105.70665371539582</v>
      </c>
      <c r="BV5">
        <f t="shared" si="5"/>
        <v>139.14893617021283</v>
      </c>
      <c r="BW5">
        <f t="shared" si="5"/>
        <v>-100</v>
      </c>
      <c r="BX5" t="e">
        <f t="shared" si="5"/>
        <v>#DIV/0!</v>
      </c>
      <c r="BY5">
        <f t="shared" si="5"/>
        <v>100</v>
      </c>
      <c r="BZ5">
        <f t="shared" si="5"/>
        <v>50</v>
      </c>
      <c r="CA5">
        <f t="shared" si="5"/>
        <v>33.333333333333314</v>
      </c>
      <c r="CB5">
        <f t="shared" si="5"/>
        <v>10.000000000000014</v>
      </c>
      <c r="CC5">
        <f t="shared" si="5"/>
        <v>9.0909090909090793</v>
      </c>
      <c r="CF5" t="s">
        <v>2</v>
      </c>
      <c r="CG5" s="33">
        <f t="shared" si="12"/>
        <v>-6.2710000000000008</v>
      </c>
      <c r="CH5" s="33">
        <f t="shared" si="6"/>
        <v>-3.0000000000000004</v>
      </c>
      <c r="CI5" s="33">
        <f t="shared" si="6"/>
        <v>5.4</v>
      </c>
      <c r="CJ5" s="33">
        <f t="shared" si="6"/>
        <v>3.1</v>
      </c>
      <c r="CK5" s="33">
        <f t="shared" si="6"/>
        <v>-2.5</v>
      </c>
      <c r="CL5" s="33">
        <f t="shared" si="6"/>
        <v>3.9999999999999996</v>
      </c>
      <c r="CM5" s="33">
        <f t="shared" si="6"/>
        <v>-2.4999999999999996</v>
      </c>
      <c r="CN5" s="33">
        <f t="shared" si="6"/>
        <v>0.89999999999999991</v>
      </c>
      <c r="CO5" s="33">
        <f t="shared" si="6"/>
        <v>0.10000000000000009</v>
      </c>
      <c r="CP5" s="33">
        <f t="shared" si="6"/>
        <v>-6.9</v>
      </c>
      <c r="CQ5" s="33">
        <f t="shared" si="6"/>
        <v>-0.60000000000000009</v>
      </c>
      <c r="CR5" s="33">
        <f t="shared" si="6"/>
        <v>-1.8000000000000003</v>
      </c>
      <c r="CS5" s="33">
        <f t="shared" si="6"/>
        <v>6.5</v>
      </c>
      <c r="CT5" s="33">
        <f t="shared" si="6"/>
        <v>1.2</v>
      </c>
      <c r="CU5" s="33">
        <f t="shared" si="6"/>
        <v>2.3000000000000131E-2</v>
      </c>
      <c r="CV5" s="33">
        <f t="shared" si="6"/>
        <v>1.948</v>
      </c>
      <c r="CW5" s="33">
        <f t="shared" si="6"/>
        <v>0.76400000000000023</v>
      </c>
      <c r="CX5" s="33">
        <f t="shared" si="7"/>
        <v>-1.0030000000000001</v>
      </c>
      <c r="CY5" s="33">
        <f t="shared" si="7"/>
        <v>-3.3770000000000002</v>
      </c>
      <c r="CZ5" s="33">
        <f t="shared" si="7"/>
        <v>1.927</v>
      </c>
      <c r="DA5" s="33">
        <f t="shared" si="7"/>
        <v>-4.8339999999999996</v>
      </c>
      <c r="DB5" s="33">
        <f t="shared" si="7"/>
        <v>3.2370000000000001</v>
      </c>
      <c r="DC5" s="33">
        <f t="shared" si="7"/>
        <v>1.28</v>
      </c>
      <c r="DD5" s="33">
        <f t="shared" si="7"/>
        <v>-0.54</v>
      </c>
      <c r="DE5" s="33">
        <f t="shared" si="7"/>
        <v>2.5830000000000002</v>
      </c>
      <c r="DF5" s="33">
        <f t="shared" si="7"/>
        <v>1.6950000000000003</v>
      </c>
      <c r="DG5" s="33">
        <f t="shared" si="7"/>
        <v>-4.0390000000000006</v>
      </c>
      <c r="DH5" s="33">
        <f t="shared" si="7"/>
        <v>-1.3169999999999999</v>
      </c>
      <c r="DI5" s="33">
        <f t="shared" si="7"/>
        <v>-4.4649999999999999</v>
      </c>
      <c r="DJ5" s="33">
        <f t="shared" si="8"/>
        <v>4.3530000000000006</v>
      </c>
      <c r="DK5" s="33">
        <f t="shared" si="8"/>
        <v>0.32700000000000007</v>
      </c>
      <c r="DL5" s="33">
        <f t="shared" si="8"/>
        <v>-0.56200000000000006</v>
      </c>
      <c r="DM5" s="33">
        <f t="shared" si="8"/>
        <v>0.5</v>
      </c>
      <c r="DN5" s="33">
        <f t="shared" si="8"/>
        <v>0.5</v>
      </c>
      <c r="DO5" s="33">
        <f t="shared" si="8"/>
        <v>0.5</v>
      </c>
      <c r="DP5" s="33">
        <f t="shared" si="8"/>
        <v>0.5</v>
      </c>
      <c r="DQ5" s="33">
        <f t="shared" si="8"/>
        <v>0.20000000000000018</v>
      </c>
      <c r="DR5" s="33">
        <f t="shared" si="8"/>
        <v>0.19999999999999973</v>
      </c>
      <c r="DS5" s="33"/>
      <c r="DU5" t="s">
        <v>2</v>
      </c>
      <c r="DV5" s="33">
        <f t="shared" si="13"/>
        <v>-6.2710000000000008</v>
      </c>
      <c r="DW5" s="33">
        <f t="shared" si="14"/>
        <v>-9.2710000000000008</v>
      </c>
      <c r="DX5" s="33">
        <f t="shared" si="9"/>
        <v>-3.8710000000000004</v>
      </c>
      <c r="DY5" s="33">
        <f t="shared" si="9"/>
        <v>-0.77100000000000035</v>
      </c>
      <c r="DZ5" s="33">
        <f t="shared" si="9"/>
        <v>-3.2710000000000004</v>
      </c>
      <c r="EA5" s="33">
        <f t="shared" si="9"/>
        <v>0.7289999999999992</v>
      </c>
      <c r="EB5" s="33">
        <f t="shared" si="9"/>
        <v>-1.7710000000000004</v>
      </c>
      <c r="EC5" s="33">
        <f t="shared" si="9"/>
        <v>-0.87100000000000044</v>
      </c>
      <c r="ED5" s="33">
        <f t="shared" si="9"/>
        <v>-0.77100000000000035</v>
      </c>
      <c r="EE5" s="33">
        <f t="shared" si="9"/>
        <v>-7.6710000000000012</v>
      </c>
      <c r="EF5" s="33">
        <f t="shared" si="9"/>
        <v>-8.2710000000000008</v>
      </c>
      <c r="EG5" s="33">
        <f t="shared" si="9"/>
        <v>-10.071000000000002</v>
      </c>
      <c r="EH5" s="33">
        <f t="shared" si="9"/>
        <v>-3.5710000000000015</v>
      </c>
      <c r="EI5" s="33">
        <f t="shared" si="9"/>
        <v>-2.3710000000000013</v>
      </c>
      <c r="EJ5" s="33">
        <f t="shared" si="9"/>
        <v>-2.3480000000000012</v>
      </c>
      <c r="EK5" s="33">
        <f t="shared" si="9"/>
        <v>-0.40000000000000124</v>
      </c>
      <c r="EL5" s="33">
        <f t="shared" si="9"/>
        <v>0.36399999999999899</v>
      </c>
      <c r="EM5" s="33">
        <f t="shared" si="9"/>
        <v>-0.63900000000000112</v>
      </c>
      <c r="EN5" s="33">
        <f t="shared" si="10"/>
        <v>-4.0160000000000018</v>
      </c>
      <c r="EO5" s="33">
        <f t="shared" si="10"/>
        <v>-2.0890000000000017</v>
      </c>
      <c r="EP5" s="33">
        <f t="shared" si="10"/>
        <v>-6.9230000000000018</v>
      </c>
      <c r="EQ5" s="33">
        <f t="shared" si="10"/>
        <v>-3.6860000000000017</v>
      </c>
      <c r="ER5" s="33">
        <f t="shared" si="10"/>
        <v>-2.4060000000000015</v>
      </c>
      <c r="ES5" s="33">
        <f t="shared" si="10"/>
        <v>-2.9460000000000015</v>
      </c>
      <c r="ET5" s="33">
        <f t="shared" si="10"/>
        <v>-0.36300000000000132</v>
      </c>
      <c r="EU5" s="33">
        <f t="shared" si="10"/>
        <v>1.331999999999999</v>
      </c>
      <c r="EV5" s="33">
        <f t="shared" si="10"/>
        <v>-2.7070000000000016</v>
      </c>
      <c r="EW5" s="33">
        <f t="shared" si="10"/>
        <v>-4.0240000000000018</v>
      </c>
      <c r="EX5" s="33">
        <f t="shared" si="10"/>
        <v>-8.4890000000000008</v>
      </c>
      <c r="EY5" s="33">
        <f t="shared" si="10"/>
        <v>-4.1360000000000001</v>
      </c>
      <c r="EZ5" s="33">
        <f t="shared" si="10"/>
        <v>-3.8090000000000002</v>
      </c>
      <c r="FA5" s="33">
        <f t="shared" si="10"/>
        <v>-4.3710000000000004</v>
      </c>
      <c r="FB5" s="33">
        <f t="shared" si="10"/>
        <v>-3.8710000000000004</v>
      </c>
      <c r="FC5" s="33">
        <f t="shared" si="10"/>
        <v>-3.3710000000000004</v>
      </c>
      <c r="FD5" s="33">
        <f t="shared" si="11"/>
        <v>-2.8710000000000004</v>
      </c>
      <c r="FE5" s="33">
        <f t="shared" si="11"/>
        <v>-2.3710000000000004</v>
      </c>
      <c r="FF5" s="33">
        <f t="shared" si="11"/>
        <v>-2.1710000000000003</v>
      </c>
      <c r="FG5" s="33">
        <f t="shared" si="11"/>
        <v>-1.9710000000000005</v>
      </c>
      <c r="FH5" s="33"/>
      <c r="FK5" s="33"/>
      <c r="FL5" s="33"/>
    </row>
    <row r="6" spans="1:168" x14ac:dyDescent="0.25">
      <c r="A6" t="s">
        <v>132</v>
      </c>
      <c r="B6" s="33">
        <f>+VLOOKUP($A6,'[2]World GDP'!$D$2:$AW$189,B$1-1973,0)</f>
        <v>5.0129999999999999</v>
      </c>
      <c r="C6" s="33">
        <f>+VLOOKUP($A6,'[2]World GDP'!$D$2:$AW$189,C$1-1973,0)</f>
        <v>0.214</v>
      </c>
      <c r="D6" s="33">
        <f>+VLOOKUP($A6,'[2]World GDP'!$D$2:$AW$189,D$1-1973,0)</f>
        <v>-7.5510000000000002</v>
      </c>
      <c r="E6" s="33">
        <f>+VLOOKUP($A6,'[2]World GDP'!$D$2:$AW$189,E$1-1973,0)</f>
        <v>6.0759999999999996</v>
      </c>
      <c r="F6" s="33">
        <f>+VLOOKUP($A6,'[2]World GDP'!$D$2:$AW$189,F$1-1973,0)</f>
        <v>11.332000000000001</v>
      </c>
      <c r="G6" s="33">
        <f>+VLOOKUP($A6,'[2]World GDP'!$D$2:$AW$189,G$1-1973,0)</f>
        <v>-1.419</v>
      </c>
      <c r="H6" s="33">
        <f>+VLOOKUP($A6,'[2]World GDP'!$D$2:$AW$189,H$1-1973,0)</f>
        <v>7.2750000000000004</v>
      </c>
      <c r="I6" s="33">
        <f>+VLOOKUP($A6,'[2]World GDP'!$D$2:$AW$189,I$1-1973,0)</f>
        <v>21.997</v>
      </c>
      <c r="J6" s="33">
        <f>+VLOOKUP($A6,'[2]World GDP'!$D$2:$AW$189,J$1-1973,0)</f>
        <v>10.861000000000001</v>
      </c>
      <c r="K6" s="33">
        <f>+VLOOKUP($A6,'[2]World GDP'!$D$2:$AW$189,K$1-1973,0)</f>
        <v>15.474</v>
      </c>
      <c r="L6" s="33">
        <f>+VLOOKUP($A6,'[2]World GDP'!$D$2:$AW$189,L$1-1973,0)</f>
        <v>11.209</v>
      </c>
      <c r="M6" s="33">
        <f>+VLOOKUP($A6,'[2]World GDP'!$D$2:$AW$189,M$1-1973,0)</f>
        <v>11.465</v>
      </c>
      <c r="N6" s="33">
        <f>+VLOOKUP($A6,'[2]World GDP'!$D$2:$AW$189,N$1-1973,0)</f>
        <v>12.04</v>
      </c>
      <c r="O6" s="33">
        <f>+VLOOKUP($A6,'[2]World GDP'!$D$2:$AW$189,O$1-1973,0)</f>
        <v>6.27</v>
      </c>
      <c r="P6" s="33">
        <f>+VLOOKUP($A6,'[2]World GDP'!$D$2:$AW$189,P$1-1973,0)</f>
        <v>0.159</v>
      </c>
      <c r="Q6" s="33">
        <f>+VLOOKUP($A6,'[2]World GDP'!$D$2:$AW$189,Q$1-1973,0)</f>
        <v>0.65800000000000003</v>
      </c>
      <c r="R6" s="33">
        <f>+VLOOKUP($A6,'[2]World GDP'!$D$2:$AW$189,R$1-1973,0)</f>
        <v>1.4410000000000001</v>
      </c>
      <c r="S6" s="33">
        <f>+VLOOKUP($A6,'[2]World GDP'!$D$2:$AW$189,S$1-1973,0)</f>
        <v>3.5710000000000002</v>
      </c>
      <c r="T6" s="33">
        <f>+VLOOKUP($A6,'[2]World GDP'!$D$2:$AW$189,T$1-1973,0)</f>
        <v>3.7170000000000001</v>
      </c>
      <c r="U6" s="33">
        <f>+VLOOKUP($A6,'[2]World GDP'!$D$2:$AW$189,U$1-1973,0)</f>
        <v>8.7409999999999997</v>
      </c>
      <c r="V6" s="33">
        <f>+VLOOKUP($A6,'[2]World GDP'!$D$2:$AW$189,V$1-1973,0)</f>
        <v>13.074</v>
      </c>
      <c r="W6" s="33">
        <f>+VLOOKUP($A6,'[2]World GDP'!$D$2:$AW$189,W$1-1973,0)</f>
        <v>4.9039999999999999</v>
      </c>
      <c r="X6" s="33">
        <f>+VLOOKUP($A6,'[2]World GDP'!$D$2:$AW$189,X$1-1973,0)</f>
        <v>5.1550000000000002</v>
      </c>
      <c r="Y6" s="33">
        <f>+VLOOKUP($A6,'[2]World GDP'!$D$2:$AW$189,Y$1-1973,0)</f>
        <v>9.3209999999999997</v>
      </c>
      <c r="Z6" s="33">
        <f>+VLOOKUP($A6,'[2]World GDP'!$D$2:$AW$189,Z$1-1973,0)</f>
        <v>4.6440000000000001</v>
      </c>
      <c r="AA6" s="33">
        <f>+VLOOKUP($A6,'[2]World GDP'!$D$2:$AW$189,AA$1-1973,0)</f>
        <v>2.6139999999999999</v>
      </c>
      <c r="AB6" s="33">
        <f>+VLOOKUP($A6,'[2]World GDP'!$D$2:$AW$189,AB$1-1973,0)</f>
        <v>5.0540000000000003</v>
      </c>
      <c r="AC6" s="33">
        <f>+VLOOKUP($A6,'[2]World GDP'!$D$2:$AW$189,AC$1-1973,0)</f>
        <v>1.2150000000000001</v>
      </c>
      <c r="AD6" s="33">
        <f>+VLOOKUP($A6,'[2]World GDP'!$D$2:$AW$189,AD$1-1973,0)</f>
        <v>3.7709999999999999</v>
      </c>
      <c r="AE6" s="33">
        <f>+VLOOKUP($A6,'[2]World GDP'!$D$2:$AW$189,AE$1-1973,0)</f>
        <v>-2.5999999999999999E-2</v>
      </c>
      <c r="AF6" s="33">
        <f>+VLOOKUP($A6,'[2]World GDP'!$D$2:$AW$189,AF$1-1973,0)</f>
        <v>2.7250000000000001</v>
      </c>
      <c r="AG6" s="33">
        <f>+VLOOKUP($A6,'[2]World GDP'!$D$2:$AW$189,AG$1-1973,0)</f>
        <v>1.929</v>
      </c>
      <c r="AH6" s="33">
        <f>+VLOOKUP($A6,'[2]World GDP'!$D$2:$AW$189,AH$1-1973,0)</f>
        <v>5.2889999999999997</v>
      </c>
      <c r="AI6" s="33">
        <f>+VLOOKUP($A6,'[2]World GDP'!$D$2:$AW$189,AI$1-1973,0)</f>
        <v>2.5</v>
      </c>
      <c r="AJ6" s="33">
        <f>+VLOOKUP($A6,'[2]World GDP'!$D$2:$AW$189,AJ$1-1973,0)</f>
        <v>2.5</v>
      </c>
      <c r="AK6" s="33">
        <f>+VLOOKUP($A6,'[2]World GDP'!$D$2:$AW$189,AK$1-1973,0)</f>
        <v>2.5</v>
      </c>
      <c r="AL6" s="33">
        <f>+VLOOKUP($A6,'[2]World GDP'!$D$2:$AW$189,AL$1-1973,0)</f>
        <v>2.5</v>
      </c>
      <c r="AM6" s="33">
        <f>+VLOOKUP($A6,'[2]World GDP'!$D$2:$AW$189,AM$1-1973,0)</f>
        <v>2.5</v>
      </c>
      <c r="AN6" s="33">
        <f>+VLOOKUP($A6,'[2]World GDP'!$D$2:$AW$189,AN$1-1973,0)</f>
        <v>2.5</v>
      </c>
      <c r="AQ6" t="s">
        <v>132</v>
      </c>
      <c r="AR6">
        <f t="shared" si="5"/>
        <v>-95.731099142230207</v>
      </c>
      <c r="AS6">
        <f t="shared" si="5"/>
        <v>-3628.5046728971965</v>
      </c>
      <c r="AT6">
        <f t="shared" si="5"/>
        <v>-180.46616342206329</v>
      </c>
      <c r="AU6">
        <f t="shared" si="5"/>
        <v>86.50427913100728</v>
      </c>
      <c r="AV6">
        <f t="shared" si="5"/>
        <v>-112.52206141899046</v>
      </c>
      <c r="AW6">
        <f t="shared" si="5"/>
        <v>-612.68498942917552</v>
      </c>
      <c r="AX6">
        <f t="shared" si="5"/>
        <v>202.36426116838487</v>
      </c>
      <c r="AY6">
        <f t="shared" si="5"/>
        <v>-50.625085238896212</v>
      </c>
      <c r="AZ6">
        <f t="shared" si="5"/>
        <v>42.473068778197216</v>
      </c>
      <c r="BA6">
        <f t="shared" si="5"/>
        <v>-27.56236267287062</v>
      </c>
      <c r="BB6">
        <f t="shared" si="5"/>
        <v>2.2838790257828663</v>
      </c>
      <c r="BC6">
        <f t="shared" si="5"/>
        <v>5.0152638464893187</v>
      </c>
      <c r="BD6">
        <f t="shared" si="5"/>
        <v>-47.923588039867106</v>
      </c>
      <c r="BE6">
        <f t="shared" si="5"/>
        <v>-97.464114832535884</v>
      </c>
      <c r="BF6">
        <f t="shared" si="5"/>
        <v>313.8364779874214</v>
      </c>
      <c r="BG6">
        <f t="shared" si="5"/>
        <v>118.99696048632217</v>
      </c>
      <c r="BH6">
        <f t="shared" si="5"/>
        <v>147.81401804302567</v>
      </c>
      <c r="BI6">
        <f t="shared" si="5"/>
        <v>4.0884906188742605</v>
      </c>
      <c r="BJ6">
        <f t="shared" si="5"/>
        <v>135.16276567124024</v>
      </c>
      <c r="BK6">
        <f t="shared" si="5"/>
        <v>49.570987301224108</v>
      </c>
      <c r="BL6">
        <f t="shared" si="5"/>
        <v>-62.490439039314673</v>
      </c>
      <c r="BM6">
        <f t="shared" si="5"/>
        <v>5.118270799347485</v>
      </c>
      <c r="BN6">
        <f t="shared" si="5"/>
        <v>80.814742967992231</v>
      </c>
      <c r="BO6">
        <f t="shared" si="5"/>
        <v>-50.17701963308658</v>
      </c>
      <c r="BP6">
        <f t="shared" si="5"/>
        <v>-43.712316968130928</v>
      </c>
      <c r="BQ6">
        <f t="shared" si="5"/>
        <v>93.343534812547858</v>
      </c>
      <c r="BR6">
        <f t="shared" si="5"/>
        <v>-75.959635931935097</v>
      </c>
      <c r="BS6">
        <f t="shared" si="5"/>
        <v>210.37037037037038</v>
      </c>
      <c r="BT6">
        <f t="shared" si="5"/>
        <v>-100.68947228851763</v>
      </c>
      <c r="BU6">
        <f t="shared" si="5"/>
        <v>-10580.769230769232</v>
      </c>
      <c r="BV6">
        <f t="shared" si="5"/>
        <v>-29.211009174311926</v>
      </c>
      <c r="BW6">
        <f t="shared" si="5"/>
        <v>174.18351477449454</v>
      </c>
      <c r="BX6">
        <f t="shared" si="5"/>
        <v>-52.732085460389484</v>
      </c>
      <c r="BY6">
        <f t="shared" si="5"/>
        <v>0</v>
      </c>
      <c r="BZ6">
        <f t="shared" si="5"/>
        <v>0</v>
      </c>
      <c r="CA6">
        <f t="shared" si="5"/>
        <v>0</v>
      </c>
      <c r="CB6">
        <f t="shared" si="5"/>
        <v>0</v>
      </c>
      <c r="CC6">
        <f t="shared" si="5"/>
        <v>0</v>
      </c>
      <c r="CF6" t="s">
        <v>132</v>
      </c>
      <c r="CG6" s="33">
        <f t="shared" si="12"/>
        <v>-4.7989999999999995</v>
      </c>
      <c r="CH6" s="33">
        <f t="shared" si="6"/>
        <v>-7.7650000000000006</v>
      </c>
      <c r="CI6" s="33">
        <f t="shared" si="6"/>
        <v>13.626999999999999</v>
      </c>
      <c r="CJ6" s="33">
        <f t="shared" si="6"/>
        <v>5.2560000000000011</v>
      </c>
      <c r="CK6" s="33">
        <f t="shared" si="6"/>
        <v>-12.751000000000001</v>
      </c>
      <c r="CL6" s="33">
        <f t="shared" si="6"/>
        <v>8.6940000000000008</v>
      </c>
      <c r="CM6" s="33">
        <f t="shared" si="6"/>
        <v>14.722</v>
      </c>
      <c r="CN6" s="33">
        <f t="shared" si="6"/>
        <v>-11.135999999999999</v>
      </c>
      <c r="CO6" s="33">
        <f t="shared" si="6"/>
        <v>4.6129999999999995</v>
      </c>
      <c r="CP6" s="33">
        <f t="shared" si="6"/>
        <v>-4.2650000000000006</v>
      </c>
      <c r="CQ6" s="33">
        <f t="shared" si="6"/>
        <v>0.25600000000000023</v>
      </c>
      <c r="CR6" s="33">
        <f t="shared" si="6"/>
        <v>0.57499999999999929</v>
      </c>
      <c r="CS6" s="33">
        <f t="shared" si="6"/>
        <v>-5.77</v>
      </c>
      <c r="CT6" s="33">
        <f t="shared" si="6"/>
        <v>-6.1109999999999998</v>
      </c>
      <c r="CU6" s="33">
        <f t="shared" si="6"/>
        <v>0.499</v>
      </c>
      <c r="CV6" s="33">
        <f t="shared" si="6"/>
        <v>0.78300000000000003</v>
      </c>
      <c r="CW6" s="33">
        <f t="shared" si="6"/>
        <v>2.13</v>
      </c>
      <c r="CX6" s="33">
        <f t="shared" si="7"/>
        <v>0.14599999999999991</v>
      </c>
      <c r="CY6" s="33">
        <f t="shared" si="7"/>
        <v>5.0239999999999991</v>
      </c>
      <c r="CZ6" s="33">
        <f t="shared" si="7"/>
        <v>4.3330000000000002</v>
      </c>
      <c r="DA6" s="33">
        <f t="shared" si="7"/>
        <v>-8.17</v>
      </c>
      <c r="DB6" s="33">
        <f t="shared" si="7"/>
        <v>0.25100000000000033</v>
      </c>
      <c r="DC6" s="33">
        <f t="shared" si="7"/>
        <v>4.1659999999999995</v>
      </c>
      <c r="DD6" s="33">
        <f t="shared" si="7"/>
        <v>-4.6769999999999996</v>
      </c>
      <c r="DE6" s="33">
        <f t="shared" si="7"/>
        <v>-2.0300000000000002</v>
      </c>
      <c r="DF6" s="33">
        <f t="shared" si="7"/>
        <v>2.4400000000000004</v>
      </c>
      <c r="DG6" s="33">
        <f t="shared" si="7"/>
        <v>-3.8390000000000004</v>
      </c>
      <c r="DH6" s="33">
        <f t="shared" si="7"/>
        <v>2.556</v>
      </c>
      <c r="DI6" s="33">
        <f t="shared" si="7"/>
        <v>-3.7969999999999997</v>
      </c>
      <c r="DJ6" s="33">
        <f t="shared" si="8"/>
        <v>2.7509999999999999</v>
      </c>
      <c r="DK6" s="33">
        <f t="shared" si="8"/>
        <v>-0.79600000000000004</v>
      </c>
      <c r="DL6" s="33">
        <f t="shared" si="8"/>
        <v>3.3599999999999994</v>
      </c>
      <c r="DM6" s="33">
        <f t="shared" si="8"/>
        <v>-2.7889999999999997</v>
      </c>
      <c r="DN6" s="33">
        <f t="shared" si="8"/>
        <v>0</v>
      </c>
      <c r="DO6" s="33">
        <f t="shared" si="8"/>
        <v>0</v>
      </c>
      <c r="DP6" s="33">
        <f t="shared" si="8"/>
        <v>0</v>
      </c>
      <c r="DQ6" s="33">
        <f t="shared" si="8"/>
        <v>0</v>
      </c>
      <c r="DR6" s="33">
        <f t="shared" si="8"/>
        <v>0</v>
      </c>
      <c r="DS6" s="33"/>
      <c r="DU6" t="s">
        <v>132</v>
      </c>
      <c r="DV6" s="33">
        <f t="shared" si="13"/>
        <v>-4.7989999999999995</v>
      </c>
      <c r="DW6" s="33">
        <f t="shared" si="14"/>
        <v>-12.564</v>
      </c>
      <c r="DX6" s="33">
        <f t="shared" si="9"/>
        <v>1.0629999999999988</v>
      </c>
      <c r="DY6" s="33">
        <f t="shared" si="9"/>
        <v>6.319</v>
      </c>
      <c r="DZ6" s="33">
        <f t="shared" si="9"/>
        <v>-6.4320000000000013</v>
      </c>
      <c r="EA6" s="33">
        <f t="shared" si="9"/>
        <v>2.2619999999999996</v>
      </c>
      <c r="EB6" s="33">
        <f t="shared" si="9"/>
        <v>16.983999999999998</v>
      </c>
      <c r="EC6" s="33">
        <f t="shared" si="9"/>
        <v>5.847999999999999</v>
      </c>
      <c r="ED6" s="33">
        <f t="shared" si="9"/>
        <v>10.460999999999999</v>
      </c>
      <c r="EE6" s="33">
        <f t="shared" si="9"/>
        <v>6.195999999999998</v>
      </c>
      <c r="EF6" s="33">
        <f t="shared" si="9"/>
        <v>6.4519999999999982</v>
      </c>
      <c r="EG6" s="33">
        <f t="shared" si="9"/>
        <v>7.0269999999999975</v>
      </c>
      <c r="EH6" s="33">
        <f t="shared" si="9"/>
        <v>1.2569999999999979</v>
      </c>
      <c r="EI6" s="33">
        <f t="shared" si="9"/>
        <v>-4.8540000000000019</v>
      </c>
      <c r="EJ6" s="33">
        <f t="shared" si="9"/>
        <v>-4.3550000000000022</v>
      </c>
      <c r="EK6" s="33">
        <f t="shared" si="9"/>
        <v>-3.5720000000000023</v>
      </c>
      <c r="EL6" s="33">
        <f t="shared" si="9"/>
        <v>-1.4420000000000024</v>
      </c>
      <c r="EM6" s="33">
        <f t="shared" si="9"/>
        <v>-1.2960000000000025</v>
      </c>
      <c r="EN6" s="33">
        <f t="shared" si="10"/>
        <v>3.7279999999999966</v>
      </c>
      <c r="EO6" s="33">
        <f t="shared" si="10"/>
        <v>8.0609999999999964</v>
      </c>
      <c r="EP6" s="33">
        <f t="shared" si="10"/>
        <v>-0.10900000000000354</v>
      </c>
      <c r="EQ6" s="33">
        <f t="shared" si="10"/>
        <v>0.1419999999999968</v>
      </c>
      <c r="ER6" s="33">
        <f t="shared" si="10"/>
        <v>4.3079999999999963</v>
      </c>
      <c r="ES6" s="33">
        <f t="shared" si="10"/>
        <v>-0.36900000000000333</v>
      </c>
      <c r="ET6" s="33">
        <f t="shared" si="10"/>
        <v>-2.3990000000000036</v>
      </c>
      <c r="EU6" s="33">
        <f t="shared" si="10"/>
        <v>4.0999999999996817E-2</v>
      </c>
      <c r="EV6" s="33">
        <f t="shared" si="10"/>
        <v>-3.7980000000000036</v>
      </c>
      <c r="EW6" s="33">
        <f t="shared" si="10"/>
        <v>-1.2420000000000035</v>
      </c>
      <c r="EX6" s="33">
        <f t="shared" si="10"/>
        <v>-5.0390000000000033</v>
      </c>
      <c r="EY6" s="33">
        <f t="shared" si="10"/>
        <v>-2.2880000000000034</v>
      </c>
      <c r="EZ6" s="33">
        <f t="shared" si="10"/>
        <v>-3.0840000000000032</v>
      </c>
      <c r="FA6" s="33">
        <f t="shared" si="10"/>
        <v>0.27599999999999625</v>
      </c>
      <c r="FB6" s="33">
        <f t="shared" si="10"/>
        <v>-2.5130000000000035</v>
      </c>
      <c r="FC6" s="33">
        <f t="shared" si="10"/>
        <v>-2.5130000000000035</v>
      </c>
      <c r="FD6" s="33">
        <f t="shared" si="11"/>
        <v>-2.5130000000000035</v>
      </c>
      <c r="FE6" s="33">
        <f t="shared" si="11"/>
        <v>-2.5130000000000035</v>
      </c>
      <c r="FF6" s="33">
        <f t="shared" si="11"/>
        <v>-2.5130000000000035</v>
      </c>
      <c r="FG6" s="33">
        <f t="shared" si="11"/>
        <v>-2.5130000000000035</v>
      </c>
      <c r="FH6" s="33"/>
      <c r="FK6" s="33"/>
      <c r="FL6" s="33"/>
    </row>
    <row r="7" spans="1:168" x14ac:dyDescent="0.25">
      <c r="A7" t="s">
        <v>133</v>
      </c>
      <c r="B7" s="33">
        <f>+VLOOKUP($A7,'[2]World GDP'!$D$2:$AW$189,B$1-1973,0)</f>
        <v>4.9950000000000001</v>
      </c>
      <c r="C7" s="33">
        <f>+VLOOKUP($A7,'[2]World GDP'!$D$2:$AW$189,C$1-1973,0)</f>
        <v>13.589</v>
      </c>
      <c r="D7" s="33">
        <f>+VLOOKUP($A7,'[2]World GDP'!$D$2:$AW$189,D$1-1973,0)</f>
        <v>3.4460000000000002</v>
      </c>
      <c r="E7" s="33">
        <f>+VLOOKUP($A7,'[2]World GDP'!$D$2:$AW$189,E$1-1973,0)</f>
        <v>11.097</v>
      </c>
      <c r="F7" s="33">
        <f>+VLOOKUP($A7,'[2]World GDP'!$D$2:$AW$189,F$1-1973,0)</f>
        <v>4.4829999999999997</v>
      </c>
      <c r="G7" s="33">
        <f>+VLOOKUP($A7,'[2]World GDP'!$D$2:$AW$189,G$1-1973,0)</f>
        <v>4.2210000000000001</v>
      </c>
      <c r="H7" s="33">
        <f>+VLOOKUP($A7,'[2]World GDP'!$D$2:$AW$189,H$1-1973,0)</f>
        <v>11.536</v>
      </c>
      <c r="I7" s="33">
        <f>+VLOOKUP($A7,'[2]World GDP'!$D$2:$AW$189,I$1-1973,0)</f>
        <v>28.023</v>
      </c>
      <c r="J7" s="33">
        <f>+VLOOKUP($A7,'[2]World GDP'!$D$2:$AW$189,J$1-1973,0)</f>
        <v>4.9690000000000003</v>
      </c>
      <c r="K7" s="33">
        <f>+VLOOKUP($A7,'[2]World GDP'!$D$2:$AW$189,K$1-1973,0)</f>
        <v>7.3609999999999998</v>
      </c>
      <c r="L7" s="33">
        <f>+VLOOKUP($A7,'[2]World GDP'!$D$2:$AW$189,L$1-1973,0)</f>
        <v>10.715</v>
      </c>
      <c r="M7" s="33">
        <f>+VLOOKUP($A7,'[2]World GDP'!$D$2:$AW$189,M$1-1973,0)</f>
        <v>-0.36</v>
      </c>
      <c r="N7" s="33">
        <f>+VLOOKUP($A7,'[2]World GDP'!$D$2:$AW$189,N$1-1973,0)</f>
        <v>4.5350000000000001</v>
      </c>
      <c r="O7" s="33">
        <f>+VLOOKUP($A7,'[2]World GDP'!$D$2:$AW$189,O$1-1973,0)</f>
        <v>1.9079999999999999</v>
      </c>
      <c r="P7" s="33">
        <f>+VLOOKUP($A7,'[2]World GDP'!$D$2:$AW$189,P$1-1973,0)</f>
        <v>5.0830000000000002</v>
      </c>
      <c r="Q7" s="33">
        <f>+VLOOKUP($A7,'[2]World GDP'!$D$2:$AW$189,Q$1-1973,0)</f>
        <v>6.9450000000000003</v>
      </c>
      <c r="R7" s="33">
        <f>+VLOOKUP($A7,'[2]World GDP'!$D$2:$AW$189,R$1-1973,0)</f>
        <v>5.492</v>
      </c>
      <c r="S7" s="33">
        <f>+VLOOKUP($A7,'[2]World GDP'!$D$2:$AW$189,S$1-1973,0)</f>
        <v>5.3070000000000004</v>
      </c>
      <c r="T7" s="33">
        <f>+VLOOKUP($A7,'[2]World GDP'!$D$2:$AW$189,T$1-1973,0)</f>
        <v>5.82</v>
      </c>
      <c r="U7" s="33">
        <f>+VLOOKUP($A7,'[2]World GDP'!$D$2:$AW$189,U$1-1973,0)</f>
        <v>7.8550000000000004</v>
      </c>
      <c r="V7" s="33">
        <f>+VLOOKUP($A7,'[2]World GDP'!$D$2:$AW$189,V$1-1973,0)</f>
        <v>5.1989999999999998</v>
      </c>
      <c r="W7" s="33">
        <f>+VLOOKUP($A7,'[2]World GDP'!$D$2:$AW$189,W$1-1973,0)</f>
        <v>8.2040000000000006</v>
      </c>
      <c r="X7" s="33">
        <f>+VLOOKUP($A7,'[2]World GDP'!$D$2:$AW$189,X$1-1973,0)</f>
        <v>10.728</v>
      </c>
      <c r="Y7" s="33">
        <f>+VLOOKUP($A7,'[2]World GDP'!$D$2:$AW$189,Y$1-1973,0)</f>
        <v>7.6639999999999997</v>
      </c>
      <c r="Z7" s="33">
        <f>+VLOOKUP($A7,'[2]World GDP'!$D$2:$AW$189,Z$1-1973,0)</f>
        <v>5.8959999999999999</v>
      </c>
      <c r="AA7" s="33">
        <f>+VLOOKUP($A7,'[2]World GDP'!$D$2:$AW$189,AA$1-1973,0)</f>
        <v>7.1230000000000002</v>
      </c>
      <c r="AB7" s="33">
        <f>+VLOOKUP($A7,'[2]World GDP'!$D$2:$AW$189,AB$1-1973,0)</f>
        <v>6.8490000000000002</v>
      </c>
      <c r="AC7" s="33">
        <f>+VLOOKUP($A7,'[2]World GDP'!$D$2:$AW$189,AC$1-1973,0)</f>
        <v>17.925999999999998</v>
      </c>
      <c r="AD7" s="33">
        <f>+VLOOKUP($A7,'[2]World GDP'!$D$2:$AW$189,AD$1-1973,0)</f>
        <v>4.6689999999999996</v>
      </c>
      <c r="AE7" s="33">
        <f>+VLOOKUP($A7,'[2]World GDP'!$D$2:$AW$189,AE$1-1973,0)</f>
        <v>6.7279999999999998</v>
      </c>
      <c r="AF7" s="33">
        <f>+VLOOKUP($A7,'[2]World GDP'!$D$2:$AW$189,AF$1-1973,0)</f>
        <v>11.676</v>
      </c>
      <c r="AG7" s="33">
        <f>+VLOOKUP($A7,'[2]World GDP'!$D$2:$AW$189,AG$1-1973,0)</f>
        <v>8.5120000000000005</v>
      </c>
      <c r="AH7" s="33">
        <f>+VLOOKUP($A7,'[2]World GDP'!$D$2:$AW$189,AH$1-1973,0)</f>
        <v>9.7149999999999999</v>
      </c>
      <c r="AI7" s="33">
        <f>+VLOOKUP($A7,'[2]World GDP'!$D$2:$AW$189,AI$1-1973,0)</f>
        <v>6.3129999999999997</v>
      </c>
      <c r="AJ7" s="33">
        <f>+VLOOKUP($A7,'[2]World GDP'!$D$2:$AW$189,AJ$1-1973,0)</f>
        <v>8.6340000000000003</v>
      </c>
      <c r="AK7" s="33">
        <f>+VLOOKUP($A7,'[2]World GDP'!$D$2:$AW$189,AK$1-1973,0)</f>
        <v>8.8800000000000008</v>
      </c>
      <c r="AL7" s="33">
        <f>+VLOOKUP($A7,'[2]World GDP'!$D$2:$AW$189,AL$1-1973,0)</f>
        <v>14.462999999999999</v>
      </c>
      <c r="AM7" s="33">
        <f>+VLOOKUP($A7,'[2]World GDP'!$D$2:$AW$189,AM$1-1973,0)</f>
        <v>10.673999999999999</v>
      </c>
      <c r="AN7" s="33">
        <f>+VLOOKUP($A7,'[2]World GDP'!$D$2:$AW$189,AN$1-1973,0)</f>
        <v>9.9890000000000008</v>
      </c>
      <c r="AO7" s="66"/>
      <c r="AQ7" t="s">
        <v>133</v>
      </c>
      <c r="AR7">
        <f t="shared" si="5"/>
        <v>172.05205205205203</v>
      </c>
      <c r="AS7">
        <f t="shared" si="5"/>
        <v>-74.641253955405105</v>
      </c>
      <c r="AT7">
        <f t="shared" si="5"/>
        <v>222.02553685432378</v>
      </c>
      <c r="AU7">
        <f t="shared" si="5"/>
        <v>-59.601694151572495</v>
      </c>
      <c r="AV7">
        <f t="shared" si="5"/>
        <v>-5.8443006915012177</v>
      </c>
      <c r="AW7">
        <f t="shared" si="5"/>
        <v>173.30016583747926</v>
      </c>
      <c r="AX7">
        <f t="shared" si="5"/>
        <v>142.91782246879333</v>
      </c>
      <c r="AY7">
        <f t="shared" si="5"/>
        <v>-82.268136887556651</v>
      </c>
      <c r="AZ7">
        <f t="shared" si="5"/>
        <v>48.138458442342511</v>
      </c>
      <c r="BA7">
        <f t="shared" si="5"/>
        <v>45.564461350360006</v>
      </c>
      <c r="BB7">
        <f t="shared" si="5"/>
        <v>-103.35977601493234</v>
      </c>
      <c r="BC7">
        <f t="shared" si="5"/>
        <v>-1359.7222222222224</v>
      </c>
      <c r="BD7">
        <f t="shared" si="5"/>
        <v>-57.927232635060641</v>
      </c>
      <c r="BE7">
        <f t="shared" si="5"/>
        <v>166.40461215932919</v>
      </c>
      <c r="BF7">
        <f t="shared" si="5"/>
        <v>36.631910289199311</v>
      </c>
      <c r="BG7">
        <f t="shared" si="5"/>
        <v>-20.921526277897769</v>
      </c>
      <c r="BH7">
        <f t="shared" si="5"/>
        <v>-3.3685360524399073</v>
      </c>
      <c r="BI7">
        <f t="shared" si="5"/>
        <v>9.6664782362916952</v>
      </c>
      <c r="BJ7">
        <f t="shared" si="5"/>
        <v>34.965635738831622</v>
      </c>
      <c r="BK7">
        <f t="shared" si="5"/>
        <v>-33.812858052196063</v>
      </c>
      <c r="BL7">
        <f t="shared" si="5"/>
        <v>57.799576841700343</v>
      </c>
      <c r="BM7">
        <f t="shared" si="5"/>
        <v>30.765480253534861</v>
      </c>
      <c r="BN7">
        <f t="shared" si="5"/>
        <v>-28.560775540641316</v>
      </c>
      <c r="BO7">
        <f t="shared" si="5"/>
        <v>-23.068893528183708</v>
      </c>
      <c r="BP7">
        <f t="shared" si="5"/>
        <v>20.810719131614647</v>
      </c>
      <c r="BQ7">
        <f t="shared" si="5"/>
        <v>-3.8466938087884444</v>
      </c>
      <c r="BR7">
        <f t="shared" si="5"/>
        <v>161.73163965542415</v>
      </c>
      <c r="BS7">
        <f t="shared" si="5"/>
        <v>-73.954033247796502</v>
      </c>
      <c r="BT7">
        <f t="shared" si="5"/>
        <v>44.099378881987576</v>
      </c>
      <c r="BU7">
        <f t="shared" si="5"/>
        <v>73.543400713436398</v>
      </c>
      <c r="BV7">
        <f t="shared" si="5"/>
        <v>-27.098321342925658</v>
      </c>
      <c r="BW7">
        <f t="shared" si="5"/>
        <v>14.132988721804509</v>
      </c>
      <c r="BX7">
        <f t="shared" si="5"/>
        <v>-35.018013381369016</v>
      </c>
      <c r="BY7">
        <f t="shared" si="5"/>
        <v>36.765404720418218</v>
      </c>
      <c r="BZ7">
        <f t="shared" si="5"/>
        <v>2.8492008339124482</v>
      </c>
      <c r="CA7">
        <f t="shared" si="5"/>
        <v>62.871621621621586</v>
      </c>
      <c r="CB7">
        <f t="shared" si="5"/>
        <v>-26.197884256378345</v>
      </c>
      <c r="CC7">
        <f t="shared" si="5"/>
        <v>-6.4174629941914816</v>
      </c>
      <c r="CD7" s="66"/>
      <c r="CF7" t="s">
        <v>133</v>
      </c>
      <c r="CG7" s="33">
        <f t="shared" si="12"/>
        <v>8.5940000000000012</v>
      </c>
      <c r="CH7" s="33">
        <f t="shared" si="6"/>
        <v>-10.143000000000001</v>
      </c>
      <c r="CI7" s="33">
        <f t="shared" si="6"/>
        <v>7.6509999999999998</v>
      </c>
      <c r="CJ7" s="33">
        <f t="shared" si="6"/>
        <v>-6.6139999999999999</v>
      </c>
      <c r="CK7" s="33">
        <f t="shared" si="6"/>
        <v>-0.26199999999999957</v>
      </c>
      <c r="CL7" s="33">
        <f t="shared" si="6"/>
        <v>7.3149999999999995</v>
      </c>
      <c r="CM7" s="33">
        <f t="shared" si="6"/>
        <v>16.487000000000002</v>
      </c>
      <c r="CN7" s="33">
        <f t="shared" si="6"/>
        <v>-23.053999999999998</v>
      </c>
      <c r="CO7" s="33">
        <f t="shared" si="6"/>
        <v>2.3919999999999995</v>
      </c>
      <c r="CP7" s="33">
        <f t="shared" si="6"/>
        <v>3.3540000000000001</v>
      </c>
      <c r="CQ7" s="33">
        <f t="shared" si="6"/>
        <v>-11.074999999999999</v>
      </c>
      <c r="CR7" s="33">
        <f t="shared" si="6"/>
        <v>4.8950000000000005</v>
      </c>
      <c r="CS7" s="33">
        <f t="shared" si="6"/>
        <v>-2.6270000000000002</v>
      </c>
      <c r="CT7" s="33">
        <f t="shared" si="6"/>
        <v>3.1750000000000003</v>
      </c>
      <c r="CU7" s="33">
        <f t="shared" si="6"/>
        <v>1.8620000000000001</v>
      </c>
      <c r="CV7" s="33">
        <f t="shared" si="6"/>
        <v>-1.4530000000000003</v>
      </c>
      <c r="CW7" s="33">
        <f t="shared" si="6"/>
        <v>-0.18499999999999961</v>
      </c>
      <c r="CX7" s="33">
        <f t="shared" si="7"/>
        <v>0.5129999999999999</v>
      </c>
      <c r="CY7" s="33">
        <f t="shared" si="7"/>
        <v>2.0350000000000001</v>
      </c>
      <c r="CZ7" s="33">
        <f t="shared" si="7"/>
        <v>-2.6560000000000006</v>
      </c>
      <c r="DA7" s="33">
        <f t="shared" si="7"/>
        <v>3.0050000000000008</v>
      </c>
      <c r="DB7" s="33">
        <f t="shared" si="7"/>
        <v>2.5239999999999991</v>
      </c>
      <c r="DC7" s="33">
        <f t="shared" si="7"/>
        <v>-3.0640000000000001</v>
      </c>
      <c r="DD7" s="33">
        <f t="shared" si="7"/>
        <v>-1.7679999999999998</v>
      </c>
      <c r="DE7" s="33">
        <f t="shared" si="7"/>
        <v>1.2270000000000003</v>
      </c>
      <c r="DF7" s="33">
        <f t="shared" si="7"/>
        <v>-0.27400000000000002</v>
      </c>
      <c r="DG7" s="33">
        <f t="shared" si="7"/>
        <v>11.076999999999998</v>
      </c>
      <c r="DH7" s="33">
        <f t="shared" si="7"/>
        <v>-13.256999999999998</v>
      </c>
      <c r="DI7" s="33">
        <f t="shared" si="7"/>
        <v>2.0590000000000002</v>
      </c>
      <c r="DJ7" s="33">
        <f t="shared" si="8"/>
        <v>4.9480000000000004</v>
      </c>
      <c r="DK7" s="33">
        <f t="shared" si="8"/>
        <v>-3.1639999999999997</v>
      </c>
      <c r="DL7" s="33">
        <f t="shared" si="8"/>
        <v>1.2029999999999994</v>
      </c>
      <c r="DM7" s="33">
        <f t="shared" si="8"/>
        <v>-3.4020000000000001</v>
      </c>
      <c r="DN7" s="33">
        <f t="shared" si="8"/>
        <v>2.3210000000000006</v>
      </c>
      <c r="DO7" s="33">
        <f t="shared" si="8"/>
        <v>0.24600000000000044</v>
      </c>
      <c r="DP7" s="33">
        <f t="shared" si="8"/>
        <v>5.5829999999999984</v>
      </c>
      <c r="DQ7" s="33">
        <f t="shared" si="8"/>
        <v>-3.7889999999999997</v>
      </c>
      <c r="DR7" s="33">
        <f t="shared" si="8"/>
        <v>-0.68499999999999872</v>
      </c>
      <c r="DS7" s="33"/>
      <c r="DU7" t="s">
        <v>133</v>
      </c>
      <c r="DV7" s="33">
        <f t="shared" si="13"/>
        <v>8.5940000000000012</v>
      </c>
      <c r="DW7" s="33">
        <f t="shared" si="14"/>
        <v>-1.5489999999999995</v>
      </c>
      <c r="DX7" s="33">
        <f t="shared" si="9"/>
        <v>6.1020000000000003</v>
      </c>
      <c r="DY7" s="33">
        <f t="shared" si="9"/>
        <v>-0.51199999999999957</v>
      </c>
      <c r="DZ7" s="33">
        <f t="shared" si="9"/>
        <v>-0.77399999999999913</v>
      </c>
      <c r="EA7" s="33">
        <f t="shared" si="9"/>
        <v>6.5410000000000004</v>
      </c>
      <c r="EB7" s="33">
        <f t="shared" si="9"/>
        <v>23.028000000000002</v>
      </c>
      <c r="EC7" s="33">
        <f t="shared" si="9"/>
        <v>-2.5999999999996248E-2</v>
      </c>
      <c r="ED7" s="33">
        <f t="shared" si="9"/>
        <v>2.3660000000000032</v>
      </c>
      <c r="EE7" s="33">
        <f t="shared" si="9"/>
        <v>5.7200000000000033</v>
      </c>
      <c r="EF7" s="33">
        <f t="shared" si="9"/>
        <v>-5.354999999999996</v>
      </c>
      <c r="EG7" s="33">
        <f t="shared" si="9"/>
        <v>-0.45999999999999552</v>
      </c>
      <c r="EH7" s="33">
        <f t="shared" si="9"/>
        <v>-3.0869999999999957</v>
      </c>
      <c r="EI7" s="33">
        <f t="shared" si="9"/>
        <v>8.8000000000004519E-2</v>
      </c>
      <c r="EJ7" s="33">
        <f t="shared" si="9"/>
        <v>1.9500000000000046</v>
      </c>
      <c r="EK7" s="33">
        <f t="shared" si="9"/>
        <v>0.49700000000000433</v>
      </c>
      <c r="EL7" s="33">
        <f t="shared" si="9"/>
        <v>0.31200000000000472</v>
      </c>
      <c r="EM7" s="33">
        <f t="shared" si="9"/>
        <v>0.82500000000000462</v>
      </c>
      <c r="EN7" s="33">
        <f t="shared" si="10"/>
        <v>2.8600000000000048</v>
      </c>
      <c r="EO7" s="33">
        <f t="shared" si="10"/>
        <v>0.20400000000000418</v>
      </c>
      <c r="EP7" s="33">
        <f t="shared" si="10"/>
        <v>3.209000000000005</v>
      </c>
      <c r="EQ7" s="33">
        <f t="shared" si="10"/>
        <v>5.7330000000000041</v>
      </c>
      <c r="ER7" s="33">
        <f t="shared" si="10"/>
        <v>2.669000000000004</v>
      </c>
      <c r="ES7" s="33">
        <f t="shared" si="10"/>
        <v>0.90100000000000424</v>
      </c>
      <c r="ET7" s="33">
        <f t="shared" si="10"/>
        <v>2.1280000000000046</v>
      </c>
      <c r="EU7" s="33">
        <f t="shared" si="10"/>
        <v>1.8540000000000045</v>
      </c>
      <c r="EV7" s="33">
        <f t="shared" si="10"/>
        <v>12.931000000000003</v>
      </c>
      <c r="EW7" s="33">
        <f t="shared" si="10"/>
        <v>-0.32599999999999518</v>
      </c>
      <c r="EX7" s="33">
        <f t="shared" si="10"/>
        <v>1.733000000000005</v>
      </c>
      <c r="EY7" s="33">
        <f t="shared" si="10"/>
        <v>6.6810000000000054</v>
      </c>
      <c r="EZ7" s="33">
        <f t="shared" si="10"/>
        <v>3.5170000000000057</v>
      </c>
      <c r="FA7" s="33">
        <f t="shared" si="10"/>
        <v>4.7200000000000051</v>
      </c>
      <c r="FB7" s="33">
        <f t="shared" si="10"/>
        <v>1.3180000000000049</v>
      </c>
      <c r="FC7" s="33">
        <f t="shared" si="10"/>
        <v>3.6390000000000056</v>
      </c>
      <c r="FD7" s="33">
        <f t="shared" si="11"/>
        <v>3.885000000000006</v>
      </c>
      <c r="FE7" s="33">
        <f t="shared" si="11"/>
        <v>9.4680000000000035</v>
      </c>
      <c r="FF7" s="33">
        <f t="shared" si="11"/>
        <v>5.6790000000000038</v>
      </c>
      <c r="FG7" s="33">
        <f t="shared" si="11"/>
        <v>4.9940000000000051</v>
      </c>
      <c r="FH7" s="67"/>
      <c r="FI7" s="34">
        <v>1990</v>
      </c>
      <c r="FJ7" s="34">
        <v>2008</v>
      </c>
      <c r="FK7" s="33"/>
      <c r="FL7" s="33"/>
    </row>
    <row r="8" spans="1:168" x14ac:dyDescent="0.25">
      <c r="A8" t="s">
        <v>134</v>
      </c>
      <c r="B8" s="33">
        <f>+VLOOKUP($A8,'[2]World GDP'!$D$2:$AW$189,B$1-1973,0)</f>
        <v>12.02</v>
      </c>
      <c r="C8" s="33">
        <f>+VLOOKUP($A8,'[2]World GDP'!$D$2:$AW$189,C$1-1973,0)</f>
        <v>8.1539999999999999</v>
      </c>
      <c r="D8" s="33">
        <f>+VLOOKUP($A8,'[2]World GDP'!$D$2:$AW$189,D$1-1973,0)</f>
        <v>15.874000000000001</v>
      </c>
      <c r="E8" s="33">
        <f>+VLOOKUP($A8,'[2]World GDP'!$D$2:$AW$189,E$1-1973,0)</f>
        <v>10.792999999999999</v>
      </c>
      <c r="F8" s="33">
        <f>+VLOOKUP($A8,'[2]World GDP'!$D$2:$AW$189,F$1-1973,0)</f>
        <v>6.5170000000000003</v>
      </c>
      <c r="G8" s="33">
        <f>+VLOOKUP($A8,'[2]World GDP'!$D$2:$AW$189,G$1-1973,0)</f>
        <v>7.6950000000000003</v>
      </c>
      <c r="H8" s="33">
        <f>+VLOOKUP($A8,'[2]World GDP'!$D$2:$AW$189,H$1-1973,0)</f>
        <v>8.6159999999999997</v>
      </c>
      <c r="I8" s="33">
        <f>+VLOOKUP($A8,'[2]World GDP'!$D$2:$AW$189,I$1-1973,0)</f>
        <v>14.89</v>
      </c>
      <c r="J8" s="33">
        <f>+VLOOKUP($A8,'[2]World GDP'!$D$2:$AW$189,J$1-1973,0)</f>
        <v>23.42</v>
      </c>
      <c r="K8" s="33">
        <f>+VLOOKUP($A8,'[2]World GDP'!$D$2:$AW$189,K$1-1973,0)</f>
        <v>4.665</v>
      </c>
      <c r="L8" s="33">
        <f>+VLOOKUP($A8,'[2]World GDP'!$D$2:$AW$189,L$1-1973,0)</f>
        <v>8.7870000000000008</v>
      </c>
      <c r="M8" s="33">
        <f>+VLOOKUP($A8,'[2]World GDP'!$D$2:$AW$189,M$1-1973,0)</f>
        <v>6.2370000000000001</v>
      </c>
      <c r="N8" s="33">
        <f>+VLOOKUP($A8,'[2]World GDP'!$D$2:$AW$189,N$1-1973,0)</f>
        <v>-0.20799999999999999</v>
      </c>
      <c r="O8" s="33">
        <f>+VLOOKUP($A8,'[2]World GDP'!$D$2:$AW$189,O$1-1973,0)</f>
        <v>4.0270000000000001</v>
      </c>
      <c r="P8" s="33">
        <f>+VLOOKUP($A8,'[2]World GDP'!$D$2:$AW$189,P$1-1973,0)</f>
        <v>-0.78600000000000003</v>
      </c>
      <c r="Q8" s="33">
        <f>+VLOOKUP($A8,'[2]World GDP'!$D$2:$AW$189,Q$1-1973,0)</f>
        <v>8.0039999999999996</v>
      </c>
      <c r="R8" s="33">
        <f>+VLOOKUP($A8,'[2]World GDP'!$D$2:$AW$189,R$1-1973,0)</f>
        <v>4.4379999999999997</v>
      </c>
      <c r="S8" s="33">
        <f>+VLOOKUP($A8,'[2]World GDP'!$D$2:$AW$189,S$1-1973,0)</f>
        <v>9.7289999999999992</v>
      </c>
      <c r="T8" s="33">
        <f>+VLOOKUP($A8,'[2]World GDP'!$D$2:$AW$189,T$1-1973,0)</f>
        <v>10.366</v>
      </c>
      <c r="U8" s="33">
        <f>+VLOOKUP($A8,'[2]World GDP'!$D$2:$AW$189,U$1-1973,0)</f>
        <v>9.8409999999999993</v>
      </c>
      <c r="V8" s="33">
        <f>+VLOOKUP($A8,'[2]World GDP'!$D$2:$AW$189,V$1-1973,0)</f>
        <v>5.8869999999999996</v>
      </c>
      <c r="W8" s="33">
        <f>+VLOOKUP($A8,'[2]World GDP'!$D$2:$AW$189,W$1-1973,0)</f>
        <v>3.4950000000000001</v>
      </c>
      <c r="X8" s="33">
        <f>+VLOOKUP($A8,'[2]World GDP'!$D$2:$AW$189,X$1-1973,0)</f>
        <v>8.9550000000000001</v>
      </c>
      <c r="Y8" s="33">
        <f>+VLOOKUP($A8,'[2]World GDP'!$D$2:$AW$189,Y$1-1973,0)</f>
        <v>6.3090000000000002</v>
      </c>
      <c r="Z8" s="33">
        <f>+VLOOKUP($A8,'[2]World GDP'!$D$2:$AW$189,Z$1-1973,0)</f>
        <v>5.95</v>
      </c>
      <c r="AA8" s="33">
        <f>+VLOOKUP($A8,'[2]World GDP'!$D$2:$AW$189,AA$1-1973,0)</f>
        <v>1.635</v>
      </c>
      <c r="AB8" s="33">
        <f>+VLOOKUP($A8,'[2]World GDP'!$D$2:$AW$189,AB$1-1973,0)</f>
        <v>5.1230000000000002</v>
      </c>
      <c r="AC8" s="33">
        <f>+VLOOKUP($A8,'[2]World GDP'!$D$2:$AW$189,AC$1-1973,0)</f>
        <v>4.806</v>
      </c>
      <c r="AD8" s="33">
        <f>+VLOOKUP($A8,'[2]World GDP'!$D$2:$AW$189,AD$1-1973,0)</f>
        <v>2.9710000000000001</v>
      </c>
      <c r="AE8" s="33">
        <f>+VLOOKUP($A8,'[2]World GDP'!$D$2:$AW$189,AE$1-1973,0)</f>
        <v>-4.7480000000000002</v>
      </c>
      <c r="AF8" s="33">
        <f>+VLOOKUP($A8,'[2]World GDP'!$D$2:$AW$189,AF$1-1973,0)</f>
        <v>7.0149999999999997</v>
      </c>
      <c r="AG8" s="33">
        <f>+VLOOKUP($A8,'[2]World GDP'!$D$2:$AW$189,AG$1-1973,0)</f>
        <v>5.0880000000000001</v>
      </c>
      <c r="AH8" s="33">
        <f>+VLOOKUP($A8,'[2]World GDP'!$D$2:$AW$189,AH$1-1973,0)</f>
        <v>3.8220000000000001</v>
      </c>
      <c r="AI8" s="33">
        <f>+VLOOKUP($A8,'[2]World GDP'!$D$2:$AW$189,AI$1-1973,0)</f>
        <v>4.1390000000000002</v>
      </c>
      <c r="AJ8" s="33">
        <f>+VLOOKUP($A8,'[2]World GDP'!$D$2:$AW$189,AJ$1-1973,0)</f>
        <v>4.1909999999999998</v>
      </c>
      <c r="AK8" s="33">
        <f>+VLOOKUP($A8,'[2]World GDP'!$D$2:$AW$189,AK$1-1973,0)</f>
        <v>4.3319999999999999</v>
      </c>
      <c r="AL8" s="33">
        <f>+VLOOKUP($A8,'[2]World GDP'!$D$2:$AW$189,AL$1-1973,0)</f>
        <v>4.359</v>
      </c>
      <c r="AM8" s="33">
        <f>+VLOOKUP($A8,'[2]World GDP'!$D$2:$AW$189,AM$1-1973,0)</f>
        <v>4.7089999999999996</v>
      </c>
      <c r="AN8" s="33">
        <f>+VLOOKUP($A8,'[2]World GDP'!$D$2:$AW$189,AN$1-1973,0)</f>
        <v>4.1470000000000002</v>
      </c>
      <c r="AQ8" t="s">
        <v>134</v>
      </c>
      <c r="AR8">
        <f t="shared" si="5"/>
        <v>-32.163061564059902</v>
      </c>
      <c r="AS8">
        <f t="shared" si="5"/>
        <v>94.677458915869522</v>
      </c>
      <c r="AT8">
        <f t="shared" si="5"/>
        <v>-32.008315484439976</v>
      </c>
      <c r="AU8">
        <f t="shared" si="5"/>
        <v>-39.618271101639948</v>
      </c>
      <c r="AV8">
        <f t="shared" si="5"/>
        <v>18.075801749271122</v>
      </c>
      <c r="AW8">
        <f t="shared" si="5"/>
        <v>11.968810916179322</v>
      </c>
      <c r="AX8">
        <f t="shared" si="5"/>
        <v>72.818012999071527</v>
      </c>
      <c r="AY8">
        <f t="shared" si="5"/>
        <v>57.28676964405642</v>
      </c>
      <c r="AZ8">
        <f t="shared" si="5"/>
        <v>-80.081127241673784</v>
      </c>
      <c r="BA8">
        <f t="shared" si="5"/>
        <v>88.360128617363358</v>
      </c>
      <c r="BB8">
        <f t="shared" si="5"/>
        <v>-29.020143393649704</v>
      </c>
      <c r="BC8">
        <f t="shared" si="5"/>
        <v>-103.33493666827</v>
      </c>
      <c r="BD8">
        <f t="shared" si="5"/>
        <v>-2036.0576923076924</v>
      </c>
      <c r="BE8">
        <f t="shared" si="5"/>
        <v>-119.51825180034766</v>
      </c>
      <c r="BF8">
        <f t="shared" si="5"/>
        <v>-1118.320610687023</v>
      </c>
      <c r="BG8">
        <f t="shared" si="5"/>
        <v>-44.552723638180915</v>
      </c>
      <c r="BH8">
        <f t="shared" si="5"/>
        <v>119.22036953582693</v>
      </c>
      <c r="BI8">
        <f t="shared" si="5"/>
        <v>6.5474355021071062</v>
      </c>
      <c r="BJ8">
        <f t="shared" si="5"/>
        <v>-5.0646343816322599</v>
      </c>
      <c r="BK8">
        <f t="shared" si="5"/>
        <v>-40.178843613453921</v>
      </c>
      <c r="BL8">
        <f t="shared" si="5"/>
        <v>-40.63190079836928</v>
      </c>
      <c r="BM8">
        <f t="shared" si="5"/>
        <v>156.22317596566523</v>
      </c>
      <c r="BN8">
        <f t="shared" si="5"/>
        <v>-29.547738693467338</v>
      </c>
      <c r="BO8">
        <f t="shared" si="5"/>
        <v>-5.6902837216674556</v>
      </c>
      <c r="BP8">
        <f t="shared" si="5"/>
        <v>-72.52100840336135</v>
      </c>
      <c r="BQ8">
        <f t="shared" si="5"/>
        <v>213.33333333333331</v>
      </c>
      <c r="BR8">
        <f t="shared" si="5"/>
        <v>-6.1877805973062721</v>
      </c>
      <c r="BS8">
        <f t="shared" ref="BS8:CC23" si="15">+AD8/AC8*100-100</f>
        <v>-38.181439866833124</v>
      </c>
      <c r="BT8">
        <f t="shared" si="15"/>
        <v>-259.81151127566477</v>
      </c>
      <c r="BU8">
        <f t="shared" si="15"/>
        <v>-247.7464195450716</v>
      </c>
      <c r="BV8">
        <f t="shared" si="15"/>
        <v>-27.469707769066289</v>
      </c>
      <c r="BW8">
        <f t="shared" si="15"/>
        <v>-24.882075471698116</v>
      </c>
      <c r="BX8">
        <f t="shared" si="15"/>
        <v>8.2940868655154532</v>
      </c>
      <c r="BY8">
        <f t="shared" si="15"/>
        <v>1.2563421116211515</v>
      </c>
      <c r="BZ8">
        <f t="shared" si="15"/>
        <v>3.3643521832498209</v>
      </c>
      <c r="CA8">
        <f t="shared" si="15"/>
        <v>0.62326869806095431</v>
      </c>
      <c r="CB8">
        <f t="shared" si="15"/>
        <v>8.0293645331498027</v>
      </c>
      <c r="CC8">
        <f t="shared" si="15"/>
        <v>-11.934593331917597</v>
      </c>
      <c r="CF8" t="s">
        <v>134</v>
      </c>
      <c r="CG8" s="33">
        <f t="shared" si="12"/>
        <v>-3.8659999999999997</v>
      </c>
      <c r="CH8" s="33">
        <f t="shared" si="6"/>
        <v>7.7200000000000006</v>
      </c>
      <c r="CI8" s="33">
        <f t="shared" si="6"/>
        <v>-5.0810000000000013</v>
      </c>
      <c r="CJ8" s="33">
        <f t="shared" si="6"/>
        <v>-4.2759999999999989</v>
      </c>
      <c r="CK8" s="33">
        <f t="shared" si="6"/>
        <v>1.1779999999999999</v>
      </c>
      <c r="CL8" s="33">
        <f t="shared" si="6"/>
        <v>0.92099999999999937</v>
      </c>
      <c r="CM8" s="33">
        <f t="shared" si="6"/>
        <v>6.2740000000000009</v>
      </c>
      <c r="CN8" s="33">
        <f t="shared" si="6"/>
        <v>8.5300000000000011</v>
      </c>
      <c r="CO8" s="33">
        <f t="shared" si="6"/>
        <v>-18.755000000000003</v>
      </c>
      <c r="CP8" s="33">
        <f t="shared" si="6"/>
        <v>4.1220000000000008</v>
      </c>
      <c r="CQ8" s="33">
        <f t="shared" si="6"/>
        <v>-2.5500000000000007</v>
      </c>
      <c r="CR8" s="33">
        <f t="shared" si="6"/>
        <v>-6.4450000000000003</v>
      </c>
      <c r="CS8" s="33">
        <f t="shared" si="6"/>
        <v>4.2350000000000003</v>
      </c>
      <c r="CT8" s="33">
        <f t="shared" si="6"/>
        <v>-4.8130000000000006</v>
      </c>
      <c r="CU8" s="33">
        <f t="shared" si="6"/>
        <v>8.7899999999999991</v>
      </c>
      <c r="CV8" s="33">
        <f t="shared" si="6"/>
        <v>-3.5659999999999998</v>
      </c>
      <c r="CW8" s="33">
        <f t="shared" si="6"/>
        <v>5.2909999999999995</v>
      </c>
      <c r="CX8" s="33">
        <f t="shared" si="7"/>
        <v>0.63700000000000045</v>
      </c>
      <c r="CY8" s="33">
        <f t="shared" si="7"/>
        <v>-0.52500000000000036</v>
      </c>
      <c r="CZ8" s="33">
        <f t="shared" si="7"/>
        <v>-3.9539999999999997</v>
      </c>
      <c r="DA8" s="33">
        <f t="shared" si="7"/>
        <v>-2.3919999999999995</v>
      </c>
      <c r="DB8" s="33">
        <f t="shared" si="7"/>
        <v>5.46</v>
      </c>
      <c r="DC8" s="33">
        <f t="shared" si="7"/>
        <v>-2.6459999999999999</v>
      </c>
      <c r="DD8" s="33">
        <f t="shared" si="7"/>
        <v>-0.35899999999999999</v>
      </c>
      <c r="DE8" s="33">
        <f t="shared" si="7"/>
        <v>-4.3150000000000004</v>
      </c>
      <c r="DF8" s="33">
        <f t="shared" si="7"/>
        <v>3.4880000000000004</v>
      </c>
      <c r="DG8" s="33">
        <f t="shared" si="7"/>
        <v>-0.31700000000000017</v>
      </c>
      <c r="DH8" s="33">
        <f t="shared" si="7"/>
        <v>-1.835</v>
      </c>
      <c r="DI8" s="33">
        <f t="shared" si="7"/>
        <v>-7.7190000000000003</v>
      </c>
      <c r="DJ8" s="33">
        <f t="shared" si="8"/>
        <v>11.763</v>
      </c>
      <c r="DK8" s="33">
        <f t="shared" si="8"/>
        <v>-1.9269999999999996</v>
      </c>
      <c r="DL8" s="33">
        <f t="shared" si="8"/>
        <v>-1.266</v>
      </c>
      <c r="DM8" s="33">
        <f t="shared" si="8"/>
        <v>0.31700000000000017</v>
      </c>
      <c r="DN8" s="33">
        <f t="shared" si="8"/>
        <v>5.1999999999999602E-2</v>
      </c>
      <c r="DO8" s="33">
        <f t="shared" si="8"/>
        <v>0.14100000000000001</v>
      </c>
      <c r="DP8" s="33">
        <f t="shared" si="8"/>
        <v>2.7000000000000135E-2</v>
      </c>
      <c r="DQ8" s="33">
        <f t="shared" si="8"/>
        <v>0.34999999999999964</v>
      </c>
      <c r="DR8" s="33">
        <f t="shared" si="8"/>
        <v>-0.56199999999999939</v>
      </c>
      <c r="DS8" s="33"/>
      <c r="DU8" t="s">
        <v>134</v>
      </c>
      <c r="DV8" s="33">
        <f t="shared" si="13"/>
        <v>-3.8659999999999997</v>
      </c>
      <c r="DW8" s="33">
        <f t="shared" si="14"/>
        <v>3.854000000000001</v>
      </c>
      <c r="DX8" s="33">
        <f t="shared" si="9"/>
        <v>-1.2270000000000003</v>
      </c>
      <c r="DY8" s="33">
        <f t="shared" si="9"/>
        <v>-5.5029999999999992</v>
      </c>
      <c r="DZ8" s="33">
        <f t="shared" si="9"/>
        <v>-4.3249999999999993</v>
      </c>
      <c r="EA8" s="33">
        <f t="shared" si="9"/>
        <v>-3.4039999999999999</v>
      </c>
      <c r="EB8" s="33">
        <f t="shared" si="9"/>
        <v>2.870000000000001</v>
      </c>
      <c r="EC8" s="33">
        <f t="shared" si="9"/>
        <v>11.400000000000002</v>
      </c>
      <c r="ED8" s="33">
        <f t="shared" si="9"/>
        <v>-7.3550000000000004</v>
      </c>
      <c r="EE8" s="33">
        <f t="shared" si="9"/>
        <v>-3.2329999999999997</v>
      </c>
      <c r="EF8" s="33">
        <f t="shared" si="9"/>
        <v>-5.7830000000000004</v>
      </c>
      <c r="EG8" s="33">
        <f t="shared" si="9"/>
        <v>-12.228000000000002</v>
      </c>
      <c r="EH8" s="33">
        <f t="shared" si="9"/>
        <v>-7.9930000000000012</v>
      </c>
      <c r="EI8" s="33">
        <f t="shared" si="9"/>
        <v>-12.806000000000001</v>
      </c>
      <c r="EJ8" s="33">
        <f t="shared" si="9"/>
        <v>-4.0160000000000018</v>
      </c>
      <c r="EK8" s="33">
        <f t="shared" si="9"/>
        <v>-7.5820000000000016</v>
      </c>
      <c r="EL8" s="33">
        <f t="shared" si="9"/>
        <v>-2.2910000000000021</v>
      </c>
      <c r="EM8" s="33">
        <f t="shared" si="9"/>
        <v>-1.6540000000000017</v>
      </c>
      <c r="EN8" s="33">
        <f t="shared" si="10"/>
        <v>-2.179000000000002</v>
      </c>
      <c r="EO8" s="33">
        <f t="shared" si="10"/>
        <v>-6.1330000000000018</v>
      </c>
      <c r="EP8" s="33">
        <f t="shared" si="10"/>
        <v>-8.5250000000000021</v>
      </c>
      <c r="EQ8" s="33">
        <f t="shared" si="10"/>
        <v>-3.0650000000000022</v>
      </c>
      <c r="ER8" s="33">
        <f t="shared" si="10"/>
        <v>-5.7110000000000021</v>
      </c>
      <c r="ES8" s="33">
        <f t="shared" si="10"/>
        <v>-6.0700000000000021</v>
      </c>
      <c r="ET8" s="33">
        <f t="shared" si="10"/>
        <v>-10.385000000000002</v>
      </c>
      <c r="EU8" s="33">
        <f t="shared" si="10"/>
        <v>-6.8970000000000011</v>
      </c>
      <c r="EV8" s="33">
        <f t="shared" si="10"/>
        <v>-7.2140000000000013</v>
      </c>
      <c r="EW8" s="33">
        <f t="shared" si="10"/>
        <v>-9.0490000000000013</v>
      </c>
      <c r="EX8" s="33">
        <f t="shared" si="10"/>
        <v>-16.768000000000001</v>
      </c>
      <c r="EY8" s="33">
        <f t="shared" si="10"/>
        <v>-5.0050000000000008</v>
      </c>
      <c r="EZ8" s="33">
        <f t="shared" si="10"/>
        <v>-6.9320000000000004</v>
      </c>
      <c r="FA8" s="33">
        <f t="shared" si="10"/>
        <v>-8.1980000000000004</v>
      </c>
      <c r="FB8" s="33">
        <f t="shared" si="10"/>
        <v>-7.8810000000000002</v>
      </c>
      <c r="FC8" s="33">
        <f t="shared" si="10"/>
        <v>-7.8290000000000006</v>
      </c>
      <c r="FD8" s="33">
        <f t="shared" si="11"/>
        <v>-7.6880000000000006</v>
      </c>
      <c r="FE8" s="33">
        <f t="shared" si="11"/>
        <v>-7.6610000000000005</v>
      </c>
      <c r="FF8" s="33">
        <f t="shared" si="11"/>
        <v>-7.3110000000000008</v>
      </c>
      <c r="FG8" s="33">
        <f t="shared" si="11"/>
        <v>-7.8730000000000002</v>
      </c>
      <c r="FH8" s="67"/>
      <c r="FI8" s="34">
        <v>1987</v>
      </c>
      <c r="FJ8" s="34">
        <v>2004</v>
      </c>
      <c r="FK8" s="33"/>
      <c r="FL8" s="33"/>
    </row>
    <row r="9" spans="1:168" x14ac:dyDescent="0.25">
      <c r="A9" t="s">
        <v>135</v>
      </c>
      <c r="B9" s="33"/>
      <c r="C9" s="33"/>
      <c r="D9" s="33"/>
      <c r="E9" s="33"/>
      <c r="F9" s="33"/>
      <c r="G9" s="33"/>
      <c r="H9" s="33">
        <f>+VLOOKUP($A9,'[2]World GDP'!$D$2:$AW$189,H$1-1973,0)</f>
        <v>-2.778</v>
      </c>
      <c r="I9" s="33">
        <f>+VLOOKUP($A9,'[2]World GDP'!$D$2:$AW$189,I$1-1973,0)</f>
        <v>0.311</v>
      </c>
      <c r="J9" s="33">
        <f>+VLOOKUP($A9,'[2]World GDP'!$D$2:$AW$189,J$1-1973,0)</f>
        <v>-0.36</v>
      </c>
      <c r="K9" s="33">
        <f>+VLOOKUP($A9,'[2]World GDP'!$D$2:$AW$189,K$1-1973,0)</f>
        <v>2.206</v>
      </c>
      <c r="L9" s="33">
        <f>+VLOOKUP($A9,'[2]World GDP'!$D$2:$AW$189,L$1-1973,0)</f>
        <v>1.085</v>
      </c>
      <c r="M9" s="33">
        <f>+VLOOKUP($A9,'[2]World GDP'!$D$2:$AW$189,M$1-1973,0)</f>
        <v>3.1480000000000001</v>
      </c>
      <c r="N9" s="33">
        <f>+VLOOKUP($A9,'[2]World GDP'!$D$2:$AW$189,N$1-1973,0)</f>
        <v>4.7590000000000003</v>
      </c>
      <c r="O9" s="33">
        <f>+VLOOKUP($A9,'[2]World GDP'!$D$2:$AW$189,O$1-1973,0)</f>
        <v>0.30099999999999999</v>
      </c>
      <c r="P9" s="33">
        <f>+VLOOKUP($A9,'[2]World GDP'!$D$2:$AW$189,P$1-1973,0)</f>
        <v>3.149</v>
      </c>
      <c r="Q9" s="33">
        <f>+VLOOKUP($A9,'[2]World GDP'!$D$2:$AW$189,Q$1-1973,0)</f>
        <v>4.4770000000000003</v>
      </c>
      <c r="R9" s="33">
        <f>+VLOOKUP($A9,'[2]World GDP'!$D$2:$AW$189,R$1-1973,0)</f>
        <v>2.8809999999999998</v>
      </c>
      <c r="S9" s="33">
        <f>+VLOOKUP($A9,'[2]World GDP'!$D$2:$AW$189,S$1-1973,0)</f>
        <v>-1.4750000000000001</v>
      </c>
      <c r="T9" s="33">
        <f>+VLOOKUP($A9,'[2]World GDP'!$D$2:$AW$189,T$1-1973,0)</f>
        <v>-0.56000000000000005</v>
      </c>
      <c r="U9" s="33">
        <f>+VLOOKUP($A9,'[2]World GDP'!$D$2:$AW$189,U$1-1973,0)</f>
        <v>3.0529999999999999</v>
      </c>
      <c r="V9" s="33">
        <f>+VLOOKUP($A9,'[2]World GDP'!$D$2:$AW$189,V$1-1973,0)</f>
        <v>2.8530000000000002</v>
      </c>
      <c r="W9" s="33">
        <f>+VLOOKUP($A9,'[2]World GDP'!$D$2:$AW$189,W$1-1973,0)</f>
        <v>2.7450000000000001</v>
      </c>
      <c r="X9" s="33">
        <f>+VLOOKUP($A9,'[2]World GDP'!$D$2:$AW$189,X$1-1973,0)</f>
        <v>3.8719999999999999</v>
      </c>
      <c r="Y9" s="33">
        <f>+VLOOKUP($A9,'[2]World GDP'!$D$2:$AW$189,Y$1-1973,0)</f>
        <v>2.903</v>
      </c>
      <c r="Z9" s="33">
        <f>+VLOOKUP($A9,'[2]World GDP'!$D$2:$AW$189,Z$1-1973,0)</f>
        <v>0.504</v>
      </c>
      <c r="AA9" s="33">
        <f>+VLOOKUP($A9,'[2]World GDP'!$D$2:$AW$189,AA$1-1973,0)</f>
        <v>0.38800000000000001</v>
      </c>
      <c r="AB9" s="33">
        <f>+VLOOKUP($A9,'[2]World GDP'!$D$2:$AW$189,AB$1-1973,0)</f>
        <v>4.3970000000000002</v>
      </c>
      <c r="AC9" s="33">
        <f>+VLOOKUP($A9,'[2]World GDP'!$D$2:$AW$189,AC$1-1973,0)</f>
        <v>0.154</v>
      </c>
      <c r="AD9" s="33">
        <f>+VLOOKUP($A9,'[2]World GDP'!$D$2:$AW$189,AD$1-1973,0)</f>
        <v>-1.9379999999999999</v>
      </c>
      <c r="AE9" s="33">
        <f>+VLOOKUP($A9,'[2]World GDP'!$D$2:$AW$189,AE$1-1973,0)</f>
        <v>-1.7649999999999999</v>
      </c>
      <c r="AF9" s="33">
        <f>+VLOOKUP($A9,'[2]World GDP'!$D$2:$AW$189,AF$1-1973,0)</f>
        <v>2.5979999999999999</v>
      </c>
      <c r="AG9" s="33">
        <f>+VLOOKUP($A9,'[2]World GDP'!$D$2:$AW$189,AG$1-1973,0)</f>
        <v>2.2090000000000001</v>
      </c>
      <c r="AH9" s="33">
        <f>+VLOOKUP($A9,'[2]World GDP'!$D$2:$AW$189,AH$1-1973,0)</f>
        <v>1.2949999999999999</v>
      </c>
      <c r="AI9" s="33">
        <f>+VLOOKUP($A9,'[2]World GDP'!$D$2:$AW$189,AI$1-1973,0)</f>
        <v>1.1870000000000001</v>
      </c>
      <c r="AJ9" s="33">
        <f>+VLOOKUP($A9,'[2]World GDP'!$D$2:$AW$189,AJ$1-1973,0)</f>
        <v>6.0019999999999998</v>
      </c>
      <c r="AK9" s="33">
        <f>+VLOOKUP($A9,'[2]World GDP'!$D$2:$AW$189,AK$1-1973,0)</f>
        <v>7.3319999999999999</v>
      </c>
      <c r="AL9" s="33">
        <f>+VLOOKUP($A9,'[2]World GDP'!$D$2:$AW$189,AL$1-1973,0)</f>
        <v>10.127000000000001</v>
      </c>
      <c r="AM9" s="33">
        <f>+VLOOKUP($A9,'[2]World GDP'!$D$2:$AW$189,AM$1-1973,0)</f>
        <v>2.5760000000000001</v>
      </c>
      <c r="AN9" s="33">
        <f>+VLOOKUP($A9,'[2]World GDP'!$D$2:$AW$189,AN$1-1973,0)</f>
        <v>3.6869999999999998</v>
      </c>
      <c r="AO9" s="66"/>
      <c r="AQ9" t="s">
        <v>135</v>
      </c>
      <c r="AR9" t="e">
        <f t="shared" ref="AR9:BG27" si="16">+C9/B9*100-100</f>
        <v>#DIV/0!</v>
      </c>
      <c r="AS9" t="e">
        <f t="shared" si="16"/>
        <v>#DIV/0!</v>
      </c>
      <c r="AT9" t="e">
        <f t="shared" si="16"/>
        <v>#DIV/0!</v>
      </c>
      <c r="AU9" t="e">
        <f t="shared" si="16"/>
        <v>#DIV/0!</v>
      </c>
      <c r="AV9" t="e">
        <f t="shared" si="16"/>
        <v>#DIV/0!</v>
      </c>
      <c r="AW9" t="e">
        <f t="shared" si="16"/>
        <v>#DIV/0!</v>
      </c>
      <c r="AX9">
        <f t="shared" si="16"/>
        <v>-111.19510439164867</v>
      </c>
      <c r="AY9">
        <f t="shared" si="16"/>
        <v>-215.7556270096463</v>
      </c>
      <c r="AZ9">
        <f t="shared" si="16"/>
        <v>-712.77777777777783</v>
      </c>
      <c r="BA9">
        <f t="shared" si="16"/>
        <v>-50.815956482320942</v>
      </c>
      <c r="BB9">
        <f t="shared" si="16"/>
        <v>190.13824884792626</v>
      </c>
      <c r="BC9">
        <f t="shared" si="16"/>
        <v>51.175349428208392</v>
      </c>
      <c r="BD9">
        <f t="shared" si="16"/>
        <v>-93.675141836520282</v>
      </c>
      <c r="BE9">
        <f t="shared" si="16"/>
        <v>946.17940199335544</v>
      </c>
      <c r="BF9">
        <f t="shared" si="16"/>
        <v>42.172118132740565</v>
      </c>
      <c r="BG9">
        <f t="shared" si="16"/>
        <v>-35.648872012508377</v>
      </c>
      <c r="BH9">
        <f t="shared" ref="BE9:BT24" si="17">+S9/R9*100-100</f>
        <v>-151.19750086775426</v>
      </c>
      <c r="BI9">
        <f t="shared" si="17"/>
        <v>-62.033898305084747</v>
      </c>
      <c r="BJ9">
        <f t="shared" si="17"/>
        <v>-645.17857142857133</v>
      </c>
      <c r="BK9">
        <f t="shared" si="17"/>
        <v>-6.5509335080248832</v>
      </c>
      <c r="BL9">
        <f t="shared" si="17"/>
        <v>-3.7854889589905412</v>
      </c>
      <c r="BM9">
        <f t="shared" si="17"/>
        <v>41.056466302367909</v>
      </c>
      <c r="BN9">
        <f t="shared" si="17"/>
        <v>-25.025826446280988</v>
      </c>
      <c r="BO9">
        <f t="shared" si="17"/>
        <v>-82.638649672752322</v>
      </c>
      <c r="BP9">
        <f t="shared" si="17"/>
        <v>-23.015873015873012</v>
      </c>
      <c r="BQ9">
        <f t="shared" si="17"/>
        <v>1033.2474226804125</v>
      </c>
      <c r="BR9">
        <f t="shared" si="17"/>
        <v>-96.497612008187403</v>
      </c>
      <c r="BS9">
        <f t="shared" si="17"/>
        <v>-1358.4415584415585</v>
      </c>
      <c r="BT9">
        <f t="shared" si="15"/>
        <v>-8.9267285861713219</v>
      </c>
      <c r="BU9">
        <f t="shared" si="15"/>
        <v>-247.19546742209633</v>
      </c>
      <c r="BV9">
        <f t="shared" si="15"/>
        <v>-14.973056197074669</v>
      </c>
      <c r="BW9">
        <f t="shared" si="15"/>
        <v>-41.376188320507026</v>
      </c>
      <c r="BX9">
        <f t="shared" si="15"/>
        <v>-8.3397683397683267</v>
      </c>
      <c r="BY9">
        <f t="shared" si="15"/>
        <v>405.64448188711032</v>
      </c>
      <c r="BZ9">
        <f t="shared" si="15"/>
        <v>22.159280239920022</v>
      </c>
      <c r="CA9">
        <f t="shared" si="15"/>
        <v>38.120567375886537</v>
      </c>
      <c r="CB9">
        <f t="shared" si="15"/>
        <v>-74.563049274217434</v>
      </c>
      <c r="CC9">
        <f t="shared" si="15"/>
        <v>43.128881987577614</v>
      </c>
      <c r="CD9" s="66"/>
      <c r="CF9" t="s">
        <v>135</v>
      </c>
      <c r="CG9" s="33">
        <f t="shared" si="12"/>
        <v>0</v>
      </c>
      <c r="CH9" s="33">
        <f t="shared" si="6"/>
        <v>0</v>
      </c>
      <c r="CI9" s="33">
        <f t="shared" si="6"/>
        <v>0</v>
      </c>
      <c r="CJ9" s="33">
        <f t="shared" si="6"/>
        <v>0</v>
      </c>
      <c r="CK9" s="33">
        <f t="shared" si="6"/>
        <v>0</v>
      </c>
      <c r="CL9" s="33">
        <f t="shared" si="6"/>
        <v>-2.778</v>
      </c>
      <c r="CM9" s="33">
        <f t="shared" si="6"/>
        <v>3.089</v>
      </c>
      <c r="CN9" s="33">
        <f t="shared" si="6"/>
        <v>-0.67100000000000004</v>
      </c>
      <c r="CO9" s="33">
        <f t="shared" si="6"/>
        <v>2.5659999999999998</v>
      </c>
      <c r="CP9" s="33">
        <f t="shared" si="6"/>
        <v>-1.121</v>
      </c>
      <c r="CQ9" s="33">
        <f t="shared" si="6"/>
        <v>2.0630000000000002</v>
      </c>
      <c r="CR9" s="33">
        <f t="shared" si="6"/>
        <v>1.6110000000000002</v>
      </c>
      <c r="CS9" s="33">
        <f t="shared" si="6"/>
        <v>-4.4580000000000002</v>
      </c>
      <c r="CT9" s="33">
        <f t="shared" si="6"/>
        <v>2.8479999999999999</v>
      </c>
      <c r="CU9" s="33">
        <f t="shared" si="6"/>
        <v>1.3280000000000003</v>
      </c>
      <c r="CV9" s="33">
        <f t="shared" si="6"/>
        <v>-1.5960000000000005</v>
      </c>
      <c r="CW9" s="33">
        <f t="shared" si="6"/>
        <v>-4.3559999999999999</v>
      </c>
      <c r="CX9" s="33">
        <f t="shared" si="7"/>
        <v>0.91500000000000004</v>
      </c>
      <c r="CY9" s="33">
        <f t="shared" si="7"/>
        <v>3.613</v>
      </c>
      <c r="CZ9" s="33">
        <f t="shared" si="7"/>
        <v>-0.19999999999999973</v>
      </c>
      <c r="DA9" s="33">
        <f t="shared" si="7"/>
        <v>-0.1080000000000001</v>
      </c>
      <c r="DB9" s="33">
        <f t="shared" si="7"/>
        <v>1.1269999999999998</v>
      </c>
      <c r="DC9" s="33">
        <f t="shared" si="7"/>
        <v>-0.96899999999999986</v>
      </c>
      <c r="DD9" s="33">
        <f t="shared" si="7"/>
        <v>-2.399</v>
      </c>
      <c r="DE9" s="33">
        <f t="shared" si="7"/>
        <v>-0.11599999999999999</v>
      </c>
      <c r="DF9" s="33">
        <f t="shared" si="7"/>
        <v>4.0090000000000003</v>
      </c>
      <c r="DG9" s="33">
        <f t="shared" si="7"/>
        <v>-4.2430000000000003</v>
      </c>
      <c r="DH9" s="33">
        <f t="shared" si="7"/>
        <v>-2.0920000000000001</v>
      </c>
      <c r="DI9" s="33">
        <f t="shared" si="7"/>
        <v>0.17300000000000004</v>
      </c>
      <c r="DJ9" s="33">
        <f t="shared" si="8"/>
        <v>4.3629999999999995</v>
      </c>
      <c r="DK9" s="33">
        <f t="shared" si="8"/>
        <v>-0.38899999999999979</v>
      </c>
      <c r="DL9" s="33">
        <f t="shared" si="8"/>
        <v>-0.91400000000000015</v>
      </c>
      <c r="DM9" s="33">
        <f t="shared" si="8"/>
        <v>-0.10799999999999987</v>
      </c>
      <c r="DN9" s="33">
        <f t="shared" si="8"/>
        <v>4.8149999999999995</v>
      </c>
      <c r="DO9" s="33">
        <f t="shared" si="8"/>
        <v>1.33</v>
      </c>
      <c r="DP9" s="33">
        <f t="shared" si="8"/>
        <v>2.7950000000000008</v>
      </c>
      <c r="DQ9" s="33">
        <f t="shared" si="8"/>
        <v>-7.5510000000000002</v>
      </c>
      <c r="DR9" s="33">
        <f t="shared" si="8"/>
        <v>1.1109999999999998</v>
      </c>
      <c r="DS9" s="67"/>
      <c r="DU9" t="s">
        <v>135</v>
      </c>
      <c r="DV9" s="33">
        <f t="shared" si="13"/>
        <v>0</v>
      </c>
      <c r="DW9" s="33">
        <f t="shared" si="14"/>
        <v>0</v>
      </c>
      <c r="DX9" s="33">
        <f t="shared" si="9"/>
        <v>0</v>
      </c>
      <c r="DY9" s="33">
        <f t="shared" si="9"/>
        <v>0</v>
      </c>
      <c r="DZ9" s="33">
        <f t="shared" si="9"/>
        <v>0</v>
      </c>
      <c r="EA9" s="33">
        <f t="shared" si="9"/>
        <v>-2.778</v>
      </c>
      <c r="EB9" s="33">
        <f t="shared" si="9"/>
        <v>0.31099999999999994</v>
      </c>
      <c r="EC9" s="33">
        <f t="shared" si="9"/>
        <v>-0.3600000000000001</v>
      </c>
      <c r="ED9" s="33">
        <f t="shared" si="9"/>
        <v>2.2059999999999995</v>
      </c>
      <c r="EE9" s="33">
        <f t="shared" si="9"/>
        <v>1.0849999999999995</v>
      </c>
      <c r="EF9" s="33">
        <f t="shared" si="9"/>
        <v>3.1479999999999997</v>
      </c>
      <c r="EG9" s="33">
        <f t="shared" si="9"/>
        <v>4.7590000000000003</v>
      </c>
      <c r="EH9" s="33">
        <f t="shared" si="9"/>
        <v>0.30100000000000016</v>
      </c>
      <c r="EI9" s="33">
        <f t="shared" si="9"/>
        <v>3.149</v>
      </c>
      <c r="EJ9" s="33">
        <f t="shared" si="9"/>
        <v>4.4770000000000003</v>
      </c>
      <c r="EK9" s="33">
        <f t="shared" si="9"/>
        <v>2.8809999999999998</v>
      </c>
      <c r="EL9" s="33">
        <f t="shared" si="9"/>
        <v>-1.4750000000000001</v>
      </c>
      <c r="EM9" s="33">
        <f t="shared" si="9"/>
        <v>-0.56000000000000005</v>
      </c>
      <c r="EN9" s="33">
        <f t="shared" si="10"/>
        <v>3.0529999999999999</v>
      </c>
      <c r="EO9" s="33">
        <f t="shared" si="10"/>
        <v>2.8530000000000002</v>
      </c>
      <c r="EP9" s="33">
        <f t="shared" si="10"/>
        <v>2.7450000000000001</v>
      </c>
      <c r="EQ9" s="33">
        <f t="shared" si="10"/>
        <v>3.8719999999999999</v>
      </c>
      <c r="ER9" s="33">
        <f t="shared" si="10"/>
        <v>2.903</v>
      </c>
      <c r="ES9" s="33">
        <f t="shared" si="10"/>
        <v>0.504</v>
      </c>
      <c r="ET9" s="33">
        <f t="shared" si="10"/>
        <v>0.38800000000000001</v>
      </c>
      <c r="EU9" s="33">
        <f t="shared" si="10"/>
        <v>4.3970000000000002</v>
      </c>
      <c r="EV9" s="33">
        <f t="shared" si="10"/>
        <v>0.15399999999999991</v>
      </c>
      <c r="EW9" s="33">
        <f t="shared" si="10"/>
        <v>-1.9380000000000002</v>
      </c>
      <c r="EX9" s="33">
        <f t="shared" si="10"/>
        <v>-1.7650000000000001</v>
      </c>
      <c r="EY9" s="33">
        <f t="shared" si="10"/>
        <v>2.5979999999999994</v>
      </c>
      <c r="EZ9" s="33">
        <f t="shared" si="10"/>
        <v>2.2089999999999996</v>
      </c>
      <c r="FA9" s="33">
        <f t="shared" si="10"/>
        <v>1.2949999999999995</v>
      </c>
      <c r="FB9" s="33">
        <f t="shared" si="10"/>
        <v>1.1869999999999996</v>
      </c>
      <c r="FC9" s="33">
        <f t="shared" si="10"/>
        <v>6.0019999999999989</v>
      </c>
      <c r="FD9" s="33">
        <f t="shared" si="11"/>
        <v>7.331999999999999</v>
      </c>
      <c r="FE9" s="33">
        <f t="shared" si="11"/>
        <v>10.126999999999999</v>
      </c>
      <c r="FF9" s="33">
        <f t="shared" si="11"/>
        <v>2.5759999999999987</v>
      </c>
      <c r="FG9" s="33">
        <f t="shared" si="11"/>
        <v>3.6869999999999985</v>
      </c>
      <c r="FH9" s="33"/>
      <c r="FK9" s="33"/>
      <c r="FL9" s="33"/>
    </row>
    <row r="10" spans="1:168" x14ac:dyDescent="0.25">
      <c r="A10" t="s">
        <v>136</v>
      </c>
      <c r="B10" s="33">
        <f>+VLOOKUP($A10,'[2]World GDP'!$D$2:$AW$189,B$1-1973,0)</f>
        <v>5.2629999999999999</v>
      </c>
      <c r="C10" s="33">
        <f>+VLOOKUP($A10,'[2]World GDP'!$D$2:$AW$189,C$1-1973,0)</f>
        <v>8.4499999999999993</v>
      </c>
      <c r="D10" s="33">
        <f>+VLOOKUP($A10,'[2]World GDP'!$D$2:$AW$189,D$1-1973,0)</f>
        <v>2.8220000000000001</v>
      </c>
      <c r="E10" s="33">
        <f>+VLOOKUP($A10,'[2]World GDP'!$D$2:$AW$189,E$1-1973,0)</f>
        <v>9.5229999999999997</v>
      </c>
      <c r="F10" s="33">
        <f>+VLOOKUP($A10,'[2]World GDP'!$D$2:$AW$189,F$1-1973,0)</f>
        <v>3.78</v>
      </c>
      <c r="G10" s="33">
        <f>+VLOOKUP($A10,'[2]World GDP'!$D$2:$AW$189,G$1-1973,0)</f>
        <v>8.6430000000000007</v>
      </c>
      <c r="H10" s="33">
        <f>+VLOOKUP($A10,'[2]World GDP'!$D$2:$AW$189,H$1-1973,0)</f>
        <v>2.8719999999999999</v>
      </c>
      <c r="I10" s="33">
        <f>+VLOOKUP($A10,'[2]World GDP'!$D$2:$AW$189,I$1-1973,0)</f>
        <v>4.3079999999999998</v>
      </c>
      <c r="J10" s="33">
        <f>+VLOOKUP($A10,'[2]World GDP'!$D$2:$AW$189,J$1-1973,0)</f>
        <v>5.9969999999999999</v>
      </c>
      <c r="K10" s="33">
        <f>+VLOOKUP($A10,'[2]World GDP'!$D$2:$AW$189,K$1-1973,0)</f>
        <v>5.6980000000000004</v>
      </c>
      <c r="L10" s="33">
        <f>+VLOOKUP($A10,'[2]World GDP'!$D$2:$AW$189,L$1-1973,0)</f>
        <v>0.69199999999999995</v>
      </c>
      <c r="M10" s="33">
        <f>+VLOOKUP($A10,'[2]World GDP'!$D$2:$AW$189,M$1-1973,0)</f>
        <v>1.403</v>
      </c>
      <c r="N10" s="33">
        <f>+VLOOKUP($A10,'[2]World GDP'!$D$2:$AW$189,N$1-1973,0)</f>
        <v>3.0449999999999999</v>
      </c>
      <c r="O10" s="33">
        <f>+VLOOKUP($A10,'[2]World GDP'!$D$2:$AW$189,O$1-1973,0)</f>
        <v>7.31</v>
      </c>
      <c r="P10" s="33">
        <f>+VLOOKUP($A10,'[2]World GDP'!$D$2:$AW$189,P$1-1973,0)</f>
        <v>6.93</v>
      </c>
      <c r="Q10" s="33">
        <f>+VLOOKUP($A10,'[2]World GDP'!$D$2:$AW$189,Q$1-1973,0)</f>
        <v>7.492</v>
      </c>
      <c r="R10" s="33">
        <f>+VLOOKUP($A10,'[2]World GDP'!$D$2:$AW$189,R$1-1973,0)</f>
        <v>6.694</v>
      </c>
      <c r="S10" s="33">
        <f>+VLOOKUP($A10,'[2]World GDP'!$D$2:$AW$189,S$1-1973,0)</f>
        <v>7.6390000000000002</v>
      </c>
      <c r="T10" s="33">
        <f>+VLOOKUP($A10,'[2]World GDP'!$D$2:$AW$189,T$1-1973,0)</f>
        <v>8.4130000000000003</v>
      </c>
      <c r="U10" s="33">
        <f>+VLOOKUP($A10,'[2]World GDP'!$D$2:$AW$189,U$1-1973,0)</f>
        <v>11.86</v>
      </c>
      <c r="V10" s="33">
        <f>+VLOOKUP($A10,'[2]World GDP'!$D$2:$AW$189,V$1-1973,0)</f>
        <v>7.2670000000000003</v>
      </c>
      <c r="W10" s="33">
        <f>+VLOOKUP($A10,'[2]World GDP'!$D$2:$AW$189,W$1-1973,0)</f>
        <v>6.1379999999999999</v>
      </c>
      <c r="X10" s="33">
        <f>+VLOOKUP($A10,'[2]World GDP'!$D$2:$AW$189,X$1-1973,0)</f>
        <v>5.2830000000000004</v>
      </c>
      <c r="Y10" s="33">
        <f>+VLOOKUP($A10,'[2]World GDP'!$D$2:$AW$189,Y$1-1973,0)</f>
        <v>4.6829999999999998</v>
      </c>
      <c r="Z10" s="33">
        <f>+VLOOKUP($A10,'[2]World GDP'!$D$2:$AW$189,Z$1-1973,0)</f>
        <v>4.28</v>
      </c>
      <c r="AA10" s="33">
        <f>+VLOOKUP($A10,'[2]World GDP'!$D$2:$AW$189,AA$1-1973,0)</f>
        <v>6.5209999999999999</v>
      </c>
      <c r="AB10" s="33">
        <f>+VLOOKUP($A10,'[2]World GDP'!$D$2:$AW$189,AB$1-1973,0)</f>
        <v>10.141999999999999</v>
      </c>
      <c r="AC10" s="33">
        <f>+VLOOKUP($A10,'[2]World GDP'!$D$2:$AW$189,AC$1-1973,0)</f>
        <v>8.6489999999999991</v>
      </c>
      <c r="AD10" s="33">
        <f>+VLOOKUP($A10,'[2]World GDP'!$D$2:$AW$189,AD$1-1973,0)</f>
        <v>6.1980000000000004</v>
      </c>
      <c r="AE10" s="33">
        <f>+VLOOKUP($A10,'[2]World GDP'!$D$2:$AW$189,AE$1-1973,0)</f>
        <v>3.7130000000000001</v>
      </c>
      <c r="AF10" s="33">
        <f>+VLOOKUP($A10,'[2]World GDP'!$D$2:$AW$189,AF$1-1973,0)</f>
        <v>5.21</v>
      </c>
      <c r="AG10" s="33">
        <f>+VLOOKUP($A10,'[2]World GDP'!$D$2:$AW$189,AG$1-1973,0)</f>
        <v>5.0460000000000003</v>
      </c>
      <c r="AH10" s="33">
        <f>+VLOOKUP($A10,'[2]World GDP'!$D$2:$AW$189,AH$1-1973,0)</f>
        <v>4.2919999999999998</v>
      </c>
      <c r="AI10" s="33">
        <f>+VLOOKUP($A10,'[2]World GDP'!$D$2:$AW$189,AI$1-1973,0)</f>
        <v>4.1109999999999998</v>
      </c>
      <c r="AJ10" s="33">
        <f>+VLOOKUP($A10,'[2]World GDP'!$D$2:$AW$189,AJ$1-1973,0)</f>
        <v>4.5449999999999999</v>
      </c>
      <c r="AK10" s="33">
        <f>+VLOOKUP($A10,'[2]World GDP'!$D$2:$AW$189,AK$1-1973,0)</f>
        <v>4.7119999999999997</v>
      </c>
      <c r="AL10" s="33">
        <f>+VLOOKUP($A10,'[2]World GDP'!$D$2:$AW$189,AL$1-1973,0)</f>
        <v>4.9969999999999999</v>
      </c>
      <c r="AM10" s="33">
        <f>+VLOOKUP($A10,'[2]World GDP'!$D$2:$AW$189,AM$1-1973,0)</f>
        <v>5.0209999999999999</v>
      </c>
      <c r="AN10" s="33">
        <f>+VLOOKUP($A10,'[2]World GDP'!$D$2:$AW$189,AN$1-1973,0)</f>
        <v>5.0460000000000003</v>
      </c>
      <c r="AO10" s="66"/>
      <c r="AQ10" t="s">
        <v>136</v>
      </c>
      <c r="AR10">
        <f t="shared" si="16"/>
        <v>60.55481664449934</v>
      </c>
      <c r="AS10">
        <f t="shared" si="16"/>
        <v>-66.603550295857985</v>
      </c>
      <c r="AT10">
        <f t="shared" si="16"/>
        <v>237.45570517363575</v>
      </c>
      <c r="AU10">
        <f t="shared" si="16"/>
        <v>-60.306626063215376</v>
      </c>
      <c r="AV10">
        <f t="shared" si="16"/>
        <v>128.65079365079367</v>
      </c>
      <c r="AW10">
        <f t="shared" si="16"/>
        <v>-66.770797176906171</v>
      </c>
      <c r="AX10">
        <f t="shared" si="16"/>
        <v>50</v>
      </c>
      <c r="AY10">
        <f t="shared" si="16"/>
        <v>39.206128133704738</v>
      </c>
      <c r="AZ10">
        <f t="shared" si="16"/>
        <v>-4.9858262464565541</v>
      </c>
      <c r="BA10">
        <f t="shared" si="16"/>
        <v>-87.85538785538786</v>
      </c>
      <c r="BB10">
        <f t="shared" si="16"/>
        <v>102.74566473988443</v>
      </c>
      <c r="BC10">
        <f t="shared" si="16"/>
        <v>117.03492516037062</v>
      </c>
      <c r="BD10">
        <f t="shared" si="16"/>
        <v>140.06568144499178</v>
      </c>
      <c r="BE10">
        <f t="shared" si="16"/>
        <v>-5.198358413132695</v>
      </c>
      <c r="BF10">
        <f t="shared" si="16"/>
        <v>8.1096681096681067</v>
      </c>
      <c r="BG10">
        <f t="shared" si="16"/>
        <v>-10.651361452215696</v>
      </c>
      <c r="BH10">
        <f t="shared" si="17"/>
        <v>14.117119808783983</v>
      </c>
      <c r="BI10">
        <f t="shared" si="17"/>
        <v>10.132216258672599</v>
      </c>
      <c r="BJ10">
        <f t="shared" si="17"/>
        <v>40.972304766432899</v>
      </c>
      <c r="BK10">
        <f t="shared" si="17"/>
        <v>-38.726812816188861</v>
      </c>
      <c r="BL10">
        <f t="shared" si="17"/>
        <v>-15.535984587862956</v>
      </c>
      <c r="BM10">
        <f t="shared" si="17"/>
        <v>-13.929618768328439</v>
      </c>
      <c r="BN10">
        <f t="shared" si="17"/>
        <v>-11.357183418512221</v>
      </c>
      <c r="BO10">
        <f t="shared" si="17"/>
        <v>-8.6055947042494125</v>
      </c>
      <c r="BP10">
        <f t="shared" si="17"/>
        <v>52.359813084112119</v>
      </c>
      <c r="BQ10">
        <f t="shared" si="17"/>
        <v>55.528293206563404</v>
      </c>
      <c r="BR10">
        <f t="shared" si="17"/>
        <v>-14.720962334845197</v>
      </c>
      <c r="BS10">
        <f t="shared" si="17"/>
        <v>-28.338536246964949</v>
      </c>
      <c r="BT10">
        <f t="shared" si="15"/>
        <v>-40.093578573733467</v>
      </c>
      <c r="BU10">
        <f t="shared" si="15"/>
        <v>40.317802316186345</v>
      </c>
      <c r="BV10">
        <f t="shared" si="15"/>
        <v>-3.1477927063339592</v>
      </c>
      <c r="BW10">
        <f t="shared" si="15"/>
        <v>-14.942528735632195</v>
      </c>
      <c r="BX10">
        <f t="shared" si="15"/>
        <v>-4.2171481826654258</v>
      </c>
      <c r="BY10">
        <f t="shared" si="15"/>
        <v>10.55704208221843</v>
      </c>
      <c r="BZ10">
        <f t="shared" si="15"/>
        <v>3.6743674367436796</v>
      </c>
      <c r="CA10">
        <f t="shared" si="15"/>
        <v>6.0483870967742064</v>
      </c>
      <c r="CB10">
        <f t="shared" si="15"/>
        <v>0.48028817290375514</v>
      </c>
      <c r="CC10">
        <f t="shared" si="15"/>
        <v>0.49790878311092968</v>
      </c>
      <c r="CF10" t="s">
        <v>136</v>
      </c>
      <c r="CG10" s="33">
        <f t="shared" si="12"/>
        <v>3.1869999999999994</v>
      </c>
      <c r="CH10" s="33">
        <f t="shared" si="6"/>
        <v>-5.6279999999999992</v>
      </c>
      <c r="CI10" s="33">
        <f t="shared" si="6"/>
        <v>6.7009999999999996</v>
      </c>
      <c r="CJ10" s="33">
        <f t="shared" si="6"/>
        <v>-5.7430000000000003</v>
      </c>
      <c r="CK10" s="33">
        <f t="shared" si="6"/>
        <v>4.8630000000000013</v>
      </c>
      <c r="CL10" s="33">
        <f t="shared" si="6"/>
        <v>-5.7710000000000008</v>
      </c>
      <c r="CM10" s="33">
        <f t="shared" si="6"/>
        <v>1.4359999999999999</v>
      </c>
      <c r="CN10" s="33">
        <f t="shared" si="6"/>
        <v>1.6890000000000001</v>
      </c>
      <c r="CO10" s="33">
        <f t="shared" si="6"/>
        <v>-0.29899999999999949</v>
      </c>
      <c r="CP10" s="33">
        <f t="shared" si="6"/>
        <v>-5.0060000000000002</v>
      </c>
      <c r="CQ10" s="33">
        <f t="shared" si="6"/>
        <v>0.71100000000000008</v>
      </c>
      <c r="CR10" s="33">
        <f t="shared" si="6"/>
        <v>1.6419999999999999</v>
      </c>
      <c r="CS10" s="33">
        <f t="shared" si="6"/>
        <v>4.2649999999999997</v>
      </c>
      <c r="CT10" s="33">
        <f t="shared" si="6"/>
        <v>-0.37999999999999989</v>
      </c>
      <c r="CU10" s="33">
        <f t="shared" si="6"/>
        <v>0.56200000000000028</v>
      </c>
      <c r="CV10" s="33">
        <f t="shared" si="6"/>
        <v>-0.79800000000000004</v>
      </c>
      <c r="CW10" s="33">
        <f t="shared" si="6"/>
        <v>0.94500000000000028</v>
      </c>
      <c r="CX10" s="33">
        <f t="shared" si="7"/>
        <v>0.77400000000000002</v>
      </c>
      <c r="CY10" s="33">
        <f t="shared" si="7"/>
        <v>3.4469999999999992</v>
      </c>
      <c r="CZ10" s="33">
        <f t="shared" si="7"/>
        <v>-4.5929999999999991</v>
      </c>
      <c r="DA10" s="33">
        <f t="shared" si="7"/>
        <v>-1.1290000000000004</v>
      </c>
      <c r="DB10" s="33">
        <f t="shared" si="7"/>
        <v>-0.85499999999999954</v>
      </c>
      <c r="DC10" s="33">
        <f t="shared" si="7"/>
        <v>-0.60000000000000053</v>
      </c>
      <c r="DD10" s="33">
        <f t="shared" si="7"/>
        <v>-0.40299999999999958</v>
      </c>
      <c r="DE10" s="33">
        <f t="shared" si="7"/>
        <v>2.2409999999999997</v>
      </c>
      <c r="DF10" s="33">
        <f t="shared" si="7"/>
        <v>3.6209999999999996</v>
      </c>
      <c r="DG10" s="33">
        <f t="shared" si="7"/>
        <v>-1.4930000000000003</v>
      </c>
      <c r="DH10" s="33">
        <f t="shared" si="7"/>
        <v>-2.4509999999999987</v>
      </c>
      <c r="DI10" s="33">
        <f t="shared" si="7"/>
        <v>-2.4850000000000003</v>
      </c>
      <c r="DJ10" s="33">
        <f t="shared" si="8"/>
        <v>1.4969999999999999</v>
      </c>
      <c r="DK10" s="33">
        <f t="shared" si="8"/>
        <v>-0.1639999999999997</v>
      </c>
      <c r="DL10" s="33">
        <f t="shared" si="8"/>
        <v>-0.75400000000000045</v>
      </c>
      <c r="DM10" s="33">
        <f t="shared" si="8"/>
        <v>-0.18100000000000005</v>
      </c>
      <c r="DN10" s="33">
        <f t="shared" si="8"/>
        <v>0.43400000000000016</v>
      </c>
      <c r="DO10" s="33">
        <f t="shared" si="8"/>
        <v>0.16699999999999982</v>
      </c>
      <c r="DP10" s="33">
        <f t="shared" si="8"/>
        <v>0.28500000000000014</v>
      </c>
      <c r="DQ10" s="33">
        <f t="shared" si="8"/>
        <v>2.4000000000000021E-2</v>
      </c>
      <c r="DR10" s="33">
        <f t="shared" si="8"/>
        <v>2.5000000000000355E-2</v>
      </c>
      <c r="DS10" s="33"/>
      <c r="DU10" t="s">
        <v>136</v>
      </c>
      <c r="DV10" s="33">
        <f t="shared" si="13"/>
        <v>3.1869999999999994</v>
      </c>
      <c r="DW10" s="33">
        <f t="shared" si="14"/>
        <v>-2.4409999999999998</v>
      </c>
      <c r="DX10" s="33">
        <f t="shared" si="9"/>
        <v>4.26</v>
      </c>
      <c r="DY10" s="33">
        <f t="shared" si="9"/>
        <v>-1.4830000000000005</v>
      </c>
      <c r="DZ10" s="33">
        <f t="shared" si="9"/>
        <v>3.3800000000000008</v>
      </c>
      <c r="EA10" s="33">
        <f t="shared" si="9"/>
        <v>-2.391</v>
      </c>
      <c r="EB10" s="33">
        <f t="shared" si="9"/>
        <v>-0.95500000000000007</v>
      </c>
      <c r="EC10" s="33">
        <f t="shared" si="9"/>
        <v>0.73399999999999999</v>
      </c>
      <c r="ED10" s="33">
        <f t="shared" si="9"/>
        <v>0.4350000000000005</v>
      </c>
      <c r="EE10" s="33">
        <f t="shared" si="9"/>
        <v>-4.5709999999999997</v>
      </c>
      <c r="EF10" s="33">
        <f t="shared" si="9"/>
        <v>-3.8599999999999994</v>
      </c>
      <c r="EG10" s="33">
        <f t="shared" si="9"/>
        <v>-2.2179999999999995</v>
      </c>
      <c r="EH10" s="33">
        <f t="shared" si="9"/>
        <v>2.0470000000000002</v>
      </c>
      <c r="EI10" s="33">
        <f t="shared" si="9"/>
        <v>1.6670000000000003</v>
      </c>
      <c r="EJ10" s="33">
        <f t="shared" si="9"/>
        <v>2.2290000000000005</v>
      </c>
      <c r="EK10" s="33">
        <f t="shared" si="9"/>
        <v>1.4310000000000005</v>
      </c>
      <c r="EL10" s="33">
        <f t="shared" si="9"/>
        <v>2.3760000000000008</v>
      </c>
      <c r="EM10" s="33">
        <f t="shared" si="9"/>
        <v>3.1500000000000008</v>
      </c>
      <c r="EN10" s="33">
        <f t="shared" si="10"/>
        <v>6.5969999999999995</v>
      </c>
      <c r="EO10" s="33">
        <f t="shared" si="10"/>
        <v>2.0040000000000004</v>
      </c>
      <c r="EP10" s="33">
        <f t="shared" si="10"/>
        <v>0.875</v>
      </c>
      <c r="EQ10" s="33">
        <f t="shared" si="10"/>
        <v>2.0000000000000462E-2</v>
      </c>
      <c r="ER10" s="33">
        <f t="shared" si="10"/>
        <v>-0.58000000000000007</v>
      </c>
      <c r="ES10" s="33">
        <f t="shared" si="10"/>
        <v>-0.98299999999999965</v>
      </c>
      <c r="ET10" s="33">
        <f t="shared" si="10"/>
        <v>1.258</v>
      </c>
      <c r="EU10" s="33">
        <f t="shared" si="10"/>
        <v>4.8789999999999996</v>
      </c>
      <c r="EV10" s="33">
        <f t="shared" si="10"/>
        <v>3.3859999999999992</v>
      </c>
      <c r="EW10" s="33">
        <f t="shared" si="10"/>
        <v>0.9350000000000005</v>
      </c>
      <c r="EX10" s="33">
        <f t="shared" si="10"/>
        <v>-1.5499999999999998</v>
      </c>
      <c r="EY10" s="33">
        <f t="shared" si="10"/>
        <v>-5.2999999999999936E-2</v>
      </c>
      <c r="EZ10" s="33">
        <f t="shared" si="10"/>
        <v>-0.21699999999999964</v>
      </c>
      <c r="FA10" s="33">
        <f t="shared" si="10"/>
        <v>-0.97100000000000009</v>
      </c>
      <c r="FB10" s="33">
        <f t="shared" si="10"/>
        <v>-1.1520000000000001</v>
      </c>
      <c r="FC10" s="33">
        <f t="shared" si="10"/>
        <v>-0.71799999999999997</v>
      </c>
      <c r="FD10" s="33">
        <f t="shared" si="11"/>
        <v>-0.55100000000000016</v>
      </c>
      <c r="FE10" s="33">
        <f t="shared" si="11"/>
        <v>-0.26600000000000001</v>
      </c>
      <c r="FF10" s="33">
        <f t="shared" si="11"/>
        <v>-0.24199999999999999</v>
      </c>
      <c r="FG10" s="33">
        <f t="shared" si="11"/>
        <v>-0.21699999999999964</v>
      </c>
      <c r="FH10" s="67"/>
      <c r="FI10" s="34">
        <v>1995</v>
      </c>
      <c r="FK10" s="33"/>
      <c r="FL10" s="33"/>
    </row>
    <row r="11" spans="1:168" x14ac:dyDescent="0.25">
      <c r="A11" t="s">
        <v>137</v>
      </c>
      <c r="B11" s="33">
        <f>+VLOOKUP($A11,'[2]World GDP'!$D$2:$AW$189,B$1-1973,0)</f>
        <v>7.383</v>
      </c>
      <c r="C11" s="33">
        <f>+VLOOKUP($A11,'[2]World GDP'!$D$2:$AW$189,C$1-1973,0)</f>
        <v>5.4619999999999997</v>
      </c>
      <c r="D11" s="33">
        <f>+VLOOKUP($A11,'[2]World GDP'!$D$2:$AW$189,D$1-1973,0)</f>
        <v>4.0579999999999998</v>
      </c>
      <c r="E11" s="33">
        <f>+VLOOKUP($A11,'[2]World GDP'!$D$2:$AW$189,E$1-1973,0)</f>
        <v>3.093</v>
      </c>
      <c r="F11" s="33">
        <f>+VLOOKUP($A11,'[2]World GDP'!$D$2:$AW$189,F$1-1973,0)</f>
        <v>4.1669999999999998</v>
      </c>
      <c r="G11" s="33">
        <f>+VLOOKUP($A11,'[2]World GDP'!$D$2:$AW$189,G$1-1973,0)</f>
        <v>2</v>
      </c>
      <c r="H11" s="33">
        <f>+VLOOKUP($A11,'[2]World GDP'!$D$2:$AW$189,H$1-1973,0)</f>
        <v>2</v>
      </c>
      <c r="I11" s="33">
        <f>+VLOOKUP($A11,'[2]World GDP'!$D$2:$AW$189,I$1-1973,0)</f>
        <v>1.6379999999999999</v>
      </c>
      <c r="J11" s="33">
        <f>+VLOOKUP($A11,'[2]World GDP'!$D$2:$AW$189,J$1-1973,0)</f>
        <v>2.6880000000000002</v>
      </c>
      <c r="K11" s="33">
        <f>+VLOOKUP($A11,'[2]World GDP'!$D$2:$AW$189,K$1-1973,0)</f>
        <v>-3.181</v>
      </c>
      <c r="L11" s="33">
        <f>+VLOOKUP($A11,'[2]World GDP'!$D$2:$AW$189,L$1-1973,0)</f>
        <v>5.0910000000000002</v>
      </c>
      <c r="M11" s="33">
        <f>+VLOOKUP($A11,'[2]World GDP'!$D$2:$AW$189,M$1-1973,0)</f>
        <v>-5.3959999999999999</v>
      </c>
      <c r="N11" s="33">
        <f>+VLOOKUP($A11,'[2]World GDP'!$D$2:$AW$189,N$1-1973,0)</f>
        <v>8.5310000000000006</v>
      </c>
      <c r="O11" s="33">
        <f>+VLOOKUP($A11,'[2]World GDP'!$D$2:$AW$189,O$1-1973,0)</f>
        <v>3.0059999999999998</v>
      </c>
      <c r="P11" s="33">
        <f>+VLOOKUP($A11,'[2]World GDP'!$D$2:$AW$189,P$1-1973,0)</f>
        <v>-5.2770000000000001</v>
      </c>
      <c r="Q11" s="33">
        <f>+VLOOKUP($A11,'[2]World GDP'!$D$2:$AW$189,Q$1-1973,0)</f>
        <v>3.61</v>
      </c>
      <c r="R11" s="33">
        <f>+VLOOKUP($A11,'[2]World GDP'!$D$2:$AW$189,R$1-1973,0)</f>
        <v>-1.34</v>
      </c>
      <c r="S11" s="33">
        <f>+VLOOKUP($A11,'[2]World GDP'!$D$2:$AW$189,S$1-1973,0)</f>
        <v>4.2160000000000002</v>
      </c>
      <c r="T11" s="33">
        <f>+VLOOKUP($A11,'[2]World GDP'!$D$2:$AW$189,T$1-1973,0)</f>
        <v>1.153</v>
      </c>
      <c r="U11" s="33">
        <f>+VLOOKUP($A11,'[2]World GDP'!$D$2:$AW$189,U$1-1973,0)</f>
        <v>1.9239999999999999</v>
      </c>
      <c r="V11" s="33">
        <f>+VLOOKUP($A11,'[2]World GDP'!$D$2:$AW$189,V$1-1973,0)</f>
        <v>1.417</v>
      </c>
      <c r="W11" s="33">
        <f>+VLOOKUP($A11,'[2]World GDP'!$D$2:$AW$189,W$1-1973,0)</f>
        <v>3.3290000000000002</v>
      </c>
      <c r="X11" s="33">
        <f>+VLOOKUP($A11,'[2]World GDP'!$D$2:$AW$189,X$1-1973,0)</f>
        <v>4.1500000000000004</v>
      </c>
      <c r="Y11" s="33">
        <f>+VLOOKUP($A11,'[2]World GDP'!$D$2:$AW$189,Y$1-1973,0)</f>
        <v>2.4740000000000002</v>
      </c>
      <c r="Z11" s="33">
        <f>+VLOOKUP($A11,'[2]World GDP'!$D$2:$AW$189,Z$1-1973,0)</f>
        <v>-0.23899999999999999</v>
      </c>
      <c r="AA11" s="33">
        <f>+VLOOKUP($A11,'[2]World GDP'!$D$2:$AW$189,AA$1-1973,0)</f>
        <v>4.2300000000000004</v>
      </c>
      <c r="AB11" s="33">
        <f>+VLOOKUP($A11,'[2]World GDP'!$D$2:$AW$189,AB$1-1973,0)</f>
        <v>1.242</v>
      </c>
      <c r="AC11" s="33">
        <f>+VLOOKUP($A11,'[2]World GDP'!$D$2:$AW$189,AC$1-1973,0)</f>
        <v>0.49199999999999999</v>
      </c>
      <c r="AD11" s="33">
        <f>+VLOOKUP($A11,'[2]World GDP'!$D$2:$AW$189,AD$1-1973,0)</f>
        <v>0.97499999999999998</v>
      </c>
      <c r="AE11" s="33">
        <f>+VLOOKUP($A11,'[2]World GDP'!$D$2:$AW$189,AE$1-1973,0)</f>
        <v>1.81</v>
      </c>
      <c r="AF11" s="33">
        <f>+VLOOKUP($A11,'[2]World GDP'!$D$2:$AW$189,AF$1-1973,0)</f>
        <v>2.0510000000000002</v>
      </c>
      <c r="AG11" s="33">
        <f>+VLOOKUP($A11,'[2]World GDP'!$D$2:$AW$189,AG$1-1973,0)</f>
        <v>2.2269999999999999</v>
      </c>
      <c r="AH11" s="33">
        <f>+VLOOKUP($A11,'[2]World GDP'!$D$2:$AW$189,AH$1-1973,0)</f>
        <v>2.4500000000000002</v>
      </c>
      <c r="AI11" s="33">
        <f>+VLOOKUP($A11,'[2]World GDP'!$D$2:$AW$189,AI$1-1973,0)</f>
        <v>3.5449999999999999</v>
      </c>
      <c r="AJ11" s="33">
        <f>+VLOOKUP($A11,'[2]World GDP'!$D$2:$AW$189,AJ$1-1973,0)</f>
        <v>3.9849999999999999</v>
      </c>
      <c r="AK11" s="33">
        <f>+VLOOKUP($A11,'[2]World GDP'!$D$2:$AW$189,AK$1-1973,0)</f>
        <v>3.9689999999999999</v>
      </c>
      <c r="AL11" s="33">
        <f>+VLOOKUP($A11,'[2]World GDP'!$D$2:$AW$189,AL$1-1973,0)</f>
        <v>3.97</v>
      </c>
      <c r="AM11" s="33">
        <f>+VLOOKUP($A11,'[2]World GDP'!$D$2:$AW$189,AM$1-1973,0)</f>
        <v>4.024</v>
      </c>
      <c r="AN11" s="33">
        <f>+VLOOKUP($A11,'[2]World GDP'!$D$2:$AW$189,AN$1-1973,0)</f>
        <v>4.0839999999999996</v>
      </c>
      <c r="AQ11" t="s">
        <v>137</v>
      </c>
      <c r="AR11">
        <f t="shared" si="16"/>
        <v>-26.019233373967225</v>
      </c>
      <c r="AS11">
        <f t="shared" si="16"/>
        <v>-25.704870010984976</v>
      </c>
      <c r="AT11">
        <f t="shared" si="16"/>
        <v>-23.780187284376538</v>
      </c>
      <c r="AU11">
        <f t="shared" si="16"/>
        <v>34.723569350145482</v>
      </c>
      <c r="AV11">
        <f t="shared" si="16"/>
        <v>-52.00383969282457</v>
      </c>
      <c r="AW11">
        <f t="shared" si="16"/>
        <v>0</v>
      </c>
      <c r="AX11">
        <f t="shared" si="16"/>
        <v>-18.100000000000009</v>
      </c>
      <c r="AY11">
        <f t="shared" si="16"/>
        <v>64.102564102564116</v>
      </c>
      <c r="AZ11">
        <f t="shared" si="16"/>
        <v>-218.3407738095238</v>
      </c>
      <c r="BA11">
        <f t="shared" si="16"/>
        <v>-260.0440113171959</v>
      </c>
      <c r="BB11">
        <f t="shared" si="16"/>
        <v>-205.99096444706345</v>
      </c>
      <c r="BC11">
        <f t="shared" si="16"/>
        <v>-258.0985915492958</v>
      </c>
      <c r="BD11">
        <f t="shared" si="16"/>
        <v>-64.763802602274069</v>
      </c>
      <c r="BE11">
        <f t="shared" si="16"/>
        <v>-275.54890219560878</v>
      </c>
      <c r="BF11">
        <f t="shared" si="16"/>
        <v>-168.41008148569261</v>
      </c>
      <c r="BG11">
        <f t="shared" si="16"/>
        <v>-137.11911357340722</v>
      </c>
      <c r="BH11">
        <f t="shared" si="17"/>
        <v>-414.62686567164178</v>
      </c>
      <c r="BI11">
        <f t="shared" si="17"/>
        <v>-72.651802656546494</v>
      </c>
      <c r="BJ11">
        <f t="shared" si="17"/>
        <v>66.869037294015612</v>
      </c>
      <c r="BK11">
        <f t="shared" si="17"/>
        <v>-26.351351351351354</v>
      </c>
      <c r="BL11">
        <f t="shared" si="17"/>
        <v>134.93295695130558</v>
      </c>
      <c r="BM11">
        <f t="shared" si="17"/>
        <v>24.66206067888254</v>
      </c>
      <c r="BN11">
        <f t="shared" si="17"/>
        <v>-40.385542168674704</v>
      </c>
      <c r="BO11">
        <f t="shared" si="17"/>
        <v>-109.66046887631366</v>
      </c>
      <c r="BP11">
        <f t="shared" si="17"/>
        <v>-1869.8744769874479</v>
      </c>
      <c r="BQ11">
        <f t="shared" si="17"/>
        <v>-70.638297872340431</v>
      </c>
      <c r="BR11">
        <f t="shared" si="17"/>
        <v>-60.386473429951693</v>
      </c>
      <c r="BS11">
        <f t="shared" si="17"/>
        <v>98.17073170731706</v>
      </c>
      <c r="BT11">
        <f t="shared" si="15"/>
        <v>85.641025641025635</v>
      </c>
      <c r="BU11">
        <f t="shared" si="15"/>
        <v>13.314917127071823</v>
      </c>
      <c r="BV11">
        <f t="shared" si="15"/>
        <v>8.5811799122379284</v>
      </c>
      <c r="BW11">
        <f t="shared" si="15"/>
        <v>10.013471037269881</v>
      </c>
      <c r="BX11">
        <f t="shared" si="15"/>
        <v>44.693877551020393</v>
      </c>
      <c r="BY11">
        <f t="shared" si="15"/>
        <v>12.411847672778563</v>
      </c>
      <c r="BZ11">
        <f t="shared" si="15"/>
        <v>-0.40150564617314899</v>
      </c>
      <c r="CA11">
        <f t="shared" si="15"/>
        <v>2.5195263290498815E-2</v>
      </c>
      <c r="CB11">
        <f t="shared" si="15"/>
        <v>1.3602015113350063</v>
      </c>
      <c r="CC11">
        <f t="shared" si="15"/>
        <v>1.4910536779323849</v>
      </c>
      <c r="CD11" s="66"/>
      <c r="CF11" t="s">
        <v>137</v>
      </c>
      <c r="CG11" s="33">
        <f t="shared" si="12"/>
        <v>-1.9210000000000003</v>
      </c>
      <c r="CH11" s="33">
        <f t="shared" si="6"/>
        <v>-1.4039999999999999</v>
      </c>
      <c r="CI11" s="33">
        <f t="shared" si="6"/>
        <v>-0.96499999999999986</v>
      </c>
      <c r="CJ11" s="33">
        <f t="shared" si="6"/>
        <v>1.0739999999999998</v>
      </c>
      <c r="CK11" s="33">
        <f t="shared" si="6"/>
        <v>-2.1669999999999998</v>
      </c>
      <c r="CL11" s="33">
        <f t="shared" si="6"/>
        <v>0</v>
      </c>
      <c r="CM11" s="33">
        <f t="shared" si="6"/>
        <v>-0.3620000000000001</v>
      </c>
      <c r="CN11" s="33">
        <f t="shared" si="6"/>
        <v>1.0500000000000003</v>
      </c>
      <c r="CO11" s="33">
        <f t="shared" si="6"/>
        <v>-5.8689999999999998</v>
      </c>
      <c r="CP11" s="33">
        <f t="shared" si="6"/>
        <v>8.2720000000000002</v>
      </c>
      <c r="CQ11" s="33">
        <f t="shared" si="6"/>
        <v>-10.487</v>
      </c>
      <c r="CR11" s="33">
        <f t="shared" si="6"/>
        <v>13.927</v>
      </c>
      <c r="CS11" s="33">
        <f t="shared" si="6"/>
        <v>-5.5250000000000004</v>
      </c>
      <c r="CT11" s="33">
        <f t="shared" si="6"/>
        <v>-8.2829999999999995</v>
      </c>
      <c r="CU11" s="33">
        <f t="shared" si="6"/>
        <v>8.8870000000000005</v>
      </c>
      <c r="CV11" s="33">
        <f t="shared" si="6"/>
        <v>-4.95</v>
      </c>
      <c r="CW11" s="33">
        <f t="shared" si="6"/>
        <v>5.556</v>
      </c>
      <c r="CX11" s="33">
        <f t="shared" si="7"/>
        <v>-3.0630000000000002</v>
      </c>
      <c r="CY11" s="33">
        <f t="shared" si="7"/>
        <v>0.77099999999999991</v>
      </c>
      <c r="CZ11" s="33">
        <f t="shared" si="7"/>
        <v>-0.5069999999999999</v>
      </c>
      <c r="DA11" s="33">
        <f t="shared" si="7"/>
        <v>1.9120000000000001</v>
      </c>
      <c r="DB11" s="33">
        <f t="shared" si="7"/>
        <v>0.82100000000000017</v>
      </c>
      <c r="DC11" s="33">
        <f t="shared" si="7"/>
        <v>-1.6760000000000002</v>
      </c>
      <c r="DD11" s="33">
        <f t="shared" si="7"/>
        <v>-2.7130000000000001</v>
      </c>
      <c r="DE11" s="33">
        <f t="shared" si="7"/>
        <v>4.4690000000000003</v>
      </c>
      <c r="DF11" s="33">
        <f t="shared" si="7"/>
        <v>-2.9880000000000004</v>
      </c>
      <c r="DG11" s="33">
        <f t="shared" si="7"/>
        <v>-0.75</v>
      </c>
      <c r="DH11" s="33">
        <f t="shared" si="7"/>
        <v>0.48299999999999998</v>
      </c>
      <c r="DI11" s="33">
        <f t="shared" si="7"/>
        <v>0.83500000000000008</v>
      </c>
      <c r="DJ11" s="33">
        <f t="shared" si="8"/>
        <v>0.2410000000000001</v>
      </c>
      <c r="DK11" s="33">
        <f t="shared" si="8"/>
        <v>0.17599999999999971</v>
      </c>
      <c r="DL11" s="33">
        <f t="shared" si="8"/>
        <v>0.22300000000000031</v>
      </c>
      <c r="DM11" s="33">
        <f t="shared" si="8"/>
        <v>1.0949999999999998</v>
      </c>
      <c r="DN11" s="33">
        <f t="shared" si="8"/>
        <v>0.43999999999999995</v>
      </c>
      <c r="DO11" s="33">
        <f t="shared" si="8"/>
        <v>-1.6000000000000014E-2</v>
      </c>
      <c r="DP11" s="33">
        <f t="shared" si="8"/>
        <v>1.000000000000334E-3</v>
      </c>
      <c r="DQ11" s="33">
        <f t="shared" si="8"/>
        <v>5.3999999999999826E-2</v>
      </c>
      <c r="DR11" s="33">
        <f t="shared" si="8"/>
        <v>5.9999999999999609E-2</v>
      </c>
      <c r="DS11" s="33"/>
      <c r="DU11" t="s">
        <v>137</v>
      </c>
      <c r="DV11" s="33">
        <f t="shared" si="13"/>
        <v>-1.9210000000000003</v>
      </c>
      <c r="DW11" s="33">
        <f t="shared" si="14"/>
        <v>-3.3250000000000002</v>
      </c>
      <c r="DX11" s="33">
        <f t="shared" si="9"/>
        <v>-4.29</v>
      </c>
      <c r="DY11" s="33">
        <f t="shared" si="9"/>
        <v>-3.2160000000000002</v>
      </c>
      <c r="DZ11" s="33">
        <f t="shared" si="9"/>
        <v>-5.383</v>
      </c>
      <c r="EA11" s="33">
        <f t="shared" si="9"/>
        <v>-5.383</v>
      </c>
      <c r="EB11" s="33">
        <f t="shared" si="9"/>
        <v>-5.7450000000000001</v>
      </c>
      <c r="EC11" s="33">
        <f t="shared" si="9"/>
        <v>-4.6950000000000003</v>
      </c>
      <c r="ED11" s="33">
        <f t="shared" si="9"/>
        <v>-10.564</v>
      </c>
      <c r="EE11" s="33">
        <f t="shared" si="9"/>
        <v>-2.2919999999999998</v>
      </c>
      <c r="EF11" s="33">
        <f t="shared" si="9"/>
        <v>-12.779</v>
      </c>
      <c r="EG11" s="33">
        <f t="shared" si="9"/>
        <v>1.1479999999999997</v>
      </c>
      <c r="EH11" s="33">
        <f t="shared" si="9"/>
        <v>-4.3770000000000007</v>
      </c>
      <c r="EI11" s="33">
        <f t="shared" si="9"/>
        <v>-12.66</v>
      </c>
      <c r="EJ11" s="33">
        <f t="shared" si="9"/>
        <v>-3.7729999999999997</v>
      </c>
      <c r="EK11" s="33">
        <f t="shared" si="9"/>
        <v>-8.722999999999999</v>
      </c>
      <c r="EL11" s="33">
        <f t="shared" si="9"/>
        <v>-3.1669999999999989</v>
      </c>
      <c r="EM11" s="33">
        <f t="shared" si="9"/>
        <v>-6.2299999999999986</v>
      </c>
      <c r="EN11" s="33">
        <f t="shared" si="10"/>
        <v>-5.4589999999999987</v>
      </c>
      <c r="EO11" s="33">
        <f t="shared" si="10"/>
        <v>-5.9659999999999984</v>
      </c>
      <c r="EP11" s="33">
        <f t="shared" si="10"/>
        <v>-4.0539999999999985</v>
      </c>
      <c r="EQ11" s="33">
        <f t="shared" si="10"/>
        <v>-3.2329999999999983</v>
      </c>
      <c r="ER11" s="33">
        <f t="shared" si="10"/>
        <v>-4.9089999999999989</v>
      </c>
      <c r="ES11" s="33">
        <f t="shared" si="10"/>
        <v>-7.621999999999999</v>
      </c>
      <c r="ET11" s="33">
        <f t="shared" si="10"/>
        <v>-3.1529999999999987</v>
      </c>
      <c r="EU11" s="33">
        <f t="shared" si="10"/>
        <v>-6.1409999999999991</v>
      </c>
      <c r="EV11" s="33">
        <f t="shared" si="10"/>
        <v>-6.8909999999999991</v>
      </c>
      <c r="EW11" s="33">
        <f t="shared" si="10"/>
        <v>-6.4079999999999995</v>
      </c>
      <c r="EX11" s="33">
        <f t="shared" si="10"/>
        <v>-5.5729999999999995</v>
      </c>
      <c r="EY11" s="33">
        <f t="shared" si="10"/>
        <v>-5.331999999999999</v>
      </c>
      <c r="EZ11" s="33">
        <f t="shared" si="10"/>
        <v>-5.1559999999999988</v>
      </c>
      <c r="FA11" s="33">
        <f t="shared" si="10"/>
        <v>-4.9329999999999981</v>
      </c>
      <c r="FB11" s="33">
        <f t="shared" si="10"/>
        <v>-3.8379999999999983</v>
      </c>
      <c r="FC11" s="33">
        <f t="shared" si="10"/>
        <v>-3.3979999999999984</v>
      </c>
      <c r="FD11" s="33">
        <f t="shared" si="11"/>
        <v>-3.4139999999999984</v>
      </c>
      <c r="FE11" s="33">
        <f t="shared" si="11"/>
        <v>-3.412999999999998</v>
      </c>
      <c r="FF11" s="33">
        <f t="shared" si="11"/>
        <v>-3.3589999999999982</v>
      </c>
      <c r="FG11" s="33">
        <f t="shared" si="11"/>
        <v>-3.2989999999999986</v>
      </c>
      <c r="FH11" s="67"/>
      <c r="FI11" s="34">
        <v>1995</v>
      </c>
      <c r="FK11" s="33"/>
      <c r="FL11" s="33"/>
    </row>
    <row r="12" spans="1:168" x14ac:dyDescent="0.25">
      <c r="A12" t="s">
        <v>138</v>
      </c>
      <c r="B12" s="33">
        <f>+VLOOKUP($A12,'[2]World GDP'!$D$2:$AW$189,B$1-1973,0)</f>
        <v>5.92</v>
      </c>
      <c r="C12" s="33">
        <f>+VLOOKUP($A12,'[2]World GDP'!$D$2:$AW$189,C$1-1973,0)</f>
        <v>3.0510000000000002</v>
      </c>
      <c r="D12" s="33">
        <f>+VLOOKUP($A12,'[2]World GDP'!$D$2:$AW$189,D$1-1973,0)</f>
        <v>6.2789999999999999</v>
      </c>
      <c r="E12" s="33">
        <f>+VLOOKUP($A12,'[2]World GDP'!$D$2:$AW$189,E$1-1973,0)</f>
        <v>5.3070000000000004</v>
      </c>
      <c r="F12" s="33">
        <f>+VLOOKUP($A12,'[2]World GDP'!$D$2:$AW$189,F$1-1973,0)</f>
        <v>8.8369999999999997</v>
      </c>
      <c r="G12" s="33">
        <f>+VLOOKUP($A12,'[2]World GDP'!$D$2:$AW$189,G$1-1973,0)</f>
        <v>4.7460000000000004</v>
      </c>
      <c r="H12" s="33">
        <f>+VLOOKUP($A12,'[2]World GDP'!$D$2:$AW$189,H$1-1973,0)</f>
        <v>3.5830000000000002</v>
      </c>
      <c r="I12" s="33">
        <f>+VLOOKUP($A12,'[2]World GDP'!$D$2:$AW$189,I$1-1973,0)</f>
        <v>7.1390000000000002</v>
      </c>
      <c r="J12" s="33">
        <f>+VLOOKUP($A12,'[2]World GDP'!$D$2:$AW$189,J$1-1973,0)</f>
        <v>8.3170000000000002</v>
      </c>
      <c r="K12" s="33">
        <f>+VLOOKUP($A12,'[2]World GDP'!$D$2:$AW$189,K$1-1973,0)</f>
        <v>8.0879999999999992</v>
      </c>
      <c r="L12" s="33">
        <f>+VLOOKUP($A12,'[2]World GDP'!$D$2:$AW$189,L$1-1973,0)</f>
        <v>7.4050000000000002</v>
      </c>
      <c r="M12" s="33">
        <f>+VLOOKUP($A12,'[2]World GDP'!$D$2:$AW$189,M$1-1973,0)</f>
        <v>0.74</v>
      </c>
      <c r="N12" s="33">
        <f>+VLOOKUP($A12,'[2]World GDP'!$D$2:$AW$189,N$1-1973,0)</f>
        <v>9.3650000000000002</v>
      </c>
      <c r="O12" s="33">
        <f>+VLOOKUP($A12,'[2]World GDP'!$D$2:$AW$189,O$1-1973,0)</f>
        <v>0.70099999999999996</v>
      </c>
      <c r="P12" s="33">
        <f>+VLOOKUP($A12,'[2]World GDP'!$D$2:$AW$189,P$1-1973,0)</f>
        <v>5.899</v>
      </c>
      <c r="Q12" s="33">
        <f>+VLOOKUP($A12,'[2]World GDP'!$D$2:$AW$189,Q$1-1973,0)</f>
        <v>9.9239999999999995</v>
      </c>
      <c r="R12" s="33">
        <f>+VLOOKUP($A12,'[2]World GDP'!$D$2:$AW$189,R$1-1973,0)</f>
        <v>1.8089999999999999</v>
      </c>
      <c r="S12" s="33">
        <f>+VLOOKUP($A12,'[2]World GDP'!$D$2:$AW$189,S$1-1973,0)</f>
        <v>2.2989999999999999</v>
      </c>
      <c r="T12" s="33">
        <f>+VLOOKUP($A12,'[2]World GDP'!$D$2:$AW$189,T$1-1973,0)</f>
        <v>5.0090000000000003</v>
      </c>
      <c r="U12" s="33">
        <f>+VLOOKUP($A12,'[2]World GDP'!$D$2:$AW$189,U$1-1973,0)</f>
        <v>4.8310000000000004</v>
      </c>
      <c r="V12" s="33">
        <f>+VLOOKUP($A12,'[2]World GDP'!$D$2:$AW$189,V$1-1973,0)</f>
        <v>5.0190000000000001</v>
      </c>
      <c r="W12" s="33">
        <f>+VLOOKUP($A12,'[2]World GDP'!$D$2:$AW$189,W$1-1973,0)</f>
        <v>4.0229999999999997</v>
      </c>
      <c r="X12" s="33">
        <f>+VLOOKUP($A12,'[2]World GDP'!$D$2:$AW$189,X$1-1973,0)</f>
        <v>2.129</v>
      </c>
      <c r="Y12" s="33">
        <f>+VLOOKUP($A12,'[2]World GDP'!$D$2:$AW$189,Y$1-1973,0)</f>
        <v>1.8660000000000001</v>
      </c>
      <c r="Z12" s="33">
        <f>+VLOOKUP($A12,'[2]World GDP'!$D$2:$AW$189,Z$1-1973,0)</f>
        <v>4.234</v>
      </c>
      <c r="AA12" s="33">
        <f>+VLOOKUP($A12,'[2]World GDP'!$D$2:$AW$189,AA$1-1973,0)</f>
        <v>3.86</v>
      </c>
      <c r="AB12" s="33">
        <f>+VLOOKUP($A12,'[2]World GDP'!$D$2:$AW$189,AB$1-1973,0)</f>
        <v>4.13</v>
      </c>
      <c r="AC12" s="33">
        <f>+VLOOKUP($A12,'[2]World GDP'!$D$2:$AW$189,AC$1-1973,0)</f>
        <v>5.093</v>
      </c>
      <c r="AD12" s="33">
        <f>+VLOOKUP($A12,'[2]World GDP'!$D$2:$AW$189,AD$1-1973,0)</f>
        <v>3.5859999999999999</v>
      </c>
      <c r="AE12" s="33">
        <f>+VLOOKUP($A12,'[2]World GDP'!$D$2:$AW$189,AE$1-1973,0)</f>
        <v>-1.8560000000000001</v>
      </c>
      <c r="AF12" s="33">
        <f>+VLOOKUP($A12,'[2]World GDP'!$D$2:$AW$189,AF$1-1973,0)</f>
        <v>1.3080000000000001</v>
      </c>
      <c r="AG12" s="33">
        <f>+VLOOKUP($A12,'[2]World GDP'!$D$2:$AW$189,AG$1-1973,0)</f>
        <v>0.53300000000000003</v>
      </c>
      <c r="AH12" s="33">
        <f>+VLOOKUP($A12,'[2]World GDP'!$D$2:$AW$189,AH$1-1973,0)</f>
        <v>-2.4249999999999998</v>
      </c>
      <c r="AI12" s="33"/>
      <c r="AJ12" s="33"/>
      <c r="AK12" s="33"/>
      <c r="AL12" s="33"/>
      <c r="AM12" s="33"/>
      <c r="AN12" s="33"/>
      <c r="AO12" s="66"/>
      <c r="AQ12" t="s">
        <v>138</v>
      </c>
      <c r="AR12">
        <f t="shared" si="16"/>
        <v>-48.462837837837839</v>
      </c>
      <c r="AS12">
        <f t="shared" si="16"/>
        <v>105.80137659783676</v>
      </c>
      <c r="AT12">
        <f t="shared" si="16"/>
        <v>-15.480172001911129</v>
      </c>
      <c r="AU12">
        <f t="shared" si="16"/>
        <v>66.515922366685487</v>
      </c>
      <c r="AV12">
        <f t="shared" si="16"/>
        <v>-46.293991173475156</v>
      </c>
      <c r="AW12">
        <f t="shared" si="16"/>
        <v>-24.504846186262114</v>
      </c>
      <c r="AX12">
        <f t="shared" si="16"/>
        <v>99.24644152944461</v>
      </c>
      <c r="AY12">
        <f t="shared" si="16"/>
        <v>16.500910491665493</v>
      </c>
      <c r="AZ12">
        <f t="shared" si="16"/>
        <v>-2.7533966574486186</v>
      </c>
      <c r="BA12">
        <f t="shared" si="16"/>
        <v>-8.4446092977250089</v>
      </c>
      <c r="BB12">
        <f t="shared" si="16"/>
        <v>-90.006752194463203</v>
      </c>
      <c r="BC12">
        <f t="shared" si="16"/>
        <v>1165.5405405405406</v>
      </c>
      <c r="BD12">
        <f t="shared" si="16"/>
        <v>-92.514682327816331</v>
      </c>
      <c r="BE12">
        <f t="shared" si="17"/>
        <v>741.51212553495009</v>
      </c>
      <c r="BF12">
        <f t="shared" si="17"/>
        <v>68.231903712493647</v>
      </c>
      <c r="BG12">
        <f t="shared" si="17"/>
        <v>-81.771463119709793</v>
      </c>
      <c r="BH12">
        <f t="shared" si="17"/>
        <v>27.086788280818141</v>
      </c>
      <c r="BI12">
        <f t="shared" si="17"/>
        <v>117.87733797303179</v>
      </c>
      <c r="BJ12">
        <f t="shared" si="17"/>
        <v>-3.5536035136753839</v>
      </c>
      <c r="BK12">
        <f t="shared" si="17"/>
        <v>3.8915338439246483</v>
      </c>
      <c r="BL12">
        <f t="shared" si="17"/>
        <v>-19.844590555887635</v>
      </c>
      <c r="BM12">
        <f t="shared" si="17"/>
        <v>-47.079294059159828</v>
      </c>
      <c r="BN12">
        <f t="shared" si="17"/>
        <v>-12.353217472992</v>
      </c>
      <c r="BO12">
        <f t="shared" si="17"/>
        <v>126.90246516613075</v>
      </c>
      <c r="BP12">
        <f t="shared" si="17"/>
        <v>-8.8332546055739272</v>
      </c>
      <c r="BQ12">
        <f t="shared" si="17"/>
        <v>6.9948186528497445</v>
      </c>
      <c r="BR12">
        <f t="shared" si="17"/>
        <v>23.317191283292971</v>
      </c>
      <c r="BS12">
        <f t="shared" si="17"/>
        <v>-29.589632829373656</v>
      </c>
      <c r="BT12">
        <f t="shared" si="15"/>
        <v>-151.75683212493027</v>
      </c>
      <c r="BU12">
        <f t="shared" si="15"/>
        <v>-170.47413793103448</v>
      </c>
      <c r="BV12">
        <f t="shared" si="15"/>
        <v>-59.25076452599388</v>
      </c>
      <c r="BW12">
        <f t="shared" si="15"/>
        <v>-554.97185741088174</v>
      </c>
      <c r="BX12">
        <f t="shared" si="15"/>
        <v>-100</v>
      </c>
      <c r="BY12" t="e">
        <f t="shared" si="15"/>
        <v>#DIV/0!</v>
      </c>
      <c r="BZ12" t="e">
        <f t="shared" si="15"/>
        <v>#DIV/0!</v>
      </c>
      <c r="CA12" t="e">
        <f t="shared" si="15"/>
        <v>#DIV/0!</v>
      </c>
      <c r="CB12" t="e">
        <f t="shared" si="15"/>
        <v>#DIV/0!</v>
      </c>
      <c r="CC12" t="e">
        <f t="shared" si="15"/>
        <v>#DIV/0!</v>
      </c>
      <c r="CF12" t="s">
        <v>138</v>
      </c>
      <c r="CG12" s="33">
        <f t="shared" si="12"/>
        <v>-2.8689999999999998</v>
      </c>
      <c r="CH12" s="33">
        <f t="shared" si="6"/>
        <v>3.2279999999999998</v>
      </c>
      <c r="CI12" s="33">
        <f t="shared" si="6"/>
        <v>-0.97199999999999953</v>
      </c>
      <c r="CJ12" s="33">
        <f t="shared" si="6"/>
        <v>3.5299999999999994</v>
      </c>
      <c r="CK12" s="33">
        <f t="shared" si="6"/>
        <v>-4.0909999999999993</v>
      </c>
      <c r="CL12" s="33">
        <f t="shared" si="6"/>
        <v>-1.1630000000000003</v>
      </c>
      <c r="CM12" s="33">
        <f t="shared" si="6"/>
        <v>3.556</v>
      </c>
      <c r="CN12" s="33">
        <f t="shared" si="6"/>
        <v>1.1779999999999999</v>
      </c>
      <c r="CO12" s="33">
        <f t="shared" si="6"/>
        <v>-0.22900000000000098</v>
      </c>
      <c r="CP12" s="33">
        <f t="shared" si="6"/>
        <v>-0.68299999999999894</v>
      </c>
      <c r="CQ12" s="33">
        <f t="shared" si="6"/>
        <v>-6.665</v>
      </c>
      <c r="CR12" s="33">
        <f t="shared" si="6"/>
        <v>8.625</v>
      </c>
      <c r="CS12" s="33">
        <f t="shared" si="6"/>
        <v>-8.6639999999999997</v>
      </c>
      <c r="CT12" s="33">
        <f t="shared" si="6"/>
        <v>5.1980000000000004</v>
      </c>
      <c r="CU12" s="33">
        <f t="shared" si="6"/>
        <v>4.0249999999999995</v>
      </c>
      <c r="CV12" s="33">
        <f t="shared" si="6"/>
        <v>-8.1150000000000002</v>
      </c>
      <c r="CW12" s="33">
        <f t="shared" si="6"/>
        <v>0.49</v>
      </c>
      <c r="CX12" s="33">
        <f t="shared" si="7"/>
        <v>2.7100000000000004</v>
      </c>
      <c r="CY12" s="33">
        <f t="shared" si="7"/>
        <v>-0.17799999999999994</v>
      </c>
      <c r="CZ12" s="33">
        <f t="shared" si="7"/>
        <v>0.18799999999999972</v>
      </c>
      <c r="DA12" s="33">
        <f t="shared" si="7"/>
        <v>-0.99600000000000044</v>
      </c>
      <c r="DB12" s="33">
        <f t="shared" si="7"/>
        <v>-1.8939999999999997</v>
      </c>
      <c r="DC12" s="33">
        <f t="shared" si="7"/>
        <v>-0.2629999999999999</v>
      </c>
      <c r="DD12" s="33">
        <f t="shared" si="7"/>
        <v>2.3679999999999999</v>
      </c>
      <c r="DE12" s="33">
        <f t="shared" si="7"/>
        <v>-0.37400000000000011</v>
      </c>
      <c r="DF12" s="33">
        <f t="shared" si="7"/>
        <v>0.27</v>
      </c>
      <c r="DG12" s="33">
        <f t="shared" si="7"/>
        <v>0.96300000000000008</v>
      </c>
      <c r="DH12" s="33">
        <f t="shared" si="7"/>
        <v>-1.5070000000000001</v>
      </c>
      <c r="DI12" s="33">
        <f t="shared" si="7"/>
        <v>-5.4420000000000002</v>
      </c>
      <c r="DJ12" s="33">
        <f t="shared" si="8"/>
        <v>3.1640000000000001</v>
      </c>
      <c r="DK12" s="33">
        <f t="shared" si="8"/>
        <v>-0.77500000000000002</v>
      </c>
      <c r="DL12" s="33">
        <f t="shared" si="8"/>
        <v>-2.9579999999999997</v>
      </c>
      <c r="DM12" s="33"/>
      <c r="DN12" s="33"/>
      <c r="DO12" s="33"/>
      <c r="DP12" s="33"/>
      <c r="DQ12" s="33"/>
      <c r="DR12" s="33"/>
      <c r="DS12" s="33"/>
      <c r="DU12" t="s">
        <v>138</v>
      </c>
      <c r="DV12" s="33">
        <f t="shared" si="13"/>
        <v>-2.8689999999999998</v>
      </c>
      <c r="DW12" s="33">
        <f t="shared" si="14"/>
        <v>0.35899999999999999</v>
      </c>
      <c r="DX12" s="33">
        <f t="shared" si="9"/>
        <v>-0.61299999999999955</v>
      </c>
      <c r="DY12" s="33">
        <f t="shared" si="9"/>
        <v>2.9169999999999998</v>
      </c>
      <c r="DZ12" s="33">
        <f t="shared" si="9"/>
        <v>-1.1739999999999995</v>
      </c>
      <c r="EA12" s="33">
        <f t="shared" si="9"/>
        <v>-2.3369999999999997</v>
      </c>
      <c r="EB12" s="33">
        <f t="shared" si="9"/>
        <v>1.2190000000000003</v>
      </c>
      <c r="EC12" s="33">
        <f t="shared" si="9"/>
        <v>2.3970000000000002</v>
      </c>
      <c r="ED12" s="33">
        <f t="shared" si="9"/>
        <v>2.1679999999999993</v>
      </c>
      <c r="EE12" s="33">
        <f t="shared" si="9"/>
        <v>1.4850000000000003</v>
      </c>
      <c r="EF12" s="33">
        <f t="shared" si="9"/>
        <v>-5.18</v>
      </c>
      <c r="EG12" s="33">
        <f t="shared" si="9"/>
        <v>3.4450000000000003</v>
      </c>
      <c r="EH12" s="33">
        <f t="shared" si="9"/>
        <v>-5.2189999999999994</v>
      </c>
      <c r="EI12" s="33">
        <f t="shared" si="9"/>
        <v>-2.0999999999999019E-2</v>
      </c>
      <c r="EJ12" s="33">
        <f t="shared" si="9"/>
        <v>4.0040000000000004</v>
      </c>
      <c r="EK12" s="33">
        <f t="shared" si="9"/>
        <v>-4.1109999999999998</v>
      </c>
      <c r="EL12" s="33">
        <f t="shared" si="9"/>
        <v>-3.6209999999999996</v>
      </c>
      <c r="EM12" s="33">
        <f t="shared" si="9"/>
        <v>-0.91099999999999914</v>
      </c>
      <c r="EN12" s="33">
        <f t="shared" si="10"/>
        <v>-1.0889999999999991</v>
      </c>
      <c r="EO12" s="33">
        <f t="shared" si="10"/>
        <v>-0.90099999999999936</v>
      </c>
      <c r="EP12" s="33">
        <f t="shared" si="10"/>
        <v>-1.8969999999999998</v>
      </c>
      <c r="EQ12" s="33">
        <f t="shared" si="10"/>
        <v>-3.7909999999999995</v>
      </c>
      <c r="ER12" s="33">
        <f t="shared" si="10"/>
        <v>-4.0539999999999994</v>
      </c>
      <c r="ES12" s="33">
        <f t="shared" si="10"/>
        <v>-1.6859999999999995</v>
      </c>
      <c r="ET12" s="33">
        <f t="shared" si="10"/>
        <v>-2.0599999999999996</v>
      </c>
      <c r="EU12" s="33">
        <f t="shared" si="10"/>
        <v>-1.7899999999999996</v>
      </c>
      <c r="EV12" s="33">
        <f t="shared" si="10"/>
        <v>-0.82699999999999951</v>
      </c>
      <c r="EW12" s="33">
        <f t="shared" si="10"/>
        <v>-2.3339999999999996</v>
      </c>
      <c r="EX12" s="33">
        <f t="shared" si="10"/>
        <v>-7.7759999999999998</v>
      </c>
      <c r="EY12" s="33">
        <f t="shared" si="10"/>
        <v>-4.6120000000000001</v>
      </c>
      <c r="EZ12" s="33">
        <f t="shared" si="10"/>
        <v>-5.3870000000000005</v>
      </c>
      <c r="FA12" s="33">
        <f t="shared" si="10"/>
        <v>-8.3450000000000006</v>
      </c>
      <c r="FB12" s="33">
        <f t="shared" si="10"/>
        <v>-8.3450000000000006</v>
      </c>
      <c r="FC12" s="33">
        <f t="shared" si="10"/>
        <v>-8.3450000000000006</v>
      </c>
      <c r="FD12" s="33">
        <f t="shared" si="11"/>
        <v>-8.3450000000000006</v>
      </c>
      <c r="FE12" s="33">
        <f t="shared" si="11"/>
        <v>-8.3450000000000006</v>
      </c>
      <c r="FF12" s="33">
        <f t="shared" si="11"/>
        <v>-8.3450000000000006</v>
      </c>
      <c r="FG12" s="33">
        <f t="shared" si="11"/>
        <v>-8.3450000000000006</v>
      </c>
      <c r="FH12" s="67"/>
      <c r="FI12" s="34">
        <v>1995</v>
      </c>
      <c r="FK12" s="33"/>
      <c r="FL12" s="33"/>
    </row>
    <row r="13" spans="1:168" x14ac:dyDescent="0.25">
      <c r="A13" t="s">
        <v>139</v>
      </c>
      <c r="B13" s="33"/>
      <c r="C13" s="33"/>
      <c r="D13" s="33"/>
      <c r="E13" s="33"/>
      <c r="F13" s="33"/>
      <c r="G13" s="33"/>
      <c r="H13" s="33"/>
      <c r="I13" s="33"/>
      <c r="J13" s="33"/>
      <c r="K13" s="33"/>
      <c r="L13" s="33"/>
      <c r="M13" s="33"/>
      <c r="N13" s="33">
        <f>+VLOOKUP($A13,'[2]World GDP'!$D$2:$AW$189,N$1-1973,0)</f>
        <v>0.01</v>
      </c>
      <c r="O13" s="33">
        <f>+VLOOKUP($A13,'[2]World GDP'!$D$2:$AW$189,O$1-1973,0)</f>
        <v>-6.6550000000000002</v>
      </c>
      <c r="P13" s="33">
        <f>+VLOOKUP($A13,'[2]World GDP'!$D$2:$AW$189,P$1-1973,0)</f>
        <v>-0.94199999999999995</v>
      </c>
      <c r="Q13" s="33">
        <f>+VLOOKUP($A13,'[2]World GDP'!$D$2:$AW$189,Q$1-1973,0)</f>
        <v>-3.488</v>
      </c>
      <c r="R13" s="33">
        <f>+VLOOKUP($A13,'[2]World GDP'!$D$2:$AW$189,R$1-1973,0)</f>
        <v>-4.1150000000000002</v>
      </c>
      <c r="S13" s="33">
        <f>+VLOOKUP($A13,'[2]World GDP'!$D$2:$AW$189,S$1-1973,0)</f>
        <v>-0.746</v>
      </c>
      <c r="T13" s="33">
        <f>+VLOOKUP($A13,'[2]World GDP'!$D$2:$AW$189,T$1-1973,0)</f>
        <v>9.9000000000000005E-2</v>
      </c>
      <c r="U13" s="33">
        <f>+VLOOKUP($A13,'[2]World GDP'!$D$2:$AW$189,U$1-1973,0)</f>
        <v>3</v>
      </c>
      <c r="V13" s="33">
        <f>+VLOOKUP($A13,'[2]World GDP'!$D$2:$AW$189,V$1-1973,0)</f>
        <v>0.41699999999999998</v>
      </c>
      <c r="W13" s="33">
        <f>+VLOOKUP($A13,'[2]World GDP'!$D$2:$AW$189,W$1-1973,0)</f>
        <v>1.7929999999999999</v>
      </c>
      <c r="X13" s="33">
        <f>+VLOOKUP($A13,'[2]World GDP'!$D$2:$AW$189,X$1-1973,0)</f>
        <v>3.234</v>
      </c>
      <c r="Y13" s="33">
        <f>+VLOOKUP($A13,'[2]World GDP'!$D$2:$AW$189,Y$1-1973,0)</f>
        <v>3.1859999999999999</v>
      </c>
      <c r="Z13" s="33">
        <f>+VLOOKUP($A13,'[2]World GDP'!$D$2:$AW$189,Z$1-1973,0)</f>
        <v>2.7789999999999999</v>
      </c>
      <c r="AA13" s="33">
        <f>+VLOOKUP($A13,'[2]World GDP'!$D$2:$AW$189,AA$1-1973,0)</f>
        <v>3.1110000000000002</v>
      </c>
      <c r="AB13" s="33">
        <f>+VLOOKUP($A13,'[2]World GDP'!$D$2:$AW$189,AB$1-1973,0)</f>
        <v>4.7629999999999999</v>
      </c>
      <c r="AC13" s="33">
        <f>+VLOOKUP($A13,'[2]World GDP'!$D$2:$AW$189,AC$1-1973,0)</f>
        <v>5.0789999999999997</v>
      </c>
      <c r="AD13" s="33">
        <f>+VLOOKUP($A13,'[2]World GDP'!$D$2:$AW$189,AD$1-1973,0)</f>
        <v>5.806</v>
      </c>
      <c r="AE13" s="33">
        <f>+VLOOKUP($A13,'[2]World GDP'!$D$2:$AW$189,AE$1-1973,0)</f>
        <v>5.0309999999999997</v>
      </c>
      <c r="AF13" s="33">
        <f>+VLOOKUP($A13,'[2]World GDP'!$D$2:$AW$189,AF$1-1973,0)</f>
        <v>3.4870000000000001</v>
      </c>
      <c r="AG13" s="33">
        <f>+VLOOKUP($A13,'[2]World GDP'!$D$2:$AW$189,AG$1-1973,0)</f>
        <v>4.468</v>
      </c>
      <c r="AH13" s="33">
        <f>+VLOOKUP($A13,'[2]World GDP'!$D$2:$AW$189,AH$1-1973,0)</f>
        <v>4.8410000000000002</v>
      </c>
      <c r="AI13" s="33">
        <f>+VLOOKUP($A13,'[2]World GDP'!$D$2:$AW$189,AI$1-1973,0)</f>
        <v>4.9640000000000004</v>
      </c>
      <c r="AJ13" s="33">
        <f>+VLOOKUP($A13,'[2]World GDP'!$D$2:$AW$189,AJ$1-1973,0)</f>
        <v>4.9619999999999997</v>
      </c>
      <c r="AK13" s="33">
        <f>+VLOOKUP($A13,'[2]World GDP'!$D$2:$AW$189,AK$1-1973,0)</f>
        <v>5.4939999999999998</v>
      </c>
      <c r="AL13" s="33">
        <f>+VLOOKUP($A13,'[2]World GDP'!$D$2:$AW$189,AL$1-1973,0)</f>
        <v>5.8070000000000004</v>
      </c>
      <c r="AM13" s="33">
        <f>+VLOOKUP($A13,'[2]World GDP'!$D$2:$AW$189,AM$1-1973,0)</f>
        <v>5.8070000000000004</v>
      </c>
      <c r="AN13" s="33">
        <f>+VLOOKUP($A13,'[2]World GDP'!$D$2:$AW$189,AN$1-1973,0)</f>
        <v>5.7930000000000001</v>
      </c>
      <c r="AQ13" t="s">
        <v>139</v>
      </c>
      <c r="AR13" t="e">
        <f t="shared" si="16"/>
        <v>#DIV/0!</v>
      </c>
      <c r="AS13" t="e">
        <f t="shared" si="16"/>
        <v>#DIV/0!</v>
      </c>
      <c r="AT13" t="e">
        <f t="shared" si="16"/>
        <v>#DIV/0!</v>
      </c>
      <c r="AU13" t="e">
        <f t="shared" si="16"/>
        <v>#DIV/0!</v>
      </c>
      <c r="AV13" t="e">
        <f t="shared" si="16"/>
        <v>#DIV/0!</v>
      </c>
      <c r="AW13" t="e">
        <f t="shared" si="16"/>
        <v>#DIV/0!</v>
      </c>
      <c r="AX13" t="e">
        <f t="shared" si="16"/>
        <v>#DIV/0!</v>
      </c>
      <c r="AY13" t="e">
        <f t="shared" si="16"/>
        <v>#DIV/0!</v>
      </c>
      <c r="AZ13" t="e">
        <f t="shared" si="16"/>
        <v>#DIV/0!</v>
      </c>
      <c r="BA13" t="e">
        <f t="shared" si="16"/>
        <v>#DIV/0!</v>
      </c>
      <c r="BB13" t="e">
        <f t="shared" si="16"/>
        <v>#DIV/0!</v>
      </c>
      <c r="BC13" t="e">
        <f t="shared" si="16"/>
        <v>#DIV/0!</v>
      </c>
      <c r="BD13">
        <f t="shared" si="16"/>
        <v>-66650</v>
      </c>
      <c r="BE13">
        <f t="shared" si="17"/>
        <v>-85.84522915101428</v>
      </c>
      <c r="BF13">
        <f t="shared" si="17"/>
        <v>270.27600849256902</v>
      </c>
      <c r="BG13">
        <f t="shared" si="17"/>
        <v>17.97591743119267</v>
      </c>
      <c r="BH13">
        <f t="shared" si="17"/>
        <v>-81.871202916160399</v>
      </c>
      <c r="BI13">
        <f t="shared" si="17"/>
        <v>-113.27077747989276</v>
      </c>
      <c r="BJ13">
        <f t="shared" si="17"/>
        <v>2930.30303030303</v>
      </c>
      <c r="BK13">
        <f t="shared" si="17"/>
        <v>-86.1</v>
      </c>
      <c r="BL13">
        <f t="shared" si="17"/>
        <v>329.97601918465227</v>
      </c>
      <c r="BM13">
        <f t="shared" si="17"/>
        <v>80.368098159509202</v>
      </c>
      <c r="BN13">
        <f t="shared" si="17"/>
        <v>-1.4842300556586281</v>
      </c>
      <c r="BO13">
        <f t="shared" si="17"/>
        <v>-12.774639045825481</v>
      </c>
      <c r="BP13">
        <f t="shared" si="17"/>
        <v>11.946743432889548</v>
      </c>
      <c r="BQ13">
        <f t="shared" si="17"/>
        <v>53.101896496303425</v>
      </c>
      <c r="BR13">
        <f t="shared" si="17"/>
        <v>6.6344740709636767</v>
      </c>
      <c r="BS13">
        <f t="shared" si="17"/>
        <v>14.313841307343964</v>
      </c>
      <c r="BT13">
        <f t="shared" si="15"/>
        <v>-13.348260420254903</v>
      </c>
      <c r="BU13">
        <f t="shared" si="15"/>
        <v>-30.689723712979529</v>
      </c>
      <c r="BV13">
        <f t="shared" si="15"/>
        <v>28.13306567249785</v>
      </c>
      <c r="BW13">
        <f t="shared" si="15"/>
        <v>8.3482542524619561</v>
      </c>
      <c r="BX13">
        <f t="shared" si="15"/>
        <v>2.5407973559182153</v>
      </c>
      <c r="BY13">
        <f t="shared" si="15"/>
        <v>-4.0290088638201382E-2</v>
      </c>
      <c r="BZ13">
        <f t="shared" si="15"/>
        <v>10.721483272873826</v>
      </c>
      <c r="CA13">
        <f t="shared" si="15"/>
        <v>5.6971241354204665</v>
      </c>
      <c r="CB13">
        <f t="shared" si="15"/>
        <v>0</v>
      </c>
      <c r="CC13">
        <f t="shared" si="15"/>
        <v>-0.24108834165662074</v>
      </c>
      <c r="CF13" t="s">
        <v>139</v>
      </c>
      <c r="CG13" s="33">
        <f t="shared" si="12"/>
        <v>0</v>
      </c>
      <c r="CH13" s="33">
        <f t="shared" si="6"/>
        <v>0</v>
      </c>
      <c r="CI13" s="33">
        <f t="shared" si="6"/>
        <v>0</v>
      </c>
      <c r="CJ13" s="33">
        <f t="shared" si="6"/>
        <v>0</v>
      </c>
      <c r="CK13" s="33">
        <f t="shared" si="6"/>
        <v>0</v>
      </c>
      <c r="CL13" s="33">
        <f t="shared" si="6"/>
        <v>0</v>
      </c>
      <c r="CM13" s="33">
        <f t="shared" si="6"/>
        <v>0</v>
      </c>
      <c r="CN13" s="33">
        <f t="shared" si="6"/>
        <v>0</v>
      </c>
      <c r="CO13" s="33">
        <f t="shared" si="6"/>
        <v>0</v>
      </c>
      <c r="CP13" s="33">
        <f t="shared" si="6"/>
        <v>0</v>
      </c>
      <c r="CQ13" s="33">
        <f t="shared" si="6"/>
        <v>0</v>
      </c>
      <c r="CR13" s="33">
        <f t="shared" si="6"/>
        <v>0.01</v>
      </c>
      <c r="CS13" s="33">
        <f t="shared" si="6"/>
        <v>-6.665</v>
      </c>
      <c r="CT13" s="33">
        <f t="shared" si="6"/>
        <v>5.7130000000000001</v>
      </c>
      <c r="CU13" s="33">
        <f t="shared" si="6"/>
        <v>-2.5460000000000003</v>
      </c>
      <c r="CV13" s="33">
        <f t="shared" si="6"/>
        <v>-0.62700000000000022</v>
      </c>
      <c r="CW13" s="33">
        <f t="shared" si="6"/>
        <v>3.3690000000000002</v>
      </c>
      <c r="CX13" s="33">
        <f t="shared" si="7"/>
        <v>0.84499999999999997</v>
      </c>
      <c r="CY13" s="33">
        <f t="shared" si="7"/>
        <v>2.9009999999999998</v>
      </c>
      <c r="CZ13" s="33">
        <f t="shared" si="7"/>
        <v>-2.5830000000000002</v>
      </c>
      <c r="DA13" s="33">
        <f t="shared" si="7"/>
        <v>1.3759999999999999</v>
      </c>
      <c r="DB13" s="33">
        <f t="shared" si="7"/>
        <v>1.4410000000000001</v>
      </c>
      <c r="DC13" s="33">
        <f t="shared" si="7"/>
        <v>-4.8000000000000043E-2</v>
      </c>
      <c r="DD13" s="33">
        <f t="shared" si="7"/>
        <v>-0.40700000000000003</v>
      </c>
      <c r="DE13" s="33">
        <f t="shared" si="7"/>
        <v>0.33200000000000029</v>
      </c>
      <c r="DF13" s="33">
        <f t="shared" si="7"/>
        <v>1.6519999999999997</v>
      </c>
      <c r="DG13" s="33">
        <f t="shared" si="7"/>
        <v>0.31599999999999984</v>
      </c>
      <c r="DH13" s="33">
        <f t="shared" si="7"/>
        <v>0.72700000000000031</v>
      </c>
      <c r="DI13" s="33">
        <f t="shared" si="7"/>
        <v>-0.77500000000000036</v>
      </c>
      <c r="DJ13" s="33">
        <f t="shared" si="8"/>
        <v>-1.5439999999999996</v>
      </c>
      <c r="DK13" s="33">
        <f t="shared" si="8"/>
        <v>0.98099999999999987</v>
      </c>
      <c r="DL13" s="33">
        <f t="shared" si="8"/>
        <v>0.37300000000000022</v>
      </c>
      <c r="DM13" s="33">
        <f t="shared" si="8"/>
        <v>0.12300000000000022</v>
      </c>
      <c r="DN13" s="33">
        <f t="shared" si="8"/>
        <v>-2.0000000000006679E-3</v>
      </c>
      <c r="DO13" s="33">
        <f t="shared" si="8"/>
        <v>0.53200000000000003</v>
      </c>
      <c r="DP13" s="33">
        <f t="shared" si="8"/>
        <v>0.31300000000000061</v>
      </c>
      <c r="DQ13" s="33">
        <f t="shared" si="8"/>
        <v>0</v>
      </c>
      <c r="DR13" s="33">
        <f t="shared" si="8"/>
        <v>-1.4000000000000234E-2</v>
      </c>
      <c r="DS13" s="67"/>
      <c r="DU13" t="s">
        <v>139</v>
      </c>
      <c r="DV13" s="33">
        <f t="shared" si="13"/>
        <v>0</v>
      </c>
      <c r="DW13" s="33">
        <f t="shared" si="14"/>
        <v>0</v>
      </c>
      <c r="DX13" s="33">
        <f t="shared" si="9"/>
        <v>0</v>
      </c>
      <c r="DY13" s="33">
        <f t="shared" si="9"/>
        <v>0</v>
      </c>
      <c r="DZ13" s="33">
        <f t="shared" si="9"/>
        <v>0</v>
      </c>
      <c r="EA13" s="33">
        <f t="shared" si="9"/>
        <v>0</v>
      </c>
      <c r="EB13" s="33">
        <f t="shared" si="9"/>
        <v>0</v>
      </c>
      <c r="EC13" s="33">
        <f t="shared" si="9"/>
        <v>0</v>
      </c>
      <c r="ED13" s="33">
        <f t="shared" si="9"/>
        <v>0</v>
      </c>
      <c r="EE13" s="33">
        <f t="shared" si="9"/>
        <v>0</v>
      </c>
      <c r="EF13" s="33">
        <f t="shared" si="9"/>
        <v>0</v>
      </c>
      <c r="EG13" s="33">
        <f t="shared" si="9"/>
        <v>0.01</v>
      </c>
      <c r="EH13" s="33">
        <f t="shared" si="9"/>
        <v>-6.6550000000000002</v>
      </c>
      <c r="EI13" s="33">
        <f t="shared" si="9"/>
        <v>-0.94200000000000017</v>
      </c>
      <c r="EJ13" s="33">
        <f t="shared" si="9"/>
        <v>-3.4880000000000004</v>
      </c>
      <c r="EK13" s="33">
        <f t="shared" si="9"/>
        <v>-4.1150000000000002</v>
      </c>
      <c r="EL13" s="33">
        <f t="shared" si="9"/>
        <v>-0.746</v>
      </c>
      <c r="EM13" s="33">
        <f t="shared" si="9"/>
        <v>9.8999999999999977E-2</v>
      </c>
      <c r="EN13" s="33">
        <f t="shared" si="10"/>
        <v>3</v>
      </c>
      <c r="EO13" s="33">
        <f t="shared" si="10"/>
        <v>0.41699999999999982</v>
      </c>
      <c r="EP13" s="33">
        <f t="shared" si="10"/>
        <v>1.7929999999999997</v>
      </c>
      <c r="EQ13" s="33">
        <f t="shared" si="10"/>
        <v>3.234</v>
      </c>
      <c r="ER13" s="33">
        <f t="shared" si="10"/>
        <v>3.1859999999999999</v>
      </c>
      <c r="ES13" s="33">
        <f t="shared" si="10"/>
        <v>2.7789999999999999</v>
      </c>
      <c r="ET13" s="33">
        <f t="shared" si="10"/>
        <v>3.1110000000000002</v>
      </c>
      <c r="EU13" s="33">
        <f t="shared" si="10"/>
        <v>4.7629999999999999</v>
      </c>
      <c r="EV13" s="33">
        <f t="shared" si="10"/>
        <v>5.0789999999999997</v>
      </c>
      <c r="EW13" s="33">
        <f t="shared" si="10"/>
        <v>5.806</v>
      </c>
      <c r="EX13" s="33">
        <f t="shared" si="10"/>
        <v>5.0309999999999997</v>
      </c>
      <c r="EY13" s="33">
        <f t="shared" si="10"/>
        <v>3.4870000000000001</v>
      </c>
      <c r="EZ13" s="33">
        <f t="shared" si="10"/>
        <v>4.468</v>
      </c>
      <c r="FA13" s="33">
        <f t="shared" si="10"/>
        <v>4.8410000000000002</v>
      </c>
      <c r="FB13" s="33">
        <f t="shared" si="10"/>
        <v>4.9640000000000004</v>
      </c>
      <c r="FC13" s="33">
        <f t="shared" si="10"/>
        <v>4.9619999999999997</v>
      </c>
      <c r="FD13" s="33">
        <f t="shared" si="11"/>
        <v>5.4939999999999998</v>
      </c>
      <c r="FE13" s="33">
        <f t="shared" si="11"/>
        <v>5.8070000000000004</v>
      </c>
      <c r="FF13" s="33">
        <f t="shared" si="11"/>
        <v>5.8070000000000004</v>
      </c>
      <c r="FG13" s="33">
        <f t="shared" si="11"/>
        <v>5.7930000000000001</v>
      </c>
      <c r="FH13" s="34"/>
      <c r="FK13" s="33"/>
      <c r="FL13" s="33"/>
    </row>
    <row r="14" spans="1:168" x14ac:dyDescent="0.25">
      <c r="A14" t="s">
        <v>140</v>
      </c>
      <c r="B14" s="33">
        <f>+VLOOKUP($A14,'[2]World GDP'!$D$2:$AW$189,B$1-1973,0)</f>
        <v>16.353000000000002</v>
      </c>
      <c r="C14" s="33">
        <f>+VLOOKUP($A14,'[2]World GDP'!$D$2:$AW$189,C$1-1973,0)</f>
        <v>6.415</v>
      </c>
      <c r="D14" s="33">
        <f>+VLOOKUP($A14,'[2]World GDP'!$D$2:$AW$189,D$1-1973,0)</f>
        <v>2.3959999999999999</v>
      </c>
      <c r="E14" s="33">
        <f>+VLOOKUP($A14,'[2]World GDP'!$D$2:$AW$189,E$1-1973,0)</f>
        <v>2.0920000000000001</v>
      </c>
      <c r="F14" s="33">
        <f>+VLOOKUP($A14,'[2]World GDP'!$D$2:$AW$189,F$1-1973,0)</f>
        <v>5.36</v>
      </c>
      <c r="G14" s="33">
        <f>+VLOOKUP($A14,'[2]World GDP'!$D$2:$AW$189,G$1-1973,0)</f>
        <v>1.6859999999999999</v>
      </c>
      <c r="H14" s="33">
        <f>+VLOOKUP($A14,'[2]World GDP'!$D$2:$AW$189,H$1-1973,0)</f>
        <v>6.8419999999999996</v>
      </c>
      <c r="I14" s="33">
        <f>+VLOOKUP($A14,'[2]World GDP'!$D$2:$AW$189,I$1-1973,0)</f>
        <v>6.8019999999999996</v>
      </c>
      <c r="J14" s="33">
        <f>+VLOOKUP($A14,'[2]World GDP'!$D$2:$AW$189,J$1-1973,0)</f>
        <v>7.3789999999999996</v>
      </c>
      <c r="K14" s="33">
        <f>+VLOOKUP($A14,'[2]World GDP'!$D$2:$AW$189,K$1-1973,0)</f>
        <v>-1.1200000000000001</v>
      </c>
      <c r="L14" s="33">
        <f>+VLOOKUP($A14,'[2]World GDP'!$D$2:$AW$189,L$1-1973,0)</f>
        <v>6.343</v>
      </c>
      <c r="M14" s="33">
        <f>+VLOOKUP($A14,'[2]World GDP'!$D$2:$AW$189,M$1-1973,0)</f>
        <v>2.1469999999999998</v>
      </c>
      <c r="N14" s="33">
        <f>+VLOOKUP($A14,'[2]World GDP'!$D$2:$AW$189,N$1-1973,0)</f>
        <v>2.742</v>
      </c>
      <c r="O14" s="33">
        <f>+VLOOKUP($A14,'[2]World GDP'!$D$2:$AW$189,O$1-1973,0)</f>
        <v>1.8580000000000001</v>
      </c>
      <c r="P14" s="33">
        <f>+VLOOKUP($A14,'[2]World GDP'!$D$2:$AW$189,P$1-1973,0)</f>
        <v>2.1469999999999998</v>
      </c>
      <c r="Q14" s="33">
        <f>+VLOOKUP($A14,'[2]World GDP'!$D$2:$AW$189,Q$1-1973,0)</f>
        <v>1.6020000000000001</v>
      </c>
      <c r="R14" s="33">
        <f>+VLOOKUP($A14,'[2]World GDP'!$D$2:$AW$189,R$1-1973,0)</f>
        <v>3.0779999999999998</v>
      </c>
      <c r="S14" s="33">
        <f>+VLOOKUP($A14,'[2]World GDP'!$D$2:$AW$189,S$1-1973,0)</f>
        <v>1.9770000000000001</v>
      </c>
      <c r="T14" s="33">
        <f>+VLOOKUP($A14,'[2]World GDP'!$D$2:$AW$189,T$1-1973,0)</f>
        <v>2.7679999999999998</v>
      </c>
      <c r="U14" s="33">
        <f>+VLOOKUP($A14,'[2]World GDP'!$D$2:$AW$189,U$1-1973,0)</f>
        <v>1.631</v>
      </c>
      <c r="V14" s="33">
        <f>+VLOOKUP($A14,'[2]World GDP'!$D$2:$AW$189,V$1-1973,0)</f>
        <v>1.2889999999999999</v>
      </c>
      <c r="W14" s="33">
        <f>+VLOOKUP($A14,'[2]World GDP'!$D$2:$AW$189,W$1-1973,0)</f>
        <v>0.46100000000000002</v>
      </c>
      <c r="X14" s="33">
        <f>+VLOOKUP($A14,'[2]World GDP'!$D$2:$AW$189,X$1-1973,0)</f>
        <v>-2.258</v>
      </c>
      <c r="Y14" s="33">
        <f>+VLOOKUP($A14,'[2]World GDP'!$D$2:$AW$189,Y$1-1973,0)</f>
        <v>6.2069999999999999</v>
      </c>
      <c r="Z14" s="33">
        <f>+VLOOKUP($A14,'[2]World GDP'!$D$2:$AW$189,Z$1-1973,0)</f>
        <v>0.82799999999999996</v>
      </c>
      <c r="AA14" s="33">
        <f>+VLOOKUP($A14,'[2]World GDP'!$D$2:$AW$189,AA$1-1973,0)</f>
        <v>-1.744</v>
      </c>
      <c r="AB14" s="33">
        <f>+VLOOKUP($A14,'[2]World GDP'!$D$2:$AW$189,AB$1-1973,0)</f>
        <v>3.6709999999999998</v>
      </c>
      <c r="AC14" s="33">
        <f>+VLOOKUP($A14,'[2]World GDP'!$D$2:$AW$189,AC$1-1973,0)</f>
        <v>3.9390000000000001</v>
      </c>
      <c r="AD14" s="33">
        <f>+VLOOKUP($A14,'[2]World GDP'!$D$2:$AW$189,AD$1-1973,0)</f>
        <v>7.7939999999999996</v>
      </c>
      <c r="AE14" s="33">
        <f>+VLOOKUP($A14,'[2]World GDP'!$D$2:$AW$189,AE$1-1973,0)</f>
        <v>-0.79300000000000004</v>
      </c>
      <c r="AF14" s="33">
        <f>+VLOOKUP($A14,'[2]World GDP'!$D$2:$AW$189,AF$1-1973,0)</f>
        <v>0.72099999999999997</v>
      </c>
      <c r="AG14" s="33">
        <f>+VLOOKUP($A14,'[2]World GDP'!$D$2:$AW$189,AG$1-1973,0)</f>
        <v>1.91</v>
      </c>
      <c r="AH14" s="33">
        <f>+VLOOKUP($A14,'[2]World GDP'!$D$2:$AW$189,AH$1-1973,0)</f>
        <v>0.44700000000000001</v>
      </c>
      <c r="AI14" s="33">
        <f>+VLOOKUP($A14,'[2]World GDP'!$D$2:$AW$189,AI$1-1973,0)</f>
        <v>1.254</v>
      </c>
      <c r="AJ14" s="33">
        <f>+VLOOKUP($A14,'[2]World GDP'!$D$2:$AW$189,AJ$1-1973,0)</f>
        <v>1.468</v>
      </c>
      <c r="AK14" s="33">
        <f>+VLOOKUP($A14,'[2]World GDP'!$D$2:$AW$189,AK$1-1973,0)</f>
        <v>1.6659999999999999</v>
      </c>
      <c r="AL14" s="33">
        <f>+VLOOKUP($A14,'[2]World GDP'!$D$2:$AW$189,AL$1-1973,0)</f>
        <v>1.841</v>
      </c>
      <c r="AM14" s="33">
        <f>+VLOOKUP($A14,'[2]World GDP'!$D$2:$AW$189,AM$1-1973,0)</f>
        <v>2.02</v>
      </c>
      <c r="AN14" s="33">
        <f>+VLOOKUP($A14,'[2]World GDP'!$D$2:$AW$189,AN$1-1973,0)</f>
        <v>1.85</v>
      </c>
      <c r="AQ14" t="s">
        <v>140</v>
      </c>
      <c r="AR14">
        <f t="shared" si="16"/>
        <v>-60.771723842719993</v>
      </c>
      <c r="AS14">
        <f t="shared" si="16"/>
        <v>-62.650038971161344</v>
      </c>
      <c r="AT14">
        <f t="shared" si="16"/>
        <v>-12.687813021702837</v>
      </c>
      <c r="AU14">
        <f t="shared" si="16"/>
        <v>156.21414913957932</v>
      </c>
      <c r="AV14">
        <f t="shared" si="16"/>
        <v>-68.544776119402997</v>
      </c>
      <c r="AW14">
        <f t="shared" si="16"/>
        <v>305.81257413997622</v>
      </c>
      <c r="AX14">
        <f t="shared" si="16"/>
        <v>-0.58462437883659391</v>
      </c>
      <c r="AY14">
        <f t="shared" si="16"/>
        <v>8.4827991767127315</v>
      </c>
      <c r="AZ14">
        <f t="shared" si="16"/>
        <v>-115.17820842932647</v>
      </c>
      <c r="BA14">
        <f t="shared" si="16"/>
        <v>-666.33928571428567</v>
      </c>
      <c r="BB14">
        <f t="shared" si="16"/>
        <v>-66.151663250827681</v>
      </c>
      <c r="BC14">
        <f t="shared" si="16"/>
        <v>27.713088029809057</v>
      </c>
      <c r="BD14">
        <f t="shared" si="16"/>
        <v>-32.239241429613415</v>
      </c>
      <c r="BE14">
        <f t="shared" si="17"/>
        <v>15.554359526372423</v>
      </c>
      <c r="BF14">
        <f t="shared" si="17"/>
        <v>-25.384257102934313</v>
      </c>
      <c r="BG14">
        <f t="shared" si="17"/>
        <v>92.13483146067415</v>
      </c>
      <c r="BH14">
        <f t="shared" si="17"/>
        <v>-35.769980506822606</v>
      </c>
      <c r="BI14">
        <f t="shared" si="17"/>
        <v>40.010116337885677</v>
      </c>
      <c r="BJ14">
        <f t="shared" si="17"/>
        <v>-41.076589595375722</v>
      </c>
      <c r="BK14">
        <f t="shared" si="17"/>
        <v>-20.968730839975478</v>
      </c>
      <c r="BL14">
        <f t="shared" si="17"/>
        <v>-64.235841737781215</v>
      </c>
      <c r="BM14">
        <f t="shared" si="17"/>
        <v>-589.80477223427329</v>
      </c>
      <c r="BN14">
        <f t="shared" si="17"/>
        <v>-374.88928255093003</v>
      </c>
      <c r="BO14">
        <f t="shared" si="17"/>
        <v>-86.660222329627842</v>
      </c>
      <c r="BP14">
        <f t="shared" si="17"/>
        <v>-310.62801932367154</v>
      </c>
      <c r="BQ14">
        <f t="shared" si="17"/>
        <v>-310.49311926605503</v>
      </c>
      <c r="BR14">
        <f t="shared" si="17"/>
        <v>7.3004630890765441</v>
      </c>
      <c r="BS14">
        <f t="shared" si="17"/>
        <v>97.86747905559784</v>
      </c>
      <c r="BT14">
        <f t="shared" si="15"/>
        <v>-110.17449319989736</v>
      </c>
      <c r="BU14">
        <f t="shared" si="15"/>
        <v>-190.92055485498108</v>
      </c>
      <c r="BV14">
        <f t="shared" si="15"/>
        <v>164.90984743411929</v>
      </c>
      <c r="BW14">
        <f t="shared" si="15"/>
        <v>-76.596858638743456</v>
      </c>
      <c r="BX14">
        <f t="shared" si="15"/>
        <v>180.53691275167785</v>
      </c>
      <c r="BY14">
        <f t="shared" si="15"/>
        <v>17.065390749601278</v>
      </c>
      <c r="BZ14">
        <f t="shared" si="15"/>
        <v>13.487738419618523</v>
      </c>
      <c r="CA14">
        <f t="shared" si="15"/>
        <v>10.504201680672281</v>
      </c>
      <c r="CB14">
        <f t="shared" si="15"/>
        <v>9.7229766431287317</v>
      </c>
      <c r="CC14">
        <f t="shared" si="15"/>
        <v>-8.4158415841584144</v>
      </c>
      <c r="CF14" t="s">
        <v>140</v>
      </c>
      <c r="CG14" s="33">
        <f t="shared" si="12"/>
        <v>-9.9380000000000024</v>
      </c>
      <c r="CH14" s="33">
        <f t="shared" si="6"/>
        <v>-4.0190000000000001</v>
      </c>
      <c r="CI14" s="33">
        <f t="shared" si="6"/>
        <v>-0.30399999999999983</v>
      </c>
      <c r="CJ14" s="33">
        <f t="shared" si="6"/>
        <v>3.2680000000000002</v>
      </c>
      <c r="CK14" s="33">
        <f t="shared" si="6"/>
        <v>-3.6740000000000004</v>
      </c>
      <c r="CL14" s="33">
        <f t="shared" si="6"/>
        <v>5.1559999999999997</v>
      </c>
      <c r="CM14" s="33">
        <f t="shared" si="6"/>
        <v>-4.0000000000000036E-2</v>
      </c>
      <c r="CN14" s="33">
        <f t="shared" si="6"/>
        <v>0.57699999999999996</v>
      </c>
      <c r="CO14" s="33">
        <f t="shared" si="6"/>
        <v>-8.4989999999999988</v>
      </c>
      <c r="CP14" s="33">
        <f t="shared" si="6"/>
        <v>7.4630000000000001</v>
      </c>
      <c r="CQ14" s="33">
        <f t="shared" si="6"/>
        <v>-4.1959999999999997</v>
      </c>
      <c r="CR14" s="33">
        <f t="shared" si="6"/>
        <v>0.5950000000000002</v>
      </c>
      <c r="CS14" s="33">
        <f t="shared" si="6"/>
        <v>-0.8839999999999999</v>
      </c>
      <c r="CT14" s="33">
        <f t="shared" si="6"/>
        <v>0.2889999999999997</v>
      </c>
      <c r="CU14" s="33">
        <f t="shared" si="6"/>
        <v>-0.54499999999999971</v>
      </c>
      <c r="CV14" s="33">
        <f t="shared" si="6"/>
        <v>1.4759999999999998</v>
      </c>
      <c r="CW14" s="33">
        <f t="shared" si="6"/>
        <v>-1.1009999999999998</v>
      </c>
      <c r="CX14" s="33">
        <f t="shared" si="7"/>
        <v>0.7909999999999997</v>
      </c>
      <c r="CY14" s="33">
        <f t="shared" si="7"/>
        <v>-1.1369999999999998</v>
      </c>
      <c r="CZ14" s="33">
        <f t="shared" si="7"/>
        <v>-0.34200000000000008</v>
      </c>
      <c r="DA14" s="33">
        <f t="shared" si="7"/>
        <v>-0.82799999999999985</v>
      </c>
      <c r="DB14" s="33">
        <f t="shared" si="7"/>
        <v>-2.7189999999999999</v>
      </c>
      <c r="DC14" s="33">
        <f t="shared" si="7"/>
        <v>8.4649999999999999</v>
      </c>
      <c r="DD14" s="33">
        <f t="shared" si="7"/>
        <v>-5.3789999999999996</v>
      </c>
      <c r="DE14" s="33">
        <f t="shared" si="7"/>
        <v>-2.5720000000000001</v>
      </c>
      <c r="DF14" s="33">
        <f t="shared" si="7"/>
        <v>5.415</v>
      </c>
      <c r="DG14" s="33">
        <f t="shared" si="7"/>
        <v>0.26800000000000024</v>
      </c>
      <c r="DH14" s="33">
        <f t="shared" si="7"/>
        <v>3.8549999999999995</v>
      </c>
      <c r="DI14" s="33">
        <f t="shared" si="7"/>
        <v>-8.5869999999999997</v>
      </c>
      <c r="DJ14" s="33">
        <f t="shared" si="8"/>
        <v>1.514</v>
      </c>
      <c r="DK14" s="33">
        <f t="shared" si="8"/>
        <v>1.1890000000000001</v>
      </c>
      <c r="DL14" s="33">
        <f t="shared" si="8"/>
        <v>-1.4629999999999999</v>
      </c>
      <c r="DM14" s="33">
        <f t="shared" si="8"/>
        <v>0.80699999999999994</v>
      </c>
      <c r="DN14" s="33">
        <f t="shared" si="8"/>
        <v>0.21399999999999997</v>
      </c>
      <c r="DO14" s="33">
        <f t="shared" si="8"/>
        <v>0.19799999999999995</v>
      </c>
      <c r="DP14" s="33">
        <f t="shared" si="8"/>
        <v>0.17500000000000004</v>
      </c>
      <c r="DQ14" s="33">
        <f t="shared" si="8"/>
        <v>0.17900000000000005</v>
      </c>
      <c r="DR14" s="33">
        <f t="shared" si="8"/>
        <v>-0.16999999999999993</v>
      </c>
      <c r="DS14" s="33"/>
      <c r="DU14" t="s">
        <v>140</v>
      </c>
      <c r="DV14" s="33">
        <f t="shared" si="13"/>
        <v>-9.9380000000000024</v>
      </c>
      <c r="DW14" s="33">
        <f t="shared" si="14"/>
        <v>-13.957000000000003</v>
      </c>
      <c r="DX14" s="33">
        <f t="shared" si="9"/>
        <v>-14.261000000000003</v>
      </c>
      <c r="DY14" s="33">
        <f t="shared" si="9"/>
        <v>-10.993000000000002</v>
      </c>
      <c r="DZ14" s="33">
        <f t="shared" si="9"/>
        <v>-14.667000000000002</v>
      </c>
      <c r="EA14" s="33">
        <f t="shared" si="9"/>
        <v>-9.5110000000000028</v>
      </c>
      <c r="EB14" s="33">
        <f t="shared" si="9"/>
        <v>-9.5510000000000019</v>
      </c>
      <c r="EC14" s="33">
        <f t="shared" si="9"/>
        <v>-8.974000000000002</v>
      </c>
      <c r="ED14" s="33">
        <f t="shared" si="9"/>
        <v>-17.472999999999999</v>
      </c>
      <c r="EE14" s="33">
        <f t="shared" si="9"/>
        <v>-10.009999999999998</v>
      </c>
      <c r="EF14" s="33">
        <f t="shared" si="9"/>
        <v>-14.205999999999998</v>
      </c>
      <c r="EG14" s="33">
        <f t="shared" si="9"/>
        <v>-13.610999999999997</v>
      </c>
      <c r="EH14" s="33">
        <f t="shared" si="9"/>
        <v>-14.494999999999997</v>
      </c>
      <c r="EI14" s="33">
        <f t="shared" si="9"/>
        <v>-14.205999999999998</v>
      </c>
      <c r="EJ14" s="33">
        <f t="shared" si="9"/>
        <v>-14.750999999999998</v>
      </c>
      <c r="EK14" s="33">
        <f t="shared" si="9"/>
        <v>-13.274999999999999</v>
      </c>
      <c r="EL14" s="33">
        <f t="shared" si="9"/>
        <v>-14.375999999999998</v>
      </c>
      <c r="EM14" s="33">
        <f t="shared" si="9"/>
        <v>-13.584999999999997</v>
      </c>
      <c r="EN14" s="33">
        <f t="shared" si="10"/>
        <v>-14.721999999999998</v>
      </c>
      <c r="EO14" s="33">
        <f t="shared" si="10"/>
        <v>-15.063999999999998</v>
      </c>
      <c r="EP14" s="33">
        <f t="shared" si="10"/>
        <v>-15.891999999999998</v>
      </c>
      <c r="EQ14" s="33">
        <f t="shared" si="10"/>
        <v>-18.610999999999997</v>
      </c>
      <c r="ER14" s="33">
        <f t="shared" si="10"/>
        <v>-10.145999999999997</v>
      </c>
      <c r="ES14" s="33">
        <f t="shared" si="10"/>
        <v>-15.524999999999997</v>
      </c>
      <c r="ET14" s="33">
        <f t="shared" si="10"/>
        <v>-18.096999999999998</v>
      </c>
      <c r="EU14" s="33">
        <f t="shared" si="10"/>
        <v>-12.681999999999999</v>
      </c>
      <c r="EV14" s="33">
        <f t="shared" si="10"/>
        <v>-12.413999999999998</v>
      </c>
      <c r="EW14" s="33">
        <f t="shared" si="10"/>
        <v>-8.5589999999999975</v>
      </c>
      <c r="EX14" s="33">
        <f t="shared" si="10"/>
        <v>-17.145999999999997</v>
      </c>
      <c r="EY14" s="33">
        <f t="shared" si="10"/>
        <v>-15.631999999999998</v>
      </c>
      <c r="EZ14" s="33">
        <f t="shared" si="10"/>
        <v>-14.442999999999998</v>
      </c>
      <c r="FA14" s="33">
        <f t="shared" si="10"/>
        <v>-15.905999999999997</v>
      </c>
      <c r="FB14" s="33">
        <f t="shared" si="10"/>
        <v>-15.098999999999997</v>
      </c>
      <c r="FC14" s="33">
        <f t="shared" si="10"/>
        <v>-14.884999999999996</v>
      </c>
      <c r="FD14" s="33">
        <f t="shared" si="11"/>
        <v>-14.686999999999996</v>
      </c>
      <c r="FE14" s="33">
        <f t="shared" si="11"/>
        <v>-14.511999999999995</v>
      </c>
      <c r="FF14" s="33">
        <f t="shared" si="11"/>
        <v>-14.332999999999995</v>
      </c>
      <c r="FG14" s="33">
        <f t="shared" si="11"/>
        <v>-14.502999999999995</v>
      </c>
      <c r="FH14" s="33"/>
      <c r="FK14" s="33"/>
      <c r="FL14" s="33"/>
    </row>
    <row r="15" spans="1:168" x14ac:dyDescent="0.25">
      <c r="A15" t="s">
        <v>141</v>
      </c>
      <c r="B15" s="33">
        <f>+VLOOKUP($A15,'[2]World GDP'!$D$2:$AW$189,B$1-1973,0)</f>
        <v>4.8390000000000004</v>
      </c>
      <c r="C15" s="33">
        <f>+VLOOKUP($A15,'[2]World GDP'!$D$2:$AW$189,C$1-1973,0)</f>
        <v>5.7690000000000001</v>
      </c>
      <c r="D15" s="33">
        <f>+VLOOKUP($A15,'[2]World GDP'!$D$2:$AW$189,D$1-1973,0)</f>
        <v>2.202</v>
      </c>
      <c r="E15" s="33">
        <f>+VLOOKUP($A15,'[2]World GDP'!$D$2:$AW$189,E$1-1973,0)</f>
        <v>5.0039999999999996</v>
      </c>
      <c r="F15" s="33">
        <f>+VLOOKUP($A15,'[2]World GDP'!$D$2:$AW$189,F$1-1973,0)</f>
        <v>1.0109999999999999</v>
      </c>
      <c r="G15" s="33">
        <f>+VLOOKUP($A15,'[2]World GDP'!$D$2:$AW$189,G$1-1973,0)</f>
        <v>12.904999999999999</v>
      </c>
      <c r="H15" s="33">
        <f>+VLOOKUP($A15,'[2]World GDP'!$D$2:$AW$189,H$1-1973,0)</f>
        <v>-2.331</v>
      </c>
      <c r="I15" s="33">
        <f>+VLOOKUP($A15,'[2]World GDP'!$D$2:$AW$189,I$1-1973,0)</f>
        <v>4.4370000000000003</v>
      </c>
      <c r="J15" s="33">
        <f>+VLOOKUP($A15,'[2]World GDP'!$D$2:$AW$189,J$1-1973,0)</f>
        <v>2.6549999999999998</v>
      </c>
      <c r="K15" s="33">
        <f>+VLOOKUP($A15,'[2]World GDP'!$D$2:$AW$189,K$1-1973,0)</f>
        <v>-1.2290000000000001</v>
      </c>
      <c r="L15" s="33">
        <f>+VLOOKUP($A15,'[2]World GDP'!$D$2:$AW$189,L$1-1973,0)</f>
        <v>-1.7589999999999999</v>
      </c>
      <c r="M15" s="33">
        <f>+VLOOKUP($A15,'[2]World GDP'!$D$2:$AW$189,M$1-1973,0)</f>
        <v>-1.022</v>
      </c>
      <c r="N15" s="33">
        <f>+VLOOKUP($A15,'[2]World GDP'!$D$2:$AW$189,N$1-1973,0)</f>
        <v>34.744999999999997</v>
      </c>
      <c r="O15" s="33">
        <f>+VLOOKUP($A15,'[2]World GDP'!$D$2:$AW$189,O$1-1973,0)</f>
        <v>11.032999999999999</v>
      </c>
      <c r="P15" s="33">
        <f>+VLOOKUP($A15,'[2]World GDP'!$D$2:$AW$189,P$1-1973,0)</f>
        <v>16.669</v>
      </c>
      <c r="Q15" s="33">
        <f>+VLOOKUP($A15,'[2]World GDP'!$D$2:$AW$189,Q$1-1973,0)</f>
        <v>17.486000000000001</v>
      </c>
      <c r="R15" s="33">
        <f>+VLOOKUP($A15,'[2]World GDP'!$D$2:$AW$189,R$1-1973,0)</f>
        <v>66.58</v>
      </c>
      <c r="S15" s="33">
        <f>+VLOOKUP($A15,'[2]World GDP'!$D$2:$AW$189,S$1-1973,0)</f>
        <v>149.97300000000001</v>
      </c>
      <c r="T15" s="33">
        <f>+VLOOKUP($A15,'[2]World GDP'!$D$2:$AW$189,T$1-1973,0)</f>
        <v>23.774000000000001</v>
      </c>
      <c r="U15" s="33">
        <f>+VLOOKUP($A15,'[2]World GDP'!$D$2:$AW$189,U$1-1973,0)</f>
        <v>25.664000000000001</v>
      </c>
      <c r="V15" s="33">
        <f>+VLOOKUP($A15,'[2]World GDP'!$D$2:$AW$189,V$1-1973,0)</f>
        <v>18.213999999999999</v>
      </c>
      <c r="W15" s="33">
        <f>+VLOOKUP($A15,'[2]World GDP'!$D$2:$AW$189,W$1-1973,0)</f>
        <v>63.38</v>
      </c>
      <c r="X15" s="33">
        <f>+VLOOKUP($A15,'[2]World GDP'!$D$2:$AW$189,X$1-1973,0)</f>
        <v>19.463000000000001</v>
      </c>
      <c r="Y15" s="33">
        <f>+VLOOKUP($A15,'[2]World GDP'!$D$2:$AW$189,Y$1-1973,0)</f>
        <v>13.955</v>
      </c>
      <c r="Z15" s="33">
        <f>+VLOOKUP($A15,'[2]World GDP'!$D$2:$AW$189,Z$1-1973,0)</f>
        <v>37.999000000000002</v>
      </c>
      <c r="AA15" s="33">
        <f>+VLOOKUP($A15,'[2]World GDP'!$D$2:$AW$189,AA$1-1973,0)</f>
        <v>9.7490000000000006</v>
      </c>
      <c r="AB15" s="33">
        <f>+VLOOKUP($A15,'[2]World GDP'!$D$2:$AW$189,AB$1-1973,0)</f>
        <v>1.26</v>
      </c>
      <c r="AC15" s="33">
        <f>+VLOOKUP($A15,'[2]World GDP'!$D$2:$AW$189,AC$1-1973,0)</f>
        <v>18.683</v>
      </c>
      <c r="AD15" s="33">
        <f>+VLOOKUP($A15,'[2]World GDP'!$D$2:$AW$189,AD$1-1973,0)</f>
        <v>13.83</v>
      </c>
      <c r="AE15" s="33">
        <f>+VLOOKUP($A15,'[2]World GDP'!$D$2:$AW$189,AE$1-1973,0)</f>
        <v>-3.5739999999999998</v>
      </c>
      <c r="AF15" s="33">
        <f>+VLOOKUP($A15,'[2]World GDP'!$D$2:$AW$189,AF$1-1973,0)</f>
        <v>-2.5710000000000002</v>
      </c>
      <c r="AG15" s="33">
        <f>+VLOOKUP($A15,'[2]World GDP'!$D$2:$AW$189,AG$1-1973,0)</f>
        <v>4.5279999999999996</v>
      </c>
      <c r="AH15" s="33">
        <f>+VLOOKUP($A15,'[2]World GDP'!$D$2:$AW$189,AH$1-1973,0)</f>
        <v>2.0310000000000001</v>
      </c>
      <c r="AI15" s="33">
        <f>+VLOOKUP($A15,'[2]World GDP'!$D$2:$AW$189,AI$1-1973,0)</f>
        <v>-2.0539999999999998</v>
      </c>
      <c r="AJ15" s="33">
        <f>+VLOOKUP($A15,'[2]World GDP'!$D$2:$AW$189,AJ$1-1973,0)</f>
        <v>-0.82299999999999995</v>
      </c>
      <c r="AK15" s="33">
        <f>+VLOOKUP($A15,'[2]World GDP'!$D$2:$AW$189,AK$1-1973,0)</f>
        <v>-7.6079999999999997</v>
      </c>
      <c r="AL15" s="33">
        <f>+VLOOKUP($A15,'[2]World GDP'!$D$2:$AW$189,AL$1-1973,0)</f>
        <v>2.7269999999999999</v>
      </c>
      <c r="AM15" s="33">
        <f>+VLOOKUP($A15,'[2]World GDP'!$D$2:$AW$189,AM$1-1973,0)</f>
        <v>-5.867</v>
      </c>
      <c r="AN15" s="33">
        <f>+VLOOKUP($A15,'[2]World GDP'!$D$2:$AW$189,AN$1-1973,0)</f>
        <v>-7.0819999999999999</v>
      </c>
      <c r="AO15" s="66"/>
      <c r="AQ15" t="s">
        <v>141</v>
      </c>
      <c r="AR15">
        <f t="shared" si="16"/>
        <v>19.218846869187843</v>
      </c>
      <c r="AS15">
        <f t="shared" si="16"/>
        <v>-61.830473218928759</v>
      </c>
      <c r="AT15">
        <f t="shared" si="16"/>
        <v>127.24795640326977</v>
      </c>
      <c r="AU15">
        <f t="shared" si="16"/>
        <v>-79.796163069544363</v>
      </c>
      <c r="AV15">
        <f t="shared" si="16"/>
        <v>1176.4589515331356</v>
      </c>
      <c r="AW15">
        <f t="shared" si="16"/>
        <v>-118.06276636962417</v>
      </c>
      <c r="AX15">
        <f t="shared" si="16"/>
        <v>-290.34749034749041</v>
      </c>
      <c r="AY15">
        <f t="shared" si="16"/>
        <v>-40.162271805273839</v>
      </c>
      <c r="AZ15">
        <f t="shared" si="16"/>
        <v>-146.29001883239172</v>
      </c>
      <c r="BA15">
        <f t="shared" si="16"/>
        <v>43.124491456468661</v>
      </c>
      <c r="BB15">
        <f t="shared" si="16"/>
        <v>-41.898806139852184</v>
      </c>
      <c r="BC15">
        <f t="shared" si="16"/>
        <v>-3499.7064579256362</v>
      </c>
      <c r="BD15">
        <f t="shared" si="16"/>
        <v>-68.245790761260608</v>
      </c>
      <c r="BE15">
        <f t="shared" si="17"/>
        <v>51.083114293483192</v>
      </c>
      <c r="BF15">
        <f t="shared" si="17"/>
        <v>4.9013138160657519</v>
      </c>
      <c r="BG15">
        <f t="shared" si="17"/>
        <v>280.76175225895003</v>
      </c>
      <c r="BH15">
        <f t="shared" si="17"/>
        <v>125.25232802643438</v>
      </c>
      <c r="BI15">
        <f t="shared" si="17"/>
        <v>-84.147813273055817</v>
      </c>
      <c r="BJ15">
        <f t="shared" si="17"/>
        <v>7.9498611928998031</v>
      </c>
      <c r="BK15">
        <f t="shared" si="17"/>
        <v>-29.028990024937656</v>
      </c>
      <c r="BL15">
        <f t="shared" si="17"/>
        <v>247.97408586801362</v>
      </c>
      <c r="BM15">
        <f t="shared" si="17"/>
        <v>-69.291574629220577</v>
      </c>
      <c r="BN15">
        <f t="shared" si="17"/>
        <v>-28.299850999332065</v>
      </c>
      <c r="BO15">
        <f t="shared" si="17"/>
        <v>172.2966678609817</v>
      </c>
      <c r="BP15">
        <f t="shared" si="17"/>
        <v>-74.344061685833836</v>
      </c>
      <c r="BQ15">
        <f t="shared" si="17"/>
        <v>-87.075597497179203</v>
      </c>
      <c r="BR15">
        <f t="shared" si="17"/>
        <v>1382.7777777777778</v>
      </c>
      <c r="BS15">
        <f t="shared" si="17"/>
        <v>-25.975485735695543</v>
      </c>
      <c r="BT15">
        <f t="shared" si="15"/>
        <v>-125.84237165582067</v>
      </c>
      <c r="BU15">
        <f t="shared" si="15"/>
        <v>-28.063794068270838</v>
      </c>
      <c r="BV15">
        <f t="shared" si="15"/>
        <v>-276.1182419292104</v>
      </c>
      <c r="BW15">
        <f t="shared" si="15"/>
        <v>-55.145759717314476</v>
      </c>
      <c r="BX15">
        <f t="shared" si="15"/>
        <v>-201.13244707040866</v>
      </c>
      <c r="BY15">
        <f t="shared" si="15"/>
        <v>-59.931840311587145</v>
      </c>
      <c r="BZ15">
        <f t="shared" si="15"/>
        <v>824.42284325637911</v>
      </c>
      <c r="CA15">
        <f t="shared" si="15"/>
        <v>-135.84384858044163</v>
      </c>
      <c r="CB15">
        <f t="shared" si="15"/>
        <v>-315.14484781811512</v>
      </c>
      <c r="CC15">
        <f t="shared" si="15"/>
        <v>20.70905062212374</v>
      </c>
      <c r="CD15" s="66"/>
      <c r="CF15" t="s">
        <v>141</v>
      </c>
      <c r="CG15" s="33">
        <f t="shared" si="12"/>
        <v>0.92999999999999972</v>
      </c>
      <c r="CH15" s="33">
        <f t="shared" si="6"/>
        <v>-3.5670000000000002</v>
      </c>
      <c r="CI15" s="33">
        <f t="shared" si="6"/>
        <v>2.8019999999999996</v>
      </c>
      <c r="CJ15" s="33">
        <f t="shared" si="6"/>
        <v>-3.9929999999999994</v>
      </c>
      <c r="CK15" s="33">
        <f t="shared" si="6"/>
        <v>11.894</v>
      </c>
      <c r="CL15" s="33">
        <f t="shared" si="6"/>
        <v>-15.235999999999999</v>
      </c>
      <c r="CM15" s="33">
        <f t="shared" si="6"/>
        <v>6.7680000000000007</v>
      </c>
      <c r="CN15" s="33">
        <f t="shared" si="6"/>
        <v>-1.7820000000000005</v>
      </c>
      <c r="CO15" s="33">
        <f t="shared" si="6"/>
        <v>-3.8839999999999999</v>
      </c>
      <c r="CP15" s="33">
        <f t="shared" si="6"/>
        <v>-0.5299999999999998</v>
      </c>
      <c r="CQ15" s="33">
        <f t="shared" si="6"/>
        <v>0.73699999999999988</v>
      </c>
      <c r="CR15" s="33">
        <f t="shared" si="6"/>
        <v>35.766999999999996</v>
      </c>
      <c r="CS15" s="33">
        <f t="shared" si="6"/>
        <v>-23.711999999999996</v>
      </c>
      <c r="CT15" s="33">
        <f t="shared" si="6"/>
        <v>5.636000000000001</v>
      </c>
      <c r="CU15" s="33">
        <f t="shared" si="6"/>
        <v>0.81700000000000017</v>
      </c>
      <c r="CV15" s="33">
        <f t="shared" si="6"/>
        <v>49.093999999999994</v>
      </c>
      <c r="CW15" s="33">
        <f t="shared" si="6"/>
        <v>83.393000000000015</v>
      </c>
      <c r="CX15" s="33">
        <f t="shared" si="7"/>
        <v>-126.19900000000001</v>
      </c>
      <c r="CY15" s="33">
        <f t="shared" si="7"/>
        <v>1.8900000000000006</v>
      </c>
      <c r="CZ15" s="33">
        <f t="shared" si="7"/>
        <v>-7.4500000000000028</v>
      </c>
      <c r="DA15" s="33">
        <f t="shared" si="7"/>
        <v>45.166000000000004</v>
      </c>
      <c r="DB15" s="33">
        <f t="shared" si="7"/>
        <v>-43.917000000000002</v>
      </c>
      <c r="DC15" s="33">
        <f t="shared" si="7"/>
        <v>-5.5080000000000009</v>
      </c>
      <c r="DD15" s="33">
        <f t="shared" si="7"/>
        <v>24.044000000000004</v>
      </c>
      <c r="DE15" s="33">
        <f t="shared" si="7"/>
        <v>-28.25</v>
      </c>
      <c r="DF15" s="33">
        <f t="shared" si="7"/>
        <v>-8.4890000000000008</v>
      </c>
      <c r="DG15" s="33">
        <f t="shared" si="7"/>
        <v>17.422999999999998</v>
      </c>
      <c r="DH15" s="33">
        <f t="shared" si="7"/>
        <v>-4.8529999999999998</v>
      </c>
      <c r="DI15" s="33">
        <f t="shared" si="7"/>
        <v>-17.404</v>
      </c>
      <c r="DJ15" s="33">
        <f t="shared" si="8"/>
        <v>1.0029999999999997</v>
      </c>
      <c r="DK15" s="33">
        <f t="shared" si="8"/>
        <v>7.0990000000000002</v>
      </c>
      <c r="DL15" s="33">
        <f t="shared" si="8"/>
        <v>-2.4969999999999994</v>
      </c>
      <c r="DM15" s="33">
        <f t="shared" si="8"/>
        <v>-4.085</v>
      </c>
      <c r="DN15" s="33">
        <f t="shared" si="8"/>
        <v>1.2309999999999999</v>
      </c>
      <c r="DO15" s="33">
        <f t="shared" si="8"/>
        <v>-6.7850000000000001</v>
      </c>
      <c r="DP15" s="33">
        <f t="shared" si="8"/>
        <v>10.334999999999999</v>
      </c>
      <c r="DQ15" s="33">
        <f t="shared" si="8"/>
        <v>-8.5939999999999994</v>
      </c>
      <c r="DR15" s="33">
        <f t="shared" si="8"/>
        <v>-1.2149999999999999</v>
      </c>
      <c r="DS15" s="33"/>
      <c r="DU15" t="s">
        <v>141</v>
      </c>
      <c r="DV15" s="33">
        <f t="shared" si="13"/>
        <v>0.92999999999999972</v>
      </c>
      <c r="DW15" s="33">
        <f t="shared" si="14"/>
        <v>-2.6370000000000005</v>
      </c>
      <c r="DX15" s="33">
        <f t="shared" si="9"/>
        <v>0.16499999999999915</v>
      </c>
      <c r="DY15" s="33">
        <f t="shared" si="9"/>
        <v>-3.8280000000000003</v>
      </c>
      <c r="DZ15" s="33">
        <f t="shared" si="9"/>
        <v>8.0659999999999989</v>
      </c>
      <c r="EA15" s="33">
        <f t="shared" si="9"/>
        <v>-7.17</v>
      </c>
      <c r="EB15" s="33">
        <f t="shared" si="9"/>
        <v>-0.40199999999999925</v>
      </c>
      <c r="EC15" s="33">
        <f t="shared" si="9"/>
        <v>-2.1839999999999997</v>
      </c>
      <c r="ED15" s="33">
        <f t="shared" si="9"/>
        <v>-6.0679999999999996</v>
      </c>
      <c r="EE15" s="33">
        <f t="shared" si="9"/>
        <v>-6.597999999999999</v>
      </c>
      <c r="EF15" s="33">
        <f t="shared" si="9"/>
        <v>-5.8609999999999989</v>
      </c>
      <c r="EG15" s="33">
        <f t="shared" si="9"/>
        <v>29.905999999999999</v>
      </c>
      <c r="EH15" s="33">
        <f t="shared" si="9"/>
        <v>6.1940000000000026</v>
      </c>
      <c r="EI15" s="33">
        <f t="shared" si="9"/>
        <v>11.830000000000004</v>
      </c>
      <c r="EJ15" s="33">
        <f t="shared" si="9"/>
        <v>12.647000000000004</v>
      </c>
      <c r="EK15" s="33">
        <f t="shared" si="9"/>
        <v>61.741</v>
      </c>
      <c r="EL15" s="33">
        <f t="shared" si="9"/>
        <v>145.13400000000001</v>
      </c>
      <c r="EM15" s="33">
        <f t="shared" si="9"/>
        <v>18.935000000000002</v>
      </c>
      <c r="EN15" s="33">
        <f t="shared" si="10"/>
        <v>20.825000000000003</v>
      </c>
      <c r="EO15" s="33">
        <f t="shared" si="10"/>
        <v>13.375</v>
      </c>
      <c r="EP15" s="33">
        <f t="shared" si="10"/>
        <v>58.541000000000004</v>
      </c>
      <c r="EQ15" s="33">
        <f t="shared" si="10"/>
        <v>14.624000000000002</v>
      </c>
      <c r="ER15" s="33">
        <f t="shared" si="10"/>
        <v>9.1160000000000014</v>
      </c>
      <c r="ES15" s="33">
        <f t="shared" si="10"/>
        <v>33.160000000000004</v>
      </c>
      <c r="ET15" s="33">
        <f t="shared" si="10"/>
        <v>4.9100000000000037</v>
      </c>
      <c r="EU15" s="33">
        <f t="shared" si="10"/>
        <v>-3.5789999999999971</v>
      </c>
      <c r="EV15" s="33">
        <f t="shared" si="10"/>
        <v>13.844000000000001</v>
      </c>
      <c r="EW15" s="33">
        <f t="shared" si="10"/>
        <v>8.9910000000000014</v>
      </c>
      <c r="EX15" s="33">
        <f t="shared" si="10"/>
        <v>-8.4129999999999985</v>
      </c>
      <c r="EY15" s="33">
        <f t="shared" si="10"/>
        <v>-7.4099999999999984</v>
      </c>
      <c r="EZ15" s="33">
        <f t="shared" si="10"/>
        <v>-0.31099999999999817</v>
      </c>
      <c r="FA15" s="33">
        <f t="shared" si="10"/>
        <v>-2.8079999999999976</v>
      </c>
      <c r="FB15" s="33">
        <f t="shared" si="10"/>
        <v>-6.8929999999999971</v>
      </c>
      <c r="FC15" s="33">
        <f t="shared" si="10"/>
        <v>-5.6619999999999973</v>
      </c>
      <c r="FD15" s="33">
        <f t="shared" si="11"/>
        <v>-12.446999999999997</v>
      </c>
      <c r="FE15" s="33">
        <f t="shared" si="11"/>
        <v>-2.1119999999999983</v>
      </c>
      <c r="FF15" s="33">
        <f t="shared" si="11"/>
        <v>-10.705999999999998</v>
      </c>
      <c r="FG15" s="33">
        <f t="shared" si="11"/>
        <v>-11.920999999999998</v>
      </c>
      <c r="FH15" s="67"/>
      <c r="FI15" s="34">
        <v>1993</v>
      </c>
      <c r="FK15" s="33"/>
      <c r="FL15" s="33"/>
    </row>
    <row r="16" spans="1:168" x14ac:dyDescent="0.25">
      <c r="A16" t="s">
        <v>142</v>
      </c>
      <c r="B16" s="33"/>
      <c r="C16" s="33"/>
      <c r="D16" s="33"/>
      <c r="E16" s="33"/>
      <c r="F16" s="33"/>
      <c r="G16" s="33"/>
      <c r="H16" s="33"/>
      <c r="I16" s="33"/>
      <c r="J16" s="33"/>
      <c r="K16" s="33"/>
      <c r="L16" s="33"/>
      <c r="M16" s="33"/>
      <c r="N16" s="33"/>
      <c r="O16" s="33"/>
      <c r="P16" s="33">
        <f>+VLOOKUP($A16,'[2]World GDP'!$D$2:$AW$189,P$1-1973,0)</f>
        <v>-1.6419999999999999</v>
      </c>
      <c r="Q16" s="33">
        <f>+VLOOKUP($A16,'[2]World GDP'!$D$2:$AW$189,Q$1-1973,0)</f>
        <v>2.1549999999999998</v>
      </c>
      <c r="R16" s="33">
        <f>+VLOOKUP($A16,'[2]World GDP'!$D$2:$AW$189,R$1-1973,0)</f>
        <v>5.6890000000000001</v>
      </c>
      <c r="S16" s="33">
        <f>+VLOOKUP($A16,'[2]World GDP'!$D$2:$AW$189,S$1-1973,0)</f>
        <v>11.74</v>
      </c>
      <c r="T16" s="33">
        <f>+VLOOKUP($A16,'[2]World GDP'!$D$2:$AW$189,T$1-1973,0)</f>
        <v>6.7229999999999999</v>
      </c>
      <c r="U16" s="33">
        <f>+VLOOKUP($A16,'[2]World GDP'!$D$2:$AW$189,U$1-1973,0)</f>
        <v>-0.3</v>
      </c>
      <c r="V16" s="33">
        <f>+VLOOKUP($A16,'[2]World GDP'!$D$2:$AW$189,V$1-1973,0)</f>
        <v>9.9740000000000002</v>
      </c>
      <c r="W16" s="33">
        <f>+VLOOKUP($A16,'[2]World GDP'!$D$2:$AW$189,W$1-1973,0)</f>
        <v>7.516</v>
      </c>
      <c r="X16" s="33">
        <f>+VLOOKUP($A16,'[2]World GDP'!$D$2:$AW$189,X$1-1973,0)</f>
        <v>7.94</v>
      </c>
      <c r="Y16" s="33">
        <f>+VLOOKUP($A16,'[2]World GDP'!$D$2:$AW$189,Y$1-1973,0)</f>
        <v>7.7649999999999997</v>
      </c>
      <c r="Z16" s="33">
        <f>+VLOOKUP($A16,'[2]World GDP'!$D$2:$AW$189,Z$1-1973,0)</f>
        <v>6.343</v>
      </c>
      <c r="AA16" s="33">
        <f>+VLOOKUP($A16,'[2]World GDP'!$D$2:$AW$189,AA$1-1973,0)</f>
        <v>8.8529999999999998</v>
      </c>
      <c r="AB16" s="33">
        <f>+VLOOKUP($A16,'[2]World GDP'!$D$2:$AW$189,AB$1-1973,0)</f>
        <v>10.097</v>
      </c>
      <c r="AC16" s="33">
        <f>+VLOOKUP($A16,'[2]World GDP'!$D$2:$AW$189,AC$1-1973,0)</f>
        <v>7.492</v>
      </c>
      <c r="AD16" s="33">
        <f>+VLOOKUP($A16,'[2]World GDP'!$D$2:$AW$189,AD$1-1973,0)</f>
        <v>-4.1509999999999998</v>
      </c>
      <c r="AE16" s="33">
        <f>+VLOOKUP($A16,'[2]World GDP'!$D$2:$AW$189,AE$1-1973,0)</f>
        <v>-14.071999999999999</v>
      </c>
      <c r="AF16" s="33">
        <f>+VLOOKUP($A16,'[2]World GDP'!$D$2:$AW$189,AF$1-1973,0)</f>
        <v>3.33</v>
      </c>
      <c r="AG16" s="33">
        <f>+VLOOKUP($A16,'[2]World GDP'!$D$2:$AW$189,AG$1-1973,0)</f>
        <v>8.282</v>
      </c>
      <c r="AH16" s="33">
        <f>+VLOOKUP($A16,'[2]World GDP'!$D$2:$AW$189,AH$1-1973,0)</f>
        <v>3.2240000000000002</v>
      </c>
      <c r="AI16" s="33">
        <f>+VLOOKUP($A16,'[2]World GDP'!$D$2:$AW$189,AI$1-1973,0)</f>
        <v>2.9940000000000002</v>
      </c>
      <c r="AJ16" s="33">
        <f>+VLOOKUP($A16,'[2]World GDP'!$D$2:$AW$189,AJ$1-1973,0)</f>
        <v>3.169</v>
      </c>
      <c r="AK16" s="33">
        <f>+VLOOKUP($A16,'[2]World GDP'!$D$2:$AW$189,AK$1-1973,0)</f>
        <v>3.3610000000000002</v>
      </c>
      <c r="AL16" s="33">
        <f>+VLOOKUP($A16,'[2]World GDP'!$D$2:$AW$189,AL$1-1973,0)</f>
        <v>3.532</v>
      </c>
      <c r="AM16" s="33">
        <f>+VLOOKUP($A16,'[2]World GDP'!$D$2:$AW$189,AM$1-1973,0)</f>
        <v>3.59</v>
      </c>
      <c r="AN16" s="33">
        <f>+VLOOKUP($A16,'[2]World GDP'!$D$2:$AW$189,AN$1-1973,0)</f>
        <v>3.7130000000000001</v>
      </c>
      <c r="AO16" s="66"/>
      <c r="AQ16" t="s">
        <v>142</v>
      </c>
      <c r="AR16" t="e">
        <f t="shared" si="16"/>
        <v>#DIV/0!</v>
      </c>
      <c r="AS16" t="e">
        <f t="shared" si="16"/>
        <v>#DIV/0!</v>
      </c>
      <c r="AT16" t="e">
        <f t="shared" si="16"/>
        <v>#DIV/0!</v>
      </c>
      <c r="AU16" t="e">
        <f t="shared" si="16"/>
        <v>#DIV/0!</v>
      </c>
      <c r="AV16" t="e">
        <f t="shared" si="16"/>
        <v>#DIV/0!</v>
      </c>
      <c r="AW16" t="e">
        <f t="shared" si="16"/>
        <v>#DIV/0!</v>
      </c>
      <c r="AX16" t="e">
        <f t="shared" si="16"/>
        <v>#DIV/0!</v>
      </c>
      <c r="AY16" t="e">
        <f t="shared" si="16"/>
        <v>#DIV/0!</v>
      </c>
      <c r="AZ16" t="e">
        <f t="shared" si="16"/>
        <v>#DIV/0!</v>
      </c>
      <c r="BA16" t="e">
        <f t="shared" si="16"/>
        <v>#DIV/0!</v>
      </c>
      <c r="BB16" t="e">
        <f t="shared" si="16"/>
        <v>#DIV/0!</v>
      </c>
      <c r="BC16" t="e">
        <f t="shared" si="16"/>
        <v>#DIV/0!</v>
      </c>
      <c r="BD16" t="e">
        <f t="shared" si="16"/>
        <v>#DIV/0!</v>
      </c>
      <c r="BE16" t="e">
        <f t="shared" si="17"/>
        <v>#DIV/0!</v>
      </c>
      <c r="BF16">
        <f t="shared" si="17"/>
        <v>-231.2423873325213</v>
      </c>
      <c r="BG16">
        <f t="shared" si="17"/>
        <v>163.9907192575406</v>
      </c>
      <c r="BH16">
        <f t="shared" si="17"/>
        <v>106.36315696959042</v>
      </c>
      <c r="BI16">
        <f t="shared" si="17"/>
        <v>-42.734241908006823</v>
      </c>
      <c r="BJ16">
        <f t="shared" si="17"/>
        <v>-104.46229361892013</v>
      </c>
      <c r="BK16">
        <f t="shared" si="17"/>
        <v>-3424.666666666667</v>
      </c>
      <c r="BL16">
        <f t="shared" si="17"/>
        <v>-24.644074593944254</v>
      </c>
      <c r="BM16">
        <f t="shared" si="17"/>
        <v>5.6412985630654617</v>
      </c>
      <c r="BN16">
        <f t="shared" si="17"/>
        <v>-2.2040302267002545</v>
      </c>
      <c r="BO16">
        <f t="shared" si="17"/>
        <v>-18.312942691564714</v>
      </c>
      <c r="BP16">
        <f t="shared" si="17"/>
        <v>39.571180829260584</v>
      </c>
      <c r="BQ16">
        <f t="shared" si="17"/>
        <v>14.051733875522416</v>
      </c>
      <c r="BR16">
        <f t="shared" si="17"/>
        <v>-25.799742497771618</v>
      </c>
      <c r="BS16">
        <f t="shared" si="17"/>
        <v>-155.40576615056059</v>
      </c>
      <c r="BT16">
        <f t="shared" si="15"/>
        <v>239.00264996386414</v>
      </c>
      <c r="BU16">
        <f t="shared" si="15"/>
        <v>-123.66401364411598</v>
      </c>
      <c r="BV16">
        <f t="shared" si="15"/>
        <v>148.70870870870871</v>
      </c>
      <c r="BW16">
        <f t="shared" si="15"/>
        <v>-61.072204781453756</v>
      </c>
      <c r="BX16">
        <f t="shared" si="15"/>
        <v>-7.1339950372208421</v>
      </c>
      <c r="BY16">
        <f t="shared" si="15"/>
        <v>5.8450233800935223</v>
      </c>
      <c r="BZ16">
        <f t="shared" si="15"/>
        <v>6.0586935941937554</v>
      </c>
      <c r="CA16">
        <f t="shared" si="15"/>
        <v>5.087771496578398</v>
      </c>
      <c r="CB16">
        <f t="shared" si="15"/>
        <v>1.642129105322752</v>
      </c>
      <c r="CC16">
        <f t="shared" si="15"/>
        <v>3.4261838440111489</v>
      </c>
      <c r="CD16" s="66"/>
      <c r="CF16" t="s">
        <v>142</v>
      </c>
      <c r="CG16" s="33">
        <f t="shared" si="12"/>
        <v>0</v>
      </c>
      <c r="CH16" s="33">
        <f t="shared" si="6"/>
        <v>0</v>
      </c>
      <c r="CI16" s="33">
        <f t="shared" si="6"/>
        <v>0</v>
      </c>
      <c r="CJ16" s="33">
        <f t="shared" si="6"/>
        <v>0</v>
      </c>
      <c r="CK16" s="33">
        <f t="shared" si="6"/>
        <v>0</v>
      </c>
      <c r="CL16" s="33">
        <f t="shared" si="6"/>
        <v>0</v>
      </c>
      <c r="CM16" s="33">
        <f t="shared" si="6"/>
        <v>0</v>
      </c>
      <c r="CN16" s="33">
        <f t="shared" si="6"/>
        <v>0</v>
      </c>
      <c r="CO16" s="33">
        <f t="shared" si="6"/>
        <v>0</v>
      </c>
      <c r="CP16" s="33">
        <f t="shared" si="6"/>
        <v>0</v>
      </c>
      <c r="CQ16" s="33">
        <f t="shared" si="6"/>
        <v>0</v>
      </c>
      <c r="CR16" s="33">
        <f t="shared" si="6"/>
        <v>0</v>
      </c>
      <c r="CS16" s="33">
        <f t="shared" si="6"/>
        <v>0</v>
      </c>
      <c r="CT16" s="33">
        <f t="shared" si="6"/>
        <v>-1.6419999999999999</v>
      </c>
      <c r="CU16" s="33">
        <f t="shared" si="6"/>
        <v>3.7969999999999997</v>
      </c>
      <c r="CV16" s="33">
        <f t="shared" si="6"/>
        <v>3.5340000000000003</v>
      </c>
      <c r="CW16" s="33">
        <f t="shared" si="6"/>
        <v>6.0510000000000002</v>
      </c>
      <c r="CX16" s="33">
        <f t="shared" si="7"/>
        <v>-5.0170000000000003</v>
      </c>
      <c r="CY16" s="33">
        <f t="shared" si="7"/>
        <v>-7.0229999999999997</v>
      </c>
      <c r="CZ16" s="33">
        <f t="shared" si="7"/>
        <v>10.274000000000001</v>
      </c>
      <c r="DA16" s="33">
        <f t="shared" si="7"/>
        <v>-2.4580000000000002</v>
      </c>
      <c r="DB16" s="33">
        <f t="shared" si="7"/>
        <v>0.42400000000000038</v>
      </c>
      <c r="DC16" s="33">
        <f t="shared" si="7"/>
        <v>-0.17500000000000071</v>
      </c>
      <c r="DD16" s="33">
        <f t="shared" si="7"/>
        <v>-1.4219999999999997</v>
      </c>
      <c r="DE16" s="33">
        <f t="shared" si="7"/>
        <v>2.5099999999999998</v>
      </c>
      <c r="DF16" s="33">
        <f t="shared" si="7"/>
        <v>1.2439999999999998</v>
      </c>
      <c r="DG16" s="33">
        <f t="shared" si="7"/>
        <v>-2.6049999999999995</v>
      </c>
      <c r="DH16" s="33">
        <f t="shared" si="7"/>
        <v>-11.643000000000001</v>
      </c>
      <c r="DI16" s="33">
        <f t="shared" si="7"/>
        <v>-9.9209999999999994</v>
      </c>
      <c r="DJ16" s="33">
        <f t="shared" si="8"/>
        <v>17.402000000000001</v>
      </c>
      <c r="DK16" s="33">
        <f t="shared" si="8"/>
        <v>4.952</v>
      </c>
      <c r="DL16" s="33">
        <f t="shared" si="8"/>
        <v>-5.0579999999999998</v>
      </c>
      <c r="DM16" s="33">
        <f t="shared" si="8"/>
        <v>-0.22999999999999998</v>
      </c>
      <c r="DN16" s="33">
        <f t="shared" si="8"/>
        <v>0.17499999999999982</v>
      </c>
      <c r="DO16" s="33">
        <f t="shared" si="8"/>
        <v>0.19200000000000017</v>
      </c>
      <c r="DP16" s="33">
        <f t="shared" si="8"/>
        <v>0.17099999999999982</v>
      </c>
      <c r="DQ16" s="33">
        <f t="shared" si="8"/>
        <v>5.7999999999999829E-2</v>
      </c>
      <c r="DR16" s="33">
        <f t="shared" si="8"/>
        <v>0.12300000000000022</v>
      </c>
      <c r="DS16" s="33"/>
      <c r="DU16" t="s">
        <v>142</v>
      </c>
      <c r="DV16" s="33">
        <f t="shared" si="13"/>
        <v>0</v>
      </c>
      <c r="DW16" s="33">
        <f t="shared" si="14"/>
        <v>0</v>
      </c>
      <c r="DX16" s="33">
        <f t="shared" si="9"/>
        <v>0</v>
      </c>
      <c r="DY16" s="33">
        <f t="shared" si="9"/>
        <v>0</v>
      </c>
      <c r="DZ16" s="33">
        <f t="shared" si="9"/>
        <v>0</v>
      </c>
      <c r="EA16" s="33">
        <f t="shared" si="9"/>
        <v>0</v>
      </c>
      <c r="EB16" s="33">
        <f t="shared" si="9"/>
        <v>0</v>
      </c>
      <c r="EC16" s="33">
        <f t="shared" si="9"/>
        <v>0</v>
      </c>
      <c r="ED16" s="33">
        <f t="shared" si="9"/>
        <v>0</v>
      </c>
      <c r="EE16" s="33">
        <f t="shared" si="9"/>
        <v>0</v>
      </c>
      <c r="EF16" s="33">
        <f t="shared" si="9"/>
        <v>0</v>
      </c>
      <c r="EG16" s="33">
        <f t="shared" si="9"/>
        <v>0</v>
      </c>
      <c r="EH16" s="33">
        <f t="shared" si="9"/>
        <v>0</v>
      </c>
      <c r="EI16" s="33">
        <f t="shared" si="9"/>
        <v>-1.6419999999999999</v>
      </c>
      <c r="EJ16" s="33">
        <f t="shared" si="9"/>
        <v>2.1549999999999998</v>
      </c>
      <c r="EK16" s="33">
        <f t="shared" si="9"/>
        <v>5.6890000000000001</v>
      </c>
      <c r="EL16" s="33">
        <f t="shared" si="9"/>
        <v>11.74</v>
      </c>
      <c r="EM16" s="33">
        <f t="shared" si="9"/>
        <v>6.7229999999999999</v>
      </c>
      <c r="EN16" s="33">
        <f t="shared" si="10"/>
        <v>-0.29999999999999982</v>
      </c>
      <c r="EO16" s="33">
        <f t="shared" si="10"/>
        <v>9.9740000000000002</v>
      </c>
      <c r="EP16" s="33">
        <f t="shared" si="10"/>
        <v>7.516</v>
      </c>
      <c r="EQ16" s="33">
        <f t="shared" si="10"/>
        <v>7.94</v>
      </c>
      <c r="ER16" s="33">
        <f t="shared" si="10"/>
        <v>7.7649999999999997</v>
      </c>
      <c r="ES16" s="33">
        <f t="shared" si="10"/>
        <v>6.343</v>
      </c>
      <c r="ET16" s="33">
        <f t="shared" si="10"/>
        <v>8.8529999999999998</v>
      </c>
      <c r="EU16" s="33">
        <f t="shared" si="10"/>
        <v>10.097</v>
      </c>
      <c r="EV16" s="33">
        <f t="shared" si="10"/>
        <v>7.492</v>
      </c>
      <c r="EW16" s="33">
        <f t="shared" si="10"/>
        <v>-4.1510000000000007</v>
      </c>
      <c r="EX16" s="33">
        <f t="shared" si="10"/>
        <v>-14.071999999999999</v>
      </c>
      <c r="EY16" s="33">
        <f t="shared" si="10"/>
        <v>3.3300000000000018</v>
      </c>
      <c r="EZ16" s="33">
        <f t="shared" si="10"/>
        <v>8.2820000000000018</v>
      </c>
      <c r="FA16" s="33">
        <f t="shared" si="10"/>
        <v>3.224000000000002</v>
      </c>
      <c r="FB16" s="33">
        <f t="shared" si="10"/>
        <v>2.994000000000002</v>
      </c>
      <c r="FC16" s="33">
        <f t="shared" si="10"/>
        <v>3.1690000000000018</v>
      </c>
      <c r="FD16" s="33">
        <f t="shared" si="11"/>
        <v>3.361000000000002</v>
      </c>
      <c r="FE16" s="33">
        <f t="shared" si="11"/>
        <v>3.5320000000000018</v>
      </c>
      <c r="FF16" s="33">
        <f t="shared" si="11"/>
        <v>3.5900000000000016</v>
      </c>
      <c r="FG16" s="33">
        <f t="shared" si="11"/>
        <v>3.7130000000000019</v>
      </c>
      <c r="FH16" s="67"/>
      <c r="FI16" s="34">
        <v>1995</v>
      </c>
      <c r="FK16" s="33"/>
      <c r="FL16" s="33"/>
    </row>
    <row r="17" spans="1:168" x14ac:dyDescent="0.25">
      <c r="A17" t="s">
        <v>143</v>
      </c>
      <c r="B17" s="33">
        <f>+VLOOKUP($A17,'[2]World GDP'!$D$2:$AW$189,B$1-1973,0)</f>
        <v>-1.694</v>
      </c>
      <c r="C17" s="33">
        <f>+VLOOKUP($A17,'[2]World GDP'!$D$2:$AW$189,C$1-1973,0)</f>
        <v>6.0039999999999996</v>
      </c>
      <c r="D17" s="33">
        <f>+VLOOKUP($A17,'[2]World GDP'!$D$2:$AW$189,D$1-1973,0)</f>
        <v>-1.0920000000000001</v>
      </c>
      <c r="E17" s="33">
        <f>+VLOOKUP($A17,'[2]World GDP'!$D$2:$AW$189,E$1-1973,0)</f>
        <v>-4.2119999999999997</v>
      </c>
      <c r="F17" s="33">
        <f>+VLOOKUP($A17,'[2]World GDP'!$D$2:$AW$189,F$1-1973,0)</f>
        <v>10.106999999999999</v>
      </c>
      <c r="G17" s="33">
        <f>+VLOOKUP($A17,'[2]World GDP'!$D$2:$AW$189,G$1-1973,0)</f>
        <v>-3.774</v>
      </c>
      <c r="H17" s="33">
        <f>+VLOOKUP($A17,'[2]World GDP'!$D$2:$AW$189,H$1-1973,0)</f>
        <v>6.5960000000000001</v>
      </c>
      <c r="I17" s="33">
        <f>+VLOOKUP($A17,'[2]World GDP'!$D$2:$AW$189,I$1-1973,0)</f>
        <v>-7.194</v>
      </c>
      <c r="J17" s="33">
        <f>+VLOOKUP($A17,'[2]World GDP'!$D$2:$AW$189,J$1-1973,0)</f>
        <v>3.4620000000000002</v>
      </c>
      <c r="K17" s="33">
        <f>+VLOOKUP($A17,'[2]World GDP'!$D$2:$AW$189,K$1-1973,0)</f>
        <v>13.888</v>
      </c>
      <c r="L17" s="33">
        <f>+VLOOKUP($A17,'[2]World GDP'!$D$2:$AW$189,L$1-1973,0)</f>
        <v>5.8019999999999996</v>
      </c>
      <c r="M17" s="33">
        <f>+VLOOKUP($A17,'[2]World GDP'!$D$2:$AW$189,M$1-1973,0)</f>
        <v>-2.7080000000000002</v>
      </c>
      <c r="N17" s="33">
        <f>+VLOOKUP($A17,'[2]World GDP'!$D$2:$AW$189,N$1-1973,0)</f>
        <v>6.1070000000000002</v>
      </c>
      <c r="O17" s="33">
        <f>+VLOOKUP($A17,'[2]World GDP'!$D$2:$AW$189,O$1-1973,0)</f>
        <v>2.605</v>
      </c>
      <c r="P17" s="33">
        <f>+VLOOKUP($A17,'[2]World GDP'!$D$2:$AW$189,P$1-1973,0)</f>
        <v>5.0890000000000004</v>
      </c>
      <c r="Q17" s="33">
        <f>+VLOOKUP($A17,'[2]World GDP'!$D$2:$AW$189,Q$1-1973,0)</f>
        <v>4.915</v>
      </c>
      <c r="R17" s="33">
        <f>+VLOOKUP($A17,'[2]World GDP'!$D$2:$AW$189,R$1-1973,0)</f>
        <v>4.7409999999999997</v>
      </c>
      <c r="S17" s="33">
        <f>+VLOOKUP($A17,'[2]World GDP'!$D$2:$AW$189,S$1-1973,0)</f>
        <v>-2.2610000000000001</v>
      </c>
      <c r="T17" s="33">
        <f>+VLOOKUP($A17,'[2]World GDP'!$D$2:$AW$189,T$1-1973,0)</f>
        <v>1.2270000000000001</v>
      </c>
      <c r="U17" s="33">
        <f>+VLOOKUP($A17,'[2]World GDP'!$D$2:$AW$189,U$1-1973,0)</f>
        <v>9.2110000000000003</v>
      </c>
      <c r="V17" s="33">
        <f>+VLOOKUP($A17,'[2]World GDP'!$D$2:$AW$189,V$1-1973,0)</f>
        <v>-1.78</v>
      </c>
      <c r="W17" s="33">
        <f>+VLOOKUP($A17,'[2]World GDP'!$D$2:$AW$189,W$1-1973,0)</f>
        <v>1.97</v>
      </c>
      <c r="X17" s="33">
        <f>+VLOOKUP($A17,'[2]World GDP'!$D$2:$AW$189,X$1-1973,0)</f>
        <v>3.1539999999999999</v>
      </c>
      <c r="Y17" s="33">
        <f>+VLOOKUP($A17,'[2]World GDP'!$D$2:$AW$189,Y$1-1973,0)</f>
        <v>0.996</v>
      </c>
      <c r="Z17" s="33">
        <f>+VLOOKUP($A17,'[2]World GDP'!$D$2:$AW$189,Z$1-1973,0)</f>
        <v>5.4560000000000004</v>
      </c>
      <c r="AA17" s="33">
        <f>+VLOOKUP($A17,'[2]World GDP'!$D$2:$AW$189,AA$1-1973,0)</f>
        <v>2.5</v>
      </c>
      <c r="AB17" s="33">
        <f>+VLOOKUP($A17,'[2]World GDP'!$D$2:$AW$189,AB$1-1973,0)</f>
        <v>1.8560000000000001</v>
      </c>
      <c r="AC17" s="33">
        <f>+VLOOKUP($A17,'[2]World GDP'!$D$2:$AW$189,AC$1-1973,0)</f>
        <v>-0.85899999999999999</v>
      </c>
      <c r="AD17" s="33">
        <f>+VLOOKUP($A17,'[2]World GDP'!$D$2:$AW$189,AD$1-1973,0)</f>
        <v>1.0309999999999999</v>
      </c>
      <c r="AE17" s="33">
        <f>+VLOOKUP($A17,'[2]World GDP'!$D$2:$AW$189,AE$1-1973,0)</f>
        <v>-1.3069999999999999</v>
      </c>
      <c r="AF17" s="33">
        <f>+VLOOKUP($A17,'[2]World GDP'!$D$2:$AW$189,AF$1-1973,0)</f>
        <v>0.14499999999999999</v>
      </c>
      <c r="AG17" s="33">
        <f>+VLOOKUP($A17,'[2]World GDP'!$D$2:$AW$189,AG$1-1973,0)</f>
        <v>1.869</v>
      </c>
      <c r="AH17" s="33">
        <f>+VLOOKUP($A17,'[2]World GDP'!$D$2:$AW$189,AH$1-1973,0)</f>
        <v>2.08</v>
      </c>
      <c r="AI17" s="33">
        <f>+VLOOKUP($A17,'[2]World GDP'!$D$2:$AW$189,AI$1-1973,0)</f>
        <v>2.2160000000000002</v>
      </c>
      <c r="AJ17" s="33">
        <f>+VLOOKUP($A17,'[2]World GDP'!$D$2:$AW$189,AJ$1-1973,0)</f>
        <v>2.0409999999999999</v>
      </c>
      <c r="AK17" s="33">
        <f>+VLOOKUP($A17,'[2]World GDP'!$D$2:$AW$189,AK$1-1973,0)</f>
        <v>1.994</v>
      </c>
      <c r="AL17" s="33">
        <f>+VLOOKUP($A17,'[2]World GDP'!$D$2:$AW$189,AL$1-1973,0)</f>
        <v>1.994</v>
      </c>
      <c r="AM17" s="33">
        <f>+VLOOKUP($A17,'[2]World GDP'!$D$2:$AW$189,AM$1-1973,0)</f>
        <v>2.0110000000000001</v>
      </c>
      <c r="AN17" s="33">
        <f>+VLOOKUP($A17,'[2]World GDP'!$D$2:$AW$189,AN$1-1973,0)</f>
        <v>2.0289999999999999</v>
      </c>
      <c r="AO17" s="66"/>
      <c r="AQ17" t="s">
        <v>143</v>
      </c>
      <c r="AR17">
        <f t="shared" si="16"/>
        <v>-454.42739079102716</v>
      </c>
      <c r="AS17">
        <f t="shared" si="16"/>
        <v>-118.18787475016656</v>
      </c>
      <c r="AT17">
        <f t="shared" si="16"/>
        <v>285.71428571428567</v>
      </c>
      <c r="AU17">
        <f t="shared" si="16"/>
        <v>-339.95726495726495</v>
      </c>
      <c r="AV17">
        <f t="shared" si="16"/>
        <v>-137.3404571089344</v>
      </c>
      <c r="AW17">
        <f t="shared" si="16"/>
        <v>-274.77477477477476</v>
      </c>
      <c r="AX17">
        <f t="shared" si="16"/>
        <v>-209.06610066707094</v>
      </c>
      <c r="AY17">
        <f t="shared" si="16"/>
        <v>-148.12343619683071</v>
      </c>
      <c r="AZ17">
        <f t="shared" si="16"/>
        <v>301.1554015020219</v>
      </c>
      <c r="BA17">
        <f t="shared" si="16"/>
        <v>-58.22292626728111</v>
      </c>
      <c r="BB17">
        <f t="shared" si="16"/>
        <v>-146.67356084108928</v>
      </c>
      <c r="BC17">
        <f t="shared" si="16"/>
        <v>-325.51698670605612</v>
      </c>
      <c r="BD17">
        <f t="shared" si="16"/>
        <v>-57.344031439331914</v>
      </c>
      <c r="BE17">
        <f t="shared" si="17"/>
        <v>95.355086372360859</v>
      </c>
      <c r="BF17">
        <f t="shared" si="17"/>
        <v>-3.4191393201021896</v>
      </c>
      <c r="BG17">
        <f t="shared" si="17"/>
        <v>-3.5401831129196353</v>
      </c>
      <c r="BH17">
        <f t="shared" si="17"/>
        <v>-147.69036068340014</v>
      </c>
      <c r="BI17">
        <f t="shared" si="17"/>
        <v>-154.26802299867316</v>
      </c>
      <c r="BJ17">
        <f t="shared" si="17"/>
        <v>650.69274653626735</v>
      </c>
      <c r="BK17">
        <f t="shared" si="17"/>
        <v>-119.32472044294865</v>
      </c>
      <c r="BL17">
        <f t="shared" si="17"/>
        <v>-210.67415730337078</v>
      </c>
      <c r="BM17">
        <f t="shared" si="17"/>
        <v>60.101522842639582</v>
      </c>
      <c r="BN17">
        <f t="shared" si="17"/>
        <v>-68.421052631578945</v>
      </c>
      <c r="BO17">
        <f t="shared" si="17"/>
        <v>447.79116465863456</v>
      </c>
      <c r="BP17">
        <f t="shared" si="17"/>
        <v>-54.178885630498534</v>
      </c>
      <c r="BQ17">
        <f t="shared" si="17"/>
        <v>-25.759999999999991</v>
      </c>
      <c r="BR17">
        <f t="shared" si="17"/>
        <v>-146.28232758620689</v>
      </c>
      <c r="BS17">
        <f t="shared" si="17"/>
        <v>-220.02328288707798</v>
      </c>
      <c r="BT17">
        <f t="shared" si="15"/>
        <v>-226.77012609117361</v>
      </c>
      <c r="BU17">
        <f t="shared" si="15"/>
        <v>-111.09410864575364</v>
      </c>
      <c r="BV17">
        <f t="shared" si="15"/>
        <v>1188.9655172413795</v>
      </c>
      <c r="BW17">
        <f t="shared" si="15"/>
        <v>11.289459604066352</v>
      </c>
      <c r="BX17">
        <f t="shared" si="15"/>
        <v>6.538461538461533</v>
      </c>
      <c r="BY17">
        <f t="shared" si="15"/>
        <v>-7.8971119133574064</v>
      </c>
      <c r="BZ17">
        <f t="shared" si="15"/>
        <v>-2.302792748652621</v>
      </c>
      <c r="CA17">
        <f t="shared" si="15"/>
        <v>0</v>
      </c>
      <c r="CB17">
        <f t="shared" si="15"/>
        <v>0.8525576730190636</v>
      </c>
      <c r="CC17">
        <f t="shared" si="15"/>
        <v>0.89507707608153453</v>
      </c>
      <c r="CD17" s="66"/>
      <c r="CF17" t="s">
        <v>143</v>
      </c>
      <c r="CG17" s="33">
        <f t="shared" si="12"/>
        <v>7.6979999999999995</v>
      </c>
      <c r="CH17" s="33">
        <f t="shared" si="6"/>
        <v>-7.0960000000000001</v>
      </c>
      <c r="CI17" s="33">
        <f t="shared" si="6"/>
        <v>-3.1199999999999997</v>
      </c>
      <c r="CJ17" s="33">
        <f t="shared" si="6"/>
        <v>14.318999999999999</v>
      </c>
      <c r="CK17" s="33">
        <f t="shared" si="6"/>
        <v>-13.881</v>
      </c>
      <c r="CL17" s="33">
        <f t="shared" si="6"/>
        <v>10.370000000000001</v>
      </c>
      <c r="CM17" s="33">
        <f t="shared" si="6"/>
        <v>-13.79</v>
      </c>
      <c r="CN17" s="33">
        <f t="shared" si="6"/>
        <v>10.656000000000001</v>
      </c>
      <c r="CO17" s="33">
        <f t="shared" si="6"/>
        <v>10.426</v>
      </c>
      <c r="CP17" s="33">
        <f t="shared" si="6"/>
        <v>-8.0860000000000003</v>
      </c>
      <c r="CQ17" s="33">
        <f t="shared" si="6"/>
        <v>-8.51</v>
      </c>
      <c r="CR17" s="33">
        <f t="shared" si="6"/>
        <v>8.8150000000000013</v>
      </c>
      <c r="CS17" s="33">
        <f t="shared" si="6"/>
        <v>-3.5020000000000002</v>
      </c>
      <c r="CT17" s="33">
        <f t="shared" si="6"/>
        <v>2.4840000000000004</v>
      </c>
      <c r="CU17" s="33">
        <f t="shared" si="6"/>
        <v>-0.17400000000000038</v>
      </c>
      <c r="CV17" s="33">
        <f t="shared" si="6"/>
        <v>-0.17400000000000038</v>
      </c>
      <c r="CW17" s="33">
        <f t="shared" ref="CW17:DL33" si="18">+S17-R17</f>
        <v>-7.0019999999999998</v>
      </c>
      <c r="CX17" s="33">
        <f t="shared" si="7"/>
        <v>3.4880000000000004</v>
      </c>
      <c r="CY17" s="33">
        <f t="shared" si="7"/>
        <v>7.984</v>
      </c>
      <c r="CZ17" s="33">
        <f t="shared" si="7"/>
        <v>-10.991</v>
      </c>
      <c r="DA17" s="33">
        <f t="shared" si="7"/>
        <v>3.75</v>
      </c>
      <c r="DB17" s="33">
        <f t="shared" si="7"/>
        <v>1.1839999999999999</v>
      </c>
      <c r="DC17" s="33">
        <f t="shared" si="7"/>
        <v>-2.1579999999999999</v>
      </c>
      <c r="DD17" s="33">
        <f t="shared" si="7"/>
        <v>4.4600000000000009</v>
      </c>
      <c r="DE17" s="33">
        <f t="shared" si="7"/>
        <v>-2.9560000000000004</v>
      </c>
      <c r="DF17" s="33">
        <f t="shared" si="7"/>
        <v>-0.64399999999999991</v>
      </c>
      <c r="DG17" s="33">
        <f t="shared" si="7"/>
        <v>-2.7149999999999999</v>
      </c>
      <c r="DH17" s="33">
        <f t="shared" si="7"/>
        <v>1.89</v>
      </c>
      <c r="DI17" s="33">
        <f t="shared" si="7"/>
        <v>-2.3380000000000001</v>
      </c>
      <c r="DJ17" s="33">
        <f t="shared" si="8"/>
        <v>1.452</v>
      </c>
      <c r="DK17" s="33">
        <f t="shared" si="8"/>
        <v>1.724</v>
      </c>
      <c r="DL17" s="33">
        <f t="shared" si="8"/>
        <v>0.21100000000000008</v>
      </c>
      <c r="DM17" s="33">
        <f t="shared" si="8"/>
        <v>0.13600000000000012</v>
      </c>
      <c r="DN17" s="33">
        <f t="shared" si="8"/>
        <v>-0.17500000000000027</v>
      </c>
      <c r="DO17" s="33">
        <f t="shared" si="8"/>
        <v>-4.6999999999999931E-2</v>
      </c>
      <c r="DP17" s="33">
        <f t="shared" si="8"/>
        <v>0</v>
      </c>
      <c r="DQ17" s="33">
        <f t="shared" si="8"/>
        <v>1.7000000000000126E-2</v>
      </c>
      <c r="DR17" s="33">
        <f t="shared" si="8"/>
        <v>1.7999999999999794E-2</v>
      </c>
      <c r="DS17" s="33"/>
      <c r="DU17" t="s">
        <v>143</v>
      </c>
      <c r="DV17" s="33">
        <f t="shared" si="13"/>
        <v>7.6979999999999995</v>
      </c>
      <c r="DW17" s="33">
        <f t="shared" si="14"/>
        <v>0.60199999999999942</v>
      </c>
      <c r="DX17" s="33">
        <f t="shared" si="14"/>
        <v>-2.5180000000000002</v>
      </c>
      <c r="DY17" s="33">
        <f t="shared" si="14"/>
        <v>11.800999999999998</v>
      </c>
      <c r="DZ17" s="33">
        <f t="shared" si="14"/>
        <v>-2.0800000000000018</v>
      </c>
      <c r="EA17" s="33">
        <f t="shared" si="14"/>
        <v>8.2899999999999991</v>
      </c>
      <c r="EB17" s="33">
        <f t="shared" si="14"/>
        <v>-5.5</v>
      </c>
      <c r="EC17" s="33">
        <f t="shared" si="14"/>
        <v>5.1560000000000006</v>
      </c>
      <c r="ED17" s="33">
        <f t="shared" si="9"/>
        <v>15.582000000000001</v>
      </c>
      <c r="EE17" s="33">
        <f t="shared" si="9"/>
        <v>7.4960000000000004</v>
      </c>
      <c r="EF17" s="33">
        <f t="shared" si="9"/>
        <v>-1.0139999999999993</v>
      </c>
      <c r="EG17" s="33">
        <f t="shared" si="9"/>
        <v>7.8010000000000019</v>
      </c>
      <c r="EH17" s="33">
        <f t="shared" si="9"/>
        <v>4.2990000000000013</v>
      </c>
      <c r="EI17" s="33">
        <f t="shared" si="9"/>
        <v>6.7830000000000013</v>
      </c>
      <c r="EJ17" s="33">
        <f t="shared" si="9"/>
        <v>6.6090000000000009</v>
      </c>
      <c r="EK17" s="33">
        <f t="shared" si="9"/>
        <v>6.4350000000000005</v>
      </c>
      <c r="EL17" s="33">
        <f t="shared" si="9"/>
        <v>-0.56699999999999928</v>
      </c>
      <c r="EM17" s="33">
        <f t="shared" si="9"/>
        <v>2.9210000000000012</v>
      </c>
      <c r="EN17" s="33">
        <f t="shared" si="10"/>
        <v>10.905000000000001</v>
      </c>
      <c r="EO17" s="33">
        <f t="shared" si="10"/>
        <v>-8.5999999999998522E-2</v>
      </c>
      <c r="EP17" s="33">
        <f t="shared" si="10"/>
        <v>3.6640000000000015</v>
      </c>
      <c r="EQ17" s="33">
        <f t="shared" si="10"/>
        <v>4.8480000000000016</v>
      </c>
      <c r="ER17" s="33">
        <f t="shared" si="10"/>
        <v>2.6900000000000017</v>
      </c>
      <c r="ES17" s="33">
        <f t="shared" si="10"/>
        <v>7.1500000000000021</v>
      </c>
      <c r="ET17" s="33">
        <f t="shared" si="10"/>
        <v>4.1940000000000017</v>
      </c>
      <c r="EU17" s="33">
        <f t="shared" si="10"/>
        <v>3.5500000000000016</v>
      </c>
      <c r="EV17" s="33">
        <f t="shared" si="10"/>
        <v>0.83500000000000174</v>
      </c>
      <c r="EW17" s="33">
        <f t="shared" si="10"/>
        <v>2.7250000000000014</v>
      </c>
      <c r="EX17" s="33">
        <f t="shared" si="10"/>
        <v>0.38700000000000134</v>
      </c>
      <c r="EY17" s="33">
        <f t="shared" si="10"/>
        <v>1.8390000000000013</v>
      </c>
      <c r="EZ17" s="33">
        <f t="shared" si="10"/>
        <v>3.5630000000000015</v>
      </c>
      <c r="FA17" s="33">
        <f t="shared" si="10"/>
        <v>3.7740000000000018</v>
      </c>
      <c r="FB17" s="33">
        <f t="shared" si="10"/>
        <v>3.9100000000000019</v>
      </c>
      <c r="FC17" s="33">
        <f t="shared" ref="ES17:FG32" si="19">+FB17+DN17</f>
        <v>3.7350000000000017</v>
      </c>
      <c r="FD17" s="33">
        <f t="shared" si="19"/>
        <v>3.6880000000000015</v>
      </c>
      <c r="FE17" s="33">
        <f t="shared" si="19"/>
        <v>3.6880000000000015</v>
      </c>
      <c r="FF17" s="33">
        <f t="shared" si="19"/>
        <v>3.7050000000000018</v>
      </c>
      <c r="FG17" s="33">
        <f t="shared" si="19"/>
        <v>3.7230000000000016</v>
      </c>
      <c r="FH17" s="67"/>
      <c r="FI17" s="34">
        <v>1997</v>
      </c>
      <c r="FK17" s="33"/>
      <c r="FL17" s="33"/>
    </row>
    <row r="18" spans="1:168" x14ac:dyDescent="0.25">
      <c r="A18" t="s">
        <v>144</v>
      </c>
      <c r="B18" s="33"/>
      <c r="C18" s="33">
        <f>+VLOOKUP($A18,'[2]World GDP'!$D$2:$AW$189,C$1-1973,0)</f>
        <v>-4</v>
      </c>
      <c r="D18" s="33">
        <f>+VLOOKUP($A18,'[2]World GDP'!$D$2:$AW$189,D$1-1973,0)</f>
        <v>4.0999999999999996</v>
      </c>
      <c r="E18" s="33">
        <f>+VLOOKUP($A18,'[2]World GDP'!$D$2:$AW$189,E$1-1973,0)</f>
        <v>2</v>
      </c>
      <c r="F18" s="33">
        <f>+VLOOKUP($A18,'[2]World GDP'!$D$2:$AW$189,F$1-1973,0)</f>
        <v>4.9000000000000004</v>
      </c>
      <c r="G18" s="33">
        <f>+VLOOKUP($A18,'[2]World GDP'!$D$2:$AW$189,G$1-1973,0)</f>
        <v>5.8</v>
      </c>
      <c r="H18" s="33">
        <f>+VLOOKUP($A18,'[2]World GDP'!$D$2:$AW$189,H$1-1973,0)</f>
        <v>-2.1</v>
      </c>
      <c r="I18" s="33">
        <f>+VLOOKUP($A18,'[2]World GDP'!$D$2:$AW$189,I$1-1973,0)</f>
        <v>-15.4</v>
      </c>
      <c r="J18" s="33">
        <f>+VLOOKUP($A18,'[2]World GDP'!$D$2:$AW$189,J$1-1973,0)</f>
        <v>3.5</v>
      </c>
      <c r="K18" s="33">
        <f>+VLOOKUP($A18,'[2]World GDP'!$D$2:$AW$189,K$1-1973,0)</f>
        <v>15.430999999999999</v>
      </c>
      <c r="L18" s="33">
        <f>+VLOOKUP($A18,'[2]World GDP'!$D$2:$AW$189,L$1-1973,0)</f>
        <v>5.1470000000000002</v>
      </c>
      <c r="M18" s="33">
        <f>+VLOOKUP($A18,'[2]World GDP'!$D$2:$AW$189,M$1-1973,0)</f>
        <v>6.1239999999999997</v>
      </c>
      <c r="N18" s="33">
        <f>+VLOOKUP($A18,'[2]World GDP'!$D$2:$AW$189,N$1-1973,0)</f>
        <v>-3.0870000000000002</v>
      </c>
      <c r="O18" s="33">
        <f>+VLOOKUP($A18,'[2]World GDP'!$D$2:$AW$189,O$1-1973,0)</f>
        <v>3.9470000000000001</v>
      </c>
      <c r="P18" s="33">
        <f>+VLOOKUP($A18,'[2]World GDP'!$D$2:$AW$189,P$1-1973,0)</f>
        <v>3.7130000000000001</v>
      </c>
      <c r="Q18" s="33">
        <f>+VLOOKUP($A18,'[2]World GDP'!$D$2:$AW$189,Q$1-1973,0)</f>
        <v>4.9740000000000002</v>
      </c>
      <c r="R18" s="33">
        <f>+VLOOKUP($A18,'[2]World GDP'!$D$2:$AW$189,R$1-1973,0)</f>
        <v>3.625</v>
      </c>
      <c r="S18" s="33">
        <f>+VLOOKUP($A18,'[2]World GDP'!$D$2:$AW$189,S$1-1973,0)</f>
        <v>5.7380000000000004</v>
      </c>
      <c r="T18" s="33">
        <f>+VLOOKUP($A18,'[2]World GDP'!$D$2:$AW$189,T$1-1973,0)</f>
        <v>3.4780000000000002</v>
      </c>
      <c r="U18" s="33">
        <f>+VLOOKUP($A18,'[2]World GDP'!$D$2:$AW$189,U$1-1973,0)</f>
        <v>-8.9429999999999996</v>
      </c>
      <c r="V18" s="33">
        <f>+VLOOKUP($A18,'[2]World GDP'!$D$2:$AW$189,V$1-1973,0)</f>
        <v>-1.883</v>
      </c>
      <c r="W18" s="33">
        <f>+VLOOKUP($A18,'[2]World GDP'!$D$2:$AW$189,W$1-1973,0)</f>
        <v>2.15</v>
      </c>
      <c r="X18" s="33">
        <f>+VLOOKUP($A18,'[2]World GDP'!$D$2:$AW$189,X$1-1973,0)</f>
        <v>-0.28299999999999997</v>
      </c>
      <c r="Y18" s="33">
        <f>+VLOOKUP($A18,'[2]World GDP'!$D$2:$AW$189,Y$1-1973,0)</f>
        <v>1.7010000000000001</v>
      </c>
      <c r="Z18" s="33">
        <f>+VLOOKUP($A18,'[2]World GDP'!$D$2:$AW$189,Z$1-1973,0)</f>
        <v>1.1200000000000001</v>
      </c>
      <c r="AA18" s="33">
        <f>+VLOOKUP($A18,'[2]World GDP'!$D$2:$AW$189,AA$1-1973,0)</f>
        <v>1.494</v>
      </c>
      <c r="AB18" s="33">
        <f>+VLOOKUP($A18,'[2]World GDP'!$D$2:$AW$189,AB$1-1973,0)</f>
        <v>-1.913</v>
      </c>
      <c r="AC18" s="33">
        <f>+VLOOKUP($A18,'[2]World GDP'!$D$2:$AW$189,AC$1-1973,0)</f>
        <v>5.1710000000000003</v>
      </c>
      <c r="AD18" s="33">
        <f>+VLOOKUP($A18,'[2]World GDP'!$D$2:$AW$189,AD$1-1973,0)</f>
        <v>1.0029999999999999</v>
      </c>
      <c r="AE18" s="33">
        <f>+VLOOKUP($A18,'[2]World GDP'!$D$2:$AW$189,AE$1-1973,0)</f>
        <v>-2.9020000000000001</v>
      </c>
      <c r="AF18" s="33">
        <f>+VLOOKUP($A18,'[2]World GDP'!$D$2:$AW$189,AF$1-1973,0)</f>
        <v>6.7690000000000001</v>
      </c>
      <c r="AG18" s="33">
        <f>+VLOOKUP($A18,'[2]World GDP'!$D$2:$AW$189,AG$1-1973,0)</f>
        <v>7.0540000000000003</v>
      </c>
      <c r="AH18" s="33">
        <f>+VLOOKUP($A18,'[2]World GDP'!$D$2:$AW$189,AH$1-1973,0)</f>
        <v>6.2089999999999996</v>
      </c>
      <c r="AI18" s="33">
        <f>+VLOOKUP($A18,'[2]World GDP'!$D$2:$AW$189,AI$1-1973,0)</f>
        <v>6.0830000000000002</v>
      </c>
      <c r="AJ18" s="33">
        <f>+VLOOKUP($A18,'[2]World GDP'!$D$2:$AW$189,AJ$1-1973,0)</f>
        <v>6.8209999999999997</v>
      </c>
      <c r="AK18" s="33">
        <f>+VLOOKUP($A18,'[2]World GDP'!$D$2:$AW$189,AK$1-1973,0)</f>
        <v>6.8920000000000003</v>
      </c>
      <c r="AL18" s="33">
        <f>+VLOOKUP($A18,'[2]World GDP'!$D$2:$AW$189,AL$1-1973,0)</f>
        <v>7.1239999999999997</v>
      </c>
      <c r="AM18" s="33">
        <f>+VLOOKUP($A18,'[2]World GDP'!$D$2:$AW$189,AM$1-1973,0)</f>
        <v>7.4960000000000004</v>
      </c>
      <c r="AN18" s="33">
        <f>+VLOOKUP($A18,'[2]World GDP'!$D$2:$AW$189,AN$1-1973,0)</f>
        <v>2.2050000000000001</v>
      </c>
      <c r="AO18" s="66"/>
      <c r="AQ18" t="s">
        <v>144</v>
      </c>
      <c r="AR18" t="e">
        <f t="shared" si="16"/>
        <v>#DIV/0!</v>
      </c>
      <c r="AS18">
        <f t="shared" si="16"/>
        <v>-202.5</v>
      </c>
      <c r="AT18">
        <f t="shared" si="16"/>
        <v>-51.219512195121943</v>
      </c>
      <c r="AU18">
        <f t="shared" si="16"/>
        <v>145.00000000000003</v>
      </c>
      <c r="AV18">
        <f t="shared" si="16"/>
        <v>18.367346938775512</v>
      </c>
      <c r="AW18">
        <f t="shared" si="16"/>
        <v>-136.20689655172413</v>
      </c>
      <c r="AX18">
        <f t="shared" si="16"/>
        <v>633.33333333333326</v>
      </c>
      <c r="AY18">
        <f t="shared" si="16"/>
        <v>-122.72727272727272</v>
      </c>
      <c r="AZ18">
        <f t="shared" si="16"/>
        <v>340.88571428571424</v>
      </c>
      <c r="BA18">
        <f t="shared" si="16"/>
        <v>-66.645065128637157</v>
      </c>
      <c r="BB18">
        <f t="shared" si="16"/>
        <v>18.981931222071097</v>
      </c>
      <c r="BC18">
        <f t="shared" si="16"/>
        <v>-150.40822991508819</v>
      </c>
      <c r="BD18">
        <f t="shared" si="16"/>
        <v>-227.85876255264009</v>
      </c>
      <c r="BE18">
        <f t="shared" si="17"/>
        <v>-5.9285533316442809</v>
      </c>
      <c r="BF18">
        <f t="shared" si="17"/>
        <v>33.961755992458933</v>
      </c>
      <c r="BG18">
        <f t="shared" si="17"/>
        <v>-27.121029352633698</v>
      </c>
      <c r="BH18">
        <f t="shared" si="17"/>
        <v>58.289655172413802</v>
      </c>
      <c r="BI18">
        <f t="shared" si="17"/>
        <v>-39.386545834785636</v>
      </c>
      <c r="BJ18">
        <f t="shared" si="17"/>
        <v>-357.13053479010921</v>
      </c>
      <c r="BK18">
        <f t="shared" si="17"/>
        <v>-78.944425807894447</v>
      </c>
      <c r="BL18">
        <f t="shared" si="17"/>
        <v>-214.17950079660113</v>
      </c>
      <c r="BM18">
        <f t="shared" si="17"/>
        <v>-113.16279069767441</v>
      </c>
      <c r="BN18">
        <f t="shared" si="17"/>
        <v>-701.06007067137818</v>
      </c>
      <c r="BO18">
        <f t="shared" si="17"/>
        <v>-34.156378600823047</v>
      </c>
      <c r="BP18">
        <f t="shared" si="17"/>
        <v>33.392857142857139</v>
      </c>
      <c r="BQ18">
        <f t="shared" si="17"/>
        <v>-228.04551539491297</v>
      </c>
      <c r="BR18">
        <f t="shared" si="17"/>
        <v>-370.30841610036595</v>
      </c>
      <c r="BS18">
        <f t="shared" si="17"/>
        <v>-80.603364919744735</v>
      </c>
      <c r="BT18">
        <f t="shared" si="15"/>
        <v>-389.33200398803598</v>
      </c>
      <c r="BU18">
        <f t="shared" si="15"/>
        <v>-333.25292901447278</v>
      </c>
      <c r="BV18">
        <f t="shared" si="15"/>
        <v>4.210370808095746</v>
      </c>
      <c r="BW18">
        <f t="shared" si="15"/>
        <v>-11.979018996314167</v>
      </c>
      <c r="BX18">
        <f t="shared" si="15"/>
        <v>-2.0293122886132977</v>
      </c>
      <c r="BY18">
        <f t="shared" si="15"/>
        <v>12.132171625842503</v>
      </c>
      <c r="BZ18">
        <f t="shared" si="15"/>
        <v>1.0409030933880672</v>
      </c>
      <c r="CA18">
        <f t="shared" si="15"/>
        <v>3.3662217063261721</v>
      </c>
      <c r="CB18">
        <f t="shared" si="15"/>
        <v>5.2217855137563447</v>
      </c>
      <c r="CC18">
        <f t="shared" si="15"/>
        <v>-70.584311632870865</v>
      </c>
      <c r="CD18" s="66"/>
      <c r="CF18" t="s">
        <v>144</v>
      </c>
      <c r="CG18" s="33">
        <f t="shared" si="12"/>
        <v>-4</v>
      </c>
      <c r="CH18" s="33">
        <f t="shared" si="12"/>
        <v>8.1</v>
      </c>
      <c r="CI18" s="33">
        <f t="shared" si="12"/>
        <v>-2.0999999999999996</v>
      </c>
      <c r="CJ18" s="33">
        <f t="shared" si="12"/>
        <v>2.9000000000000004</v>
      </c>
      <c r="CK18" s="33">
        <f t="shared" si="12"/>
        <v>0.89999999999999947</v>
      </c>
      <c r="CL18" s="33">
        <f t="shared" si="12"/>
        <v>-7.9</v>
      </c>
      <c r="CM18" s="33">
        <f t="shared" si="12"/>
        <v>-13.3</v>
      </c>
      <c r="CN18" s="33">
        <f t="shared" si="12"/>
        <v>18.899999999999999</v>
      </c>
      <c r="CO18" s="33">
        <f t="shared" si="12"/>
        <v>11.930999999999999</v>
      </c>
      <c r="CP18" s="33">
        <f t="shared" si="12"/>
        <v>-10.283999999999999</v>
      </c>
      <c r="CQ18" s="33">
        <f t="shared" si="12"/>
        <v>0.97699999999999942</v>
      </c>
      <c r="CR18" s="33">
        <f t="shared" si="12"/>
        <v>-9.2110000000000003</v>
      </c>
      <c r="CS18" s="33">
        <f t="shared" si="12"/>
        <v>7.0340000000000007</v>
      </c>
      <c r="CT18" s="33">
        <f t="shared" si="12"/>
        <v>-0.23399999999999999</v>
      </c>
      <c r="CU18" s="33">
        <f t="shared" si="12"/>
        <v>1.2610000000000001</v>
      </c>
      <c r="CV18" s="33">
        <f t="shared" si="12"/>
        <v>-1.3490000000000002</v>
      </c>
      <c r="CW18" s="33">
        <f t="shared" si="18"/>
        <v>2.1130000000000004</v>
      </c>
      <c r="CX18" s="33">
        <f t="shared" si="18"/>
        <v>-2.2600000000000002</v>
      </c>
      <c r="CY18" s="33">
        <f t="shared" si="18"/>
        <v>-12.420999999999999</v>
      </c>
      <c r="CZ18" s="33">
        <f t="shared" si="18"/>
        <v>7.06</v>
      </c>
      <c r="DA18" s="33">
        <f t="shared" si="18"/>
        <v>4.0329999999999995</v>
      </c>
      <c r="DB18" s="33">
        <f t="shared" si="18"/>
        <v>-2.4329999999999998</v>
      </c>
      <c r="DC18" s="33">
        <f t="shared" si="18"/>
        <v>1.984</v>
      </c>
      <c r="DD18" s="33">
        <f t="shared" si="18"/>
        <v>-0.58099999999999996</v>
      </c>
      <c r="DE18" s="33">
        <f t="shared" si="18"/>
        <v>0.37399999999999989</v>
      </c>
      <c r="DF18" s="33">
        <f t="shared" si="18"/>
        <v>-3.407</v>
      </c>
      <c r="DG18" s="33">
        <f t="shared" si="18"/>
        <v>7.0840000000000005</v>
      </c>
      <c r="DH18" s="33">
        <f t="shared" si="18"/>
        <v>-4.1680000000000001</v>
      </c>
      <c r="DI18" s="33">
        <f t="shared" si="18"/>
        <v>-3.9050000000000002</v>
      </c>
      <c r="DJ18" s="33">
        <f t="shared" si="18"/>
        <v>9.6709999999999994</v>
      </c>
      <c r="DK18" s="33">
        <f t="shared" si="18"/>
        <v>0.28500000000000014</v>
      </c>
      <c r="DL18" s="33">
        <f t="shared" si="18"/>
        <v>-0.84500000000000064</v>
      </c>
      <c r="DM18" s="33">
        <f t="shared" ref="DM18:DR51" si="20">+AI18-AH18</f>
        <v>-0.12599999999999945</v>
      </c>
      <c r="DN18" s="33">
        <f t="shared" si="20"/>
        <v>0.73799999999999955</v>
      </c>
      <c r="DO18" s="33">
        <f t="shared" si="20"/>
        <v>7.1000000000000618E-2</v>
      </c>
      <c r="DP18" s="33">
        <f t="shared" si="20"/>
        <v>0.23199999999999932</v>
      </c>
      <c r="DQ18" s="33">
        <f t="shared" si="20"/>
        <v>0.37200000000000077</v>
      </c>
      <c r="DR18" s="33">
        <f t="shared" si="20"/>
        <v>-5.2910000000000004</v>
      </c>
      <c r="DS18" s="33"/>
      <c r="DU18" t="s">
        <v>144</v>
      </c>
      <c r="DV18" s="33">
        <f t="shared" si="13"/>
        <v>-4</v>
      </c>
      <c r="DW18" s="33">
        <f t="shared" si="14"/>
        <v>4.0999999999999996</v>
      </c>
      <c r="DX18" s="33">
        <f t="shared" si="14"/>
        <v>2</v>
      </c>
      <c r="DY18" s="33">
        <f t="shared" si="14"/>
        <v>4.9000000000000004</v>
      </c>
      <c r="DZ18" s="33">
        <f t="shared" si="14"/>
        <v>5.8</v>
      </c>
      <c r="EA18" s="33">
        <f t="shared" si="14"/>
        <v>-2.1000000000000005</v>
      </c>
      <c r="EB18" s="33">
        <f t="shared" si="14"/>
        <v>-15.400000000000002</v>
      </c>
      <c r="EC18" s="33">
        <f t="shared" si="14"/>
        <v>3.4999999999999964</v>
      </c>
      <c r="ED18" s="33">
        <f t="shared" si="14"/>
        <v>15.430999999999996</v>
      </c>
      <c r="EE18" s="33">
        <f t="shared" si="14"/>
        <v>5.1469999999999967</v>
      </c>
      <c r="EF18" s="33">
        <f t="shared" si="14"/>
        <v>6.1239999999999961</v>
      </c>
      <c r="EG18" s="33">
        <f t="shared" si="14"/>
        <v>-3.0870000000000042</v>
      </c>
      <c r="EH18" s="33">
        <f t="shared" si="14"/>
        <v>3.9469999999999965</v>
      </c>
      <c r="EI18" s="33">
        <f t="shared" si="14"/>
        <v>3.7129999999999965</v>
      </c>
      <c r="EJ18" s="33">
        <f t="shared" si="14"/>
        <v>4.9739999999999966</v>
      </c>
      <c r="EK18" s="33">
        <f t="shared" si="14"/>
        <v>3.6249999999999964</v>
      </c>
      <c r="EL18" s="33">
        <f t="shared" si="14"/>
        <v>5.7379999999999969</v>
      </c>
      <c r="EM18" s="33">
        <f t="shared" ref="EM18:FB33" si="21">+EL18+CX18</f>
        <v>3.4779999999999966</v>
      </c>
      <c r="EN18" s="33">
        <f t="shared" si="21"/>
        <v>-8.9430000000000032</v>
      </c>
      <c r="EO18" s="33">
        <f t="shared" si="21"/>
        <v>-1.8830000000000036</v>
      </c>
      <c r="EP18" s="33">
        <f t="shared" si="21"/>
        <v>2.1499999999999959</v>
      </c>
      <c r="EQ18" s="33">
        <f t="shared" si="21"/>
        <v>-0.28300000000000392</v>
      </c>
      <c r="ER18" s="33">
        <f t="shared" si="21"/>
        <v>1.7009999999999961</v>
      </c>
      <c r="ES18" s="33">
        <f t="shared" si="21"/>
        <v>1.1199999999999961</v>
      </c>
      <c r="ET18" s="33">
        <f t="shared" si="21"/>
        <v>1.493999999999996</v>
      </c>
      <c r="EU18" s="33">
        <f t="shared" si="21"/>
        <v>-1.913000000000004</v>
      </c>
      <c r="EV18" s="33">
        <f t="shared" si="21"/>
        <v>5.1709999999999967</v>
      </c>
      <c r="EW18" s="33">
        <f t="shared" si="21"/>
        <v>1.0029999999999966</v>
      </c>
      <c r="EX18" s="33">
        <f t="shared" si="21"/>
        <v>-2.9020000000000037</v>
      </c>
      <c r="EY18" s="33">
        <f t="shared" si="21"/>
        <v>6.7689999999999957</v>
      </c>
      <c r="EZ18" s="33">
        <f t="shared" si="21"/>
        <v>7.0539999999999958</v>
      </c>
      <c r="FA18" s="33">
        <f t="shared" si="21"/>
        <v>6.2089999999999952</v>
      </c>
      <c r="FB18" s="33">
        <f t="shared" si="21"/>
        <v>6.0829999999999957</v>
      </c>
      <c r="FC18" s="33">
        <f t="shared" si="19"/>
        <v>6.8209999999999953</v>
      </c>
      <c r="FD18" s="33">
        <f t="shared" si="19"/>
        <v>6.8919999999999959</v>
      </c>
      <c r="FE18" s="33">
        <f t="shared" si="19"/>
        <v>7.1239999999999952</v>
      </c>
      <c r="FF18" s="33">
        <f t="shared" si="19"/>
        <v>7.495999999999996</v>
      </c>
      <c r="FG18" s="33">
        <f t="shared" si="19"/>
        <v>2.2049999999999956</v>
      </c>
      <c r="FH18" s="67"/>
      <c r="FI18" s="34">
        <v>1993</v>
      </c>
      <c r="FK18" s="33"/>
      <c r="FL18" s="33"/>
    </row>
    <row r="19" spans="1:168" x14ac:dyDescent="0.25">
      <c r="A19" t="s">
        <v>145</v>
      </c>
      <c r="B19" s="33">
        <f>+VLOOKUP($A19,'[2]World GDP'!$D$2:$AW$189,B$1-1973,0)</f>
        <v>0.70499999999999996</v>
      </c>
      <c r="C19" s="33">
        <f>+VLOOKUP($A19,'[2]World GDP'!$D$2:$AW$189,C$1-1973,0)</f>
        <v>-9.5229999999999997</v>
      </c>
      <c r="D19" s="33">
        <f>+VLOOKUP($A19,'[2]World GDP'!$D$2:$AW$189,D$1-1973,0)</f>
        <v>20.759</v>
      </c>
      <c r="E19" s="33">
        <f>+VLOOKUP($A19,'[2]World GDP'!$D$2:$AW$189,E$1-1973,0)</f>
        <v>13.518000000000001</v>
      </c>
      <c r="F19" s="33">
        <f>+VLOOKUP($A19,'[2]World GDP'!$D$2:$AW$189,F$1-1973,0)</f>
        <v>-7.62</v>
      </c>
      <c r="G19" s="33">
        <f>+VLOOKUP($A19,'[2]World GDP'!$D$2:$AW$189,G$1-1973,0)</f>
        <v>3.649</v>
      </c>
      <c r="H19" s="33">
        <f>+VLOOKUP($A19,'[2]World GDP'!$D$2:$AW$189,H$1-1973,0)</f>
        <v>2.3639999999999999</v>
      </c>
      <c r="I19" s="33">
        <f>+VLOOKUP($A19,'[2]World GDP'!$D$2:$AW$189,I$1-1973,0)</f>
        <v>2.8</v>
      </c>
      <c r="J19" s="33">
        <f>+VLOOKUP($A19,'[2]World GDP'!$D$2:$AW$189,J$1-1973,0)</f>
        <v>1.702</v>
      </c>
      <c r="K19" s="33">
        <f>+VLOOKUP($A19,'[2]World GDP'!$D$2:$AW$189,K$1-1973,0)</f>
        <v>4.3310000000000004</v>
      </c>
      <c r="L19" s="33">
        <f>+VLOOKUP($A19,'[2]World GDP'!$D$2:$AW$189,L$1-1973,0)</f>
        <v>5.6959999999999997</v>
      </c>
      <c r="M19" s="33">
        <f>+VLOOKUP($A19,'[2]World GDP'!$D$2:$AW$189,M$1-1973,0)</f>
        <v>2.1629999999999998</v>
      </c>
      <c r="N19" s="33">
        <f>+VLOOKUP($A19,'[2]World GDP'!$D$2:$AW$189,N$1-1973,0)</f>
        <v>4.4210000000000003</v>
      </c>
      <c r="O19" s="33">
        <f>+VLOOKUP($A19,'[2]World GDP'!$D$2:$AW$189,O$1-1973,0)</f>
        <v>6.13</v>
      </c>
      <c r="P19" s="33">
        <f>+VLOOKUP($A19,'[2]World GDP'!$D$2:$AW$189,P$1-1973,0)</f>
        <v>3.8330000000000002</v>
      </c>
      <c r="Q19" s="33">
        <f>+VLOOKUP($A19,'[2]World GDP'!$D$2:$AW$189,Q$1-1973,0)</f>
        <v>-3.3980000000000001</v>
      </c>
      <c r="R19" s="33">
        <f>+VLOOKUP($A19,'[2]World GDP'!$D$2:$AW$189,R$1-1973,0)</f>
        <v>6.1459999999999999</v>
      </c>
      <c r="S19" s="33">
        <f>+VLOOKUP($A19,'[2]World GDP'!$D$2:$AW$189,S$1-1973,0)</f>
        <v>4.9340000000000002</v>
      </c>
      <c r="T19" s="33">
        <f>+VLOOKUP($A19,'[2]World GDP'!$D$2:$AW$189,T$1-1973,0)</f>
        <v>6.5</v>
      </c>
      <c r="U19" s="33">
        <f>+VLOOKUP($A19,'[2]World GDP'!$D$2:$AW$189,U$1-1973,0)</f>
        <v>6.399</v>
      </c>
      <c r="V19" s="33">
        <f>+VLOOKUP($A19,'[2]World GDP'!$D$2:$AW$189,V$1-1973,0)</f>
        <v>5.5250000000000004</v>
      </c>
      <c r="W19" s="33">
        <f>+VLOOKUP($A19,'[2]World GDP'!$D$2:$AW$189,W$1-1973,0)</f>
        <v>5.7530000000000001</v>
      </c>
      <c r="X19" s="33">
        <f>+VLOOKUP($A19,'[2]World GDP'!$D$2:$AW$189,X$1-1973,0)</f>
        <v>-3.2469999999999999</v>
      </c>
      <c r="Y19" s="33">
        <f>+VLOOKUP($A19,'[2]World GDP'!$D$2:$AW$189,Y$1-1973,0)</f>
        <v>6.8739999999999997</v>
      </c>
      <c r="Z19" s="33">
        <f>+VLOOKUP($A19,'[2]World GDP'!$D$2:$AW$189,Z$1-1973,0)</f>
        <v>7.0460000000000003</v>
      </c>
      <c r="AA19" s="33">
        <f>+VLOOKUP($A19,'[2]World GDP'!$D$2:$AW$189,AA$1-1973,0)</f>
        <v>-0.94199999999999995</v>
      </c>
      <c r="AB19" s="33">
        <f>+VLOOKUP($A19,'[2]World GDP'!$D$2:$AW$189,AB$1-1973,0)</f>
        <v>1.1240000000000001</v>
      </c>
      <c r="AC19" s="33">
        <f>+VLOOKUP($A19,'[2]World GDP'!$D$2:$AW$189,AC$1-1973,0)</f>
        <v>3.6309999999999998</v>
      </c>
      <c r="AD19" s="33">
        <f>+VLOOKUP($A19,'[2]World GDP'!$D$2:$AW$189,AD$1-1973,0)</f>
        <v>5.7350000000000003</v>
      </c>
      <c r="AE19" s="33">
        <f>+VLOOKUP($A19,'[2]World GDP'!$D$2:$AW$189,AE$1-1973,0)</f>
        <v>6.45</v>
      </c>
      <c r="AF19" s="33">
        <f>+VLOOKUP($A19,'[2]World GDP'!$D$2:$AW$189,AF$1-1973,0)</f>
        <v>6.5259999999999998</v>
      </c>
      <c r="AG19" s="33">
        <f>+VLOOKUP($A19,'[2]World GDP'!$D$2:$AW$189,AG$1-1973,0)</f>
        <v>-4.2949999999999999</v>
      </c>
      <c r="AH19" s="33">
        <f>+VLOOKUP($A19,'[2]World GDP'!$D$2:$AW$189,AH$1-1973,0)</f>
        <v>3.9489999999999998</v>
      </c>
      <c r="AI19" s="33">
        <f>+VLOOKUP($A19,'[2]World GDP'!$D$2:$AW$189,AI$1-1973,0)</f>
        <v>8.8979999999999997</v>
      </c>
      <c r="AJ19" s="33">
        <f>+VLOOKUP($A19,'[2]World GDP'!$D$2:$AW$189,AJ$1-1973,0)</f>
        <v>8.5299999999999994</v>
      </c>
      <c r="AK19" s="33">
        <f>+VLOOKUP($A19,'[2]World GDP'!$D$2:$AW$189,AK$1-1973,0)</f>
        <v>6.4809999999999999</v>
      </c>
      <c r="AL19" s="33">
        <f>+VLOOKUP($A19,'[2]World GDP'!$D$2:$AW$189,AL$1-1973,0)</f>
        <v>5.9050000000000002</v>
      </c>
      <c r="AM19" s="33">
        <f>+VLOOKUP($A19,'[2]World GDP'!$D$2:$AW$189,AM$1-1973,0)</f>
        <v>5.8760000000000003</v>
      </c>
      <c r="AN19" s="33">
        <f>+VLOOKUP($A19,'[2]World GDP'!$D$2:$AW$189,AN$1-1973,0)</f>
        <v>5.8049999999999997</v>
      </c>
      <c r="AO19" s="66"/>
      <c r="AQ19" t="s">
        <v>145</v>
      </c>
      <c r="AR19">
        <f t="shared" si="16"/>
        <v>-1450.7801418439717</v>
      </c>
      <c r="AS19">
        <f t="shared" si="16"/>
        <v>-317.98802898246356</v>
      </c>
      <c r="AT19">
        <f t="shared" si="16"/>
        <v>-34.881256322558883</v>
      </c>
      <c r="AU19">
        <f t="shared" si="16"/>
        <v>-156.36928539724812</v>
      </c>
      <c r="AV19">
        <f t="shared" si="16"/>
        <v>-147.88713910761155</v>
      </c>
      <c r="AW19">
        <f t="shared" si="16"/>
        <v>-35.215127432173205</v>
      </c>
      <c r="AX19">
        <f t="shared" si="16"/>
        <v>18.443316412859573</v>
      </c>
      <c r="AY19">
        <f t="shared" si="16"/>
        <v>-39.214285714285715</v>
      </c>
      <c r="AZ19">
        <f t="shared" si="16"/>
        <v>154.46533490011754</v>
      </c>
      <c r="BA19">
        <f t="shared" si="16"/>
        <v>31.516970676518099</v>
      </c>
      <c r="BB19">
        <f t="shared" si="16"/>
        <v>-62.025983146067418</v>
      </c>
      <c r="BC19">
        <f t="shared" si="16"/>
        <v>104.39204808136847</v>
      </c>
      <c r="BD19">
        <f t="shared" si="16"/>
        <v>38.656412576340188</v>
      </c>
      <c r="BE19">
        <f t="shared" si="17"/>
        <v>-37.471451876019572</v>
      </c>
      <c r="BF19">
        <f t="shared" si="17"/>
        <v>-188.65118705974433</v>
      </c>
      <c r="BG19">
        <f t="shared" si="17"/>
        <v>-280.87110064743968</v>
      </c>
      <c r="BH19">
        <f t="shared" si="17"/>
        <v>-19.720143182557763</v>
      </c>
      <c r="BI19">
        <f t="shared" si="17"/>
        <v>31.738954195378994</v>
      </c>
      <c r="BJ19">
        <f t="shared" si="17"/>
        <v>-1.5538461538461519</v>
      </c>
      <c r="BK19">
        <f t="shared" si="17"/>
        <v>-13.658384122519138</v>
      </c>
      <c r="BL19">
        <f t="shared" si="17"/>
        <v>4.1266968325791851</v>
      </c>
      <c r="BM19">
        <f t="shared" si="17"/>
        <v>-156.44011819920041</v>
      </c>
      <c r="BN19">
        <f t="shared" si="17"/>
        <v>-311.70311056359719</v>
      </c>
      <c r="BO19">
        <f t="shared" si="17"/>
        <v>2.5021821355833822</v>
      </c>
      <c r="BP19">
        <f t="shared" si="17"/>
        <v>-113.36928753902923</v>
      </c>
      <c r="BQ19">
        <f t="shared" si="17"/>
        <v>-219.32059447983016</v>
      </c>
      <c r="BR19">
        <f t="shared" si="17"/>
        <v>223.04270462633451</v>
      </c>
      <c r="BS19">
        <f t="shared" si="17"/>
        <v>57.945469567612236</v>
      </c>
      <c r="BT19">
        <f t="shared" si="15"/>
        <v>12.467306015693097</v>
      </c>
      <c r="BU19">
        <f t="shared" si="15"/>
        <v>1.1782945736433987</v>
      </c>
      <c r="BV19">
        <f t="shared" si="15"/>
        <v>-165.81366840330986</v>
      </c>
      <c r="BW19">
        <f t="shared" si="15"/>
        <v>-191.9441210710128</v>
      </c>
      <c r="BX19">
        <f t="shared" si="15"/>
        <v>125.32286654849329</v>
      </c>
      <c r="BY19">
        <f t="shared" si="15"/>
        <v>-4.1357608451337455</v>
      </c>
      <c r="BZ19">
        <f t="shared" si="15"/>
        <v>-24.021101992965995</v>
      </c>
      <c r="CA19">
        <f t="shared" si="15"/>
        <v>-8.8875173584323335</v>
      </c>
      <c r="CB19">
        <f t="shared" si="15"/>
        <v>-0.49110922946655933</v>
      </c>
      <c r="CC19">
        <f t="shared" si="15"/>
        <v>-1.208304969366921</v>
      </c>
      <c r="CD19" s="66"/>
      <c r="CF19" t="s">
        <v>145</v>
      </c>
      <c r="CG19" s="33">
        <f t="shared" si="12"/>
        <v>-10.228</v>
      </c>
      <c r="CH19" s="33">
        <f t="shared" si="12"/>
        <v>30.282</v>
      </c>
      <c r="CI19" s="33">
        <f t="shared" si="12"/>
        <v>-7.2409999999999997</v>
      </c>
      <c r="CJ19" s="33">
        <f t="shared" si="12"/>
        <v>-21.138000000000002</v>
      </c>
      <c r="CK19" s="33">
        <f t="shared" si="12"/>
        <v>11.269</v>
      </c>
      <c r="CL19" s="33">
        <f t="shared" si="12"/>
        <v>-1.2850000000000001</v>
      </c>
      <c r="CM19" s="33">
        <f t="shared" si="12"/>
        <v>0.43599999999999994</v>
      </c>
      <c r="CN19" s="33">
        <f t="shared" si="12"/>
        <v>-1.0979999999999999</v>
      </c>
      <c r="CO19" s="33">
        <f t="shared" si="12"/>
        <v>2.6290000000000004</v>
      </c>
      <c r="CP19" s="33">
        <f t="shared" si="12"/>
        <v>1.3649999999999993</v>
      </c>
      <c r="CQ19" s="33">
        <f t="shared" si="12"/>
        <v>-3.5329999999999999</v>
      </c>
      <c r="CR19" s="33">
        <f t="shared" si="12"/>
        <v>2.2580000000000005</v>
      </c>
      <c r="CS19" s="33">
        <f t="shared" si="12"/>
        <v>1.7089999999999996</v>
      </c>
      <c r="CT19" s="33">
        <f t="shared" si="12"/>
        <v>-2.2969999999999997</v>
      </c>
      <c r="CU19" s="33">
        <f t="shared" si="12"/>
        <v>-7.2309999999999999</v>
      </c>
      <c r="CV19" s="33">
        <f t="shared" si="12"/>
        <v>9.5440000000000005</v>
      </c>
      <c r="CW19" s="33">
        <f t="shared" si="18"/>
        <v>-1.2119999999999997</v>
      </c>
      <c r="CX19" s="33">
        <f t="shared" si="18"/>
        <v>1.5659999999999998</v>
      </c>
      <c r="CY19" s="33">
        <f t="shared" si="18"/>
        <v>-0.10099999999999998</v>
      </c>
      <c r="CZ19" s="33">
        <f t="shared" si="18"/>
        <v>-0.87399999999999967</v>
      </c>
      <c r="DA19" s="33">
        <f t="shared" si="18"/>
        <v>0.22799999999999976</v>
      </c>
      <c r="DB19" s="33">
        <f t="shared" si="18"/>
        <v>-9</v>
      </c>
      <c r="DC19" s="33">
        <f t="shared" si="18"/>
        <v>10.120999999999999</v>
      </c>
      <c r="DD19" s="33">
        <f t="shared" si="18"/>
        <v>0.1720000000000006</v>
      </c>
      <c r="DE19" s="33">
        <f t="shared" si="18"/>
        <v>-7.9880000000000004</v>
      </c>
      <c r="DF19" s="33">
        <f t="shared" si="18"/>
        <v>2.0659999999999998</v>
      </c>
      <c r="DG19" s="33">
        <f t="shared" si="18"/>
        <v>2.5069999999999997</v>
      </c>
      <c r="DH19" s="33">
        <f t="shared" si="18"/>
        <v>2.1040000000000005</v>
      </c>
      <c r="DI19" s="33">
        <f t="shared" si="18"/>
        <v>0.71499999999999986</v>
      </c>
      <c r="DJ19" s="33">
        <f t="shared" si="18"/>
        <v>7.5999999999999623E-2</v>
      </c>
      <c r="DK19" s="33">
        <f t="shared" si="18"/>
        <v>-10.821</v>
      </c>
      <c r="DL19" s="33">
        <f t="shared" si="18"/>
        <v>8.2439999999999998</v>
      </c>
      <c r="DM19" s="33">
        <f t="shared" si="20"/>
        <v>4.9489999999999998</v>
      </c>
      <c r="DN19" s="33">
        <f t="shared" si="20"/>
        <v>-0.36800000000000033</v>
      </c>
      <c r="DO19" s="33">
        <f t="shared" si="20"/>
        <v>-2.0489999999999995</v>
      </c>
      <c r="DP19" s="33">
        <f t="shared" si="20"/>
        <v>-0.57599999999999962</v>
      </c>
      <c r="DQ19" s="33">
        <f t="shared" si="20"/>
        <v>-2.8999999999999915E-2</v>
      </c>
      <c r="DR19" s="33">
        <f t="shared" si="20"/>
        <v>-7.1000000000000618E-2</v>
      </c>
      <c r="DS19" s="33"/>
      <c r="DU19" t="s">
        <v>145</v>
      </c>
      <c r="DV19" s="33">
        <f t="shared" si="13"/>
        <v>-10.228</v>
      </c>
      <c r="DW19" s="33">
        <f t="shared" ref="DW19:EL34" si="22">+DV19+CH19</f>
        <v>20.054000000000002</v>
      </c>
      <c r="DX19" s="33">
        <f t="shared" si="22"/>
        <v>12.813000000000002</v>
      </c>
      <c r="DY19" s="33">
        <f t="shared" si="22"/>
        <v>-8.3249999999999993</v>
      </c>
      <c r="DZ19" s="33">
        <f t="shared" si="22"/>
        <v>2.9440000000000008</v>
      </c>
      <c r="EA19" s="33">
        <f t="shared" si="22"/>
        <v>1.6590000000000007</v>
      </c>
      <c r="EB19" s="33">
        <f t="shared" si="22"/>
        <v>2.0950000000000006</v>
      </c>
      <c r="EC19" s="33">
        <f t="shared" si="22"/>
        <v>0.99700000000000077</v>
      </c>
      <c r="ED19" s="33">
        <f t="shared" si="22"/>
        <v>3.6260000000000012</v>
      </c>
      <c r="EE19" s="33">
        <f t="shared" si="22"/>
        <v>4.9910000000000005</v>
      </c>
      <c r="EF19" s="33">
        <f t="shared" si="22"/>
        <v>1.4580000000000006</v>
      </c>
      <c r="EG19" s="33">
        <f t="shared" si="22"/>
        <v>3.7160000000000011</v>
      </c>
      <c r="EH19" s="33">
        <f t="shared" si="22"/>
        <v>5.4250000000000007</v>
      </c>
      <c r="EI19" s="33">
        <f t="shared" si="22"/>
        <v>3.128000000000001</v>
      </c>
      <c r="EJ19" s="33">
        <f t="shared" si="22"/>
        <v>-4.1029999999999989</v>
      </c>
      <c r="EK19" s="33">
        <f t="shared" si="22"/>
        <v>5.4410000000000016</v>
      </c>
      <c r="EL19" s="33">
        <f t="shared" si="22"/>
        <v>4.2290000000000019</v>
      </c>
      <c r="EM19" s="33">
        <f t="shared" si="21"/>
        <v>5.7950000000000017</v>
      </c>
      <c r="EN19" s="33">
        <f t="shared" si="21"/>
        <v>5.6940000000000017</v>
      </c>
      <c r="EO19" s="33">
        <f t="shared" si="21"/>
        <v>4.8200000000000021</v>
      </c>
      <c r="EP19" s="33">
        <f t="shared" si="21"/>
        <v>5.0480000000000018</v>
      </c>
      <c r="EQ19" s="33">
        <f t="shared" si="21"/>
        <v>-3.9519999999999982</v>
      </c>
      <c r="ER19" s="33">
        <f t="shared" si="21"/>
        <v>6.1690000000000005</v>
      </c>
      <c r="ES19" s="33">
        <f t="shared" si="21"/>
        <v>6.3410000000000011</v>
      </c>
      <c r="ET19" s="33">
        <f t="shared" si="21"/>
        <v>-1.6469999999999994</v>
      </c>
      <c r="EU19" s="33">
        <f t="shared" si="21"/>
        <v>0.41900000000000048</v>
      </c>
      <c r="EV19" s="33">
        <f t="shared" si="21"/>
        <v>2.9260000000000002</v>
      </c>
      <c r="EW19" s="33">
        <f t="shared" si="21"/>
        <v>5.0300000000000011</v>
      </c>
      <c r="EX19" s="33">
        <f t="shared" si="21"/>
        <v>5.745000000000001</v>
      </c>
      <c r="EY19" s="33">
        <f t="shared" si="21"/>
        <v>5.8210000000000006</v>
      </c>
      <c r="EZ19" s="33">
        <f t="shared" si="21"/>
        <v>-4.9999999999999991</v>
      </c>
      <c r="FA19" s="33">
        <f t="shared" si="21"/>
        <v>3.2440000000000007</v>
      </c>
      <c r="FB19" s="33">
        <f t="shared" si="21"/>
        <v>8.1930000000000014</v>
      </c>
      <c r="FC19" s="33">
        <f t="shared" si="19"/>
        <v>7.8250000000000011</v>
      </c>
      <c r="FD19" s="33">
        <f t="shared" si="19"/>
        <v>5.7760000000000016</v>
      </c>
      <c r="FE19" s="33">
        <f t="shared" si="19"/>
        <v>5.200000000000002</v>
      </c>
      <c r="FF19" s="33">
        <f t="shared" si="19"/>
        <v>5.171000000000002</v>
      </c>
      <c r="FG19" s="33">
        <f t="shared" si="19"/>
        <v>5.1000000000000014</v>
      </c>
      <c r="FH19" s="67"/>
      <c r="FI19" s="34">
        <v>2001</v>
      </c>
      <c r="FJ19" s="34">
        <v>2008</v>
      </c>
      <c r="FK19" s="33"/>
      <c r="FL19" s="33"/>
    </row>
    <row r="20" spans="1:168" x14ac:dyDescent="0.25">
      <c r="A20" t="s">
        <v>146</v>
      </c>
      <c r="B20" s="33">
        <f>+VLOOKUP($A20,'[2]World GDP'!$D$2:$AW$189,B$1-1973,0)</f>
        <v>-3.605</v>
      </c>
      <c r="C20" s="33">
        <f>+VLOOKUP($A20,'[2]World GDP'!$D$2:$AW$189,C$1-1973,0)</f>
        <v>0.878</v>
      </c>
      <c r="D20" s="33">
        <f>+VLOOKUP($A20,'[2]World GDP'!$D$2:$AW$189,D$1-1973,0)</f>
        <v>4.5490000000000004</v>
      </c>
      <c r="E20" s="33">
        <f>+VLOOKUP($A20,'[2]World GDP'!$D$2:$AW$189,E$1-1973,0)</f>
        <v>2.6579999999999999</v>
      </c>
      <c r="F20" s="33">
        <f>+VLOOKUP($A20,'[2]World GDP'!$D$2:$AW$189,F$1-1973,0)</f>
        <v>4.8840000000000003</v>
      </c>
      <c r="G20" s="33">
        <f>+VLOOKUP($A20,'[2]World GDP'!$D$2:$AW$189,G$1-1973,0)</f>
        <v>7.6909999999999998</v>
      </c>
      <c r="H20" s="33">
        <f>+VLOOKUP($A20,'[2]World GDP'!$D$2:$AW$189,H$1-1973,0)</f>
        <v>8.5719999999999992</v>
      </c>
      <c r="I20" s="33">
        <f>+VLOOKUP($A20,'[2]World GDP'!$D$2:$AW$189,I$1-1973,0)</f>
        <v>10.768000000000001</v>
      </c>
      <c r="J20" s="33">
        <f>+VLOOKUP($A20,'[2]World GDP'!$D$2:$AW$189,J$1-1973,0)</f>
        <v>3.2130000000000001</v>
      </c>
      <c r="K20" s="33">
        <f>+VLOOKUP($A20,'[2]World GDP'!$D$2:$AW$189,K$1-1973,0)</f>
        <v>6.0119999999999996</v>
      </c>
      <c r="L20" s="33">
        <f>+VLOOKUP($A20,'[2]World GDP'!$D$2:$AW$189,L$1-1973,0)</f>
        <v>5.2080000000000002</v>
      </c>
      <c r="M20" s="33">
        <f>+VLOOKUP($A20,'[2]World GDP'!$D$2:$AW$189,M$1-1973,0)</f>
        <v>2.57</v>
      </c>
      <c r="N20" s="33">
        <f>+VLOOKUP($A20,'[2]World GDP'!$D$2:$AW$189,N$1-1973,0)</f>
        <v>-1.2E-2</v>
      </c>
      <c r="O20" s="33">
        <f>+VLOOKUP($A20,'[2]World GDP'!$D$2:$AW$189,O$1-1973,0)</f>
        <v>-2.3559999999999999</v>
      </c>
      <c r="P20" s="33">
        <f>+VLOOKUP($A20,'[2]World GDP'!$D$2:$AW$189,P$1-1973,0)</f>
        <v>3.004</v>
      </c>
      <c r="Q20" s="33">
        <f>+VLOOKUP($A20,'[2]World GDP'!$D$2:$AW$189,Q$1-1973,0)</f>
        <v>2.726</v>
      </c>
      <c r="R20" s="33">
        <f>+VLOOKUP($A20,'[2]World GDP'!$D$2:$AW$189,R$1-1973,0)</f>
        <v>4.5640000000000001</v>
      </c>
      <c r="S20" s="33">
        <f>+VLOOKUP($A20,'[2]World GDP'!$D$2:$AW$189,S$1-1973,0)</f>
        <v>5.173</v>
      </c>
      <c r="T20" s="33">
        <f>+VLOOKUP($A20,'[2]World GDP'!$D$2:$AW$189,T$1-1973,0)</f>
        <v>12.804</v>
      </c>
      <c r="U20" s="33">
        <f>+VLOOKUP($A20,'[2]World GDP'!$D$2:$AW$189,U$1-1973,0)</f>
        <v>7.617</v>
      </c>
      <c r="V20" s="33">
        <f>+VLOOKUP($A20,'[2]World GDP'!$D$2:$AW$189,V$1-1973,0)</f>
        <v>6.2229999999999999</v>
      </c>
      <c r="W20" s="33">
        <f>+VLOOKUP($A20,'[2]World GDP'!$D$2:$AW$189,W$1-1973,0)</f>
        <v>-2.024</v>
      </c>
      <c r="X20" s="33">
        <f>+VLOOKUP($A20,'[2]World GDP'!$D$2:$AW$189,X$1-1973,0)</f>
        <v>3.4369999999999998</v>
      </c>
      <c r="Y20" s="33">
        <f>+VLOOKUP($A20,'[2]World GDP'!$D$2:$AW$189,Y$1-1973,0)</f>
        <v>9.4640000000000004</v>
      </c>
      <c r="Z20" s="33">
        <f>+VLOOKUP($A20,'[2]World GDP'!$D$2:$AW$189,Z$1-1973,0)</f>
        <v>-0.64700000000000002</v>
      </c>
      <c r="AA20" s="33">
        <f>+VLOOKUP($A20,'[2]World GDP'!$D$2:$AW$189,AA$1-1973,0)</f>
        <v>13.273</v>
      </c>
      <c r="AB20" s="33">
        <f>+VLOOKUP($A20,'[2]World GDP'!$D$2:$AW$189,AB$1-1973,0)</f>
        <v>-3.9929999999999999</v>
      </c>
      <c r="AC20" s="33">
        <f>+VLOOKUP($A20,'[2]World GDP'!$D$2:$AW$189,AC$1-1973,0)</f>
        <v>6.1230000000000002</v>
      </c>
      <c r="AD20" s="33">
        <f>+VLOOKUP($A20,'[2]World GDP'!$D$2:$AW$189,AD$1-1973,0)</f>
        <v>0.94799999999999995</v>
      </c>
      <c r="AE20" s="33">
        <f>+VLOOKUP($A20,'[2]World GDP'!$D$2:$AW$189,AE$1-1973,0)</f>
        <v>-6.6589999999999998</v>
      </c>
      <c r="AF20" s="33">
        <f>+VLOOKUP($A20,'[2]World GDP'!$D$2:$AW$189,AF$1-1973,0)</f>
        <v>-0.35199999999999998</v>
      </c>
      <c r="AG20" s="33">
        <f>+VLOOKUP($A20,'[2]World GDP'!$D$2:$AW$189,AG$1-1973,0)</f>
        <v>0.96699999999999997</v>
      </c>
      <c r="AH20" s="33">
        <f>+VLOOKUP($A20,'[2]World GDP'!$D$2:$AW$189,AH$1-1973,0)</f>
        <v>-0.81799999999999995</v>
      </c>
      <c r="AI20" s="33">
        <f>+VLOOKUP($A20,'[2]World GDP'!$D$2:$AW$189,AI$1-1973,0)</f>
        <v>0.497</v>
      </c>
      <c r="AJ20" s="33">
        <f>+VLOOKUP($A20,'[2]World GDP'!$D$2:$AW$189,AJ$1-1973,0)</f>
        <v>1.012</v>
      </c>
      <c r="AK20" s="33">
        <f>+VLOOKUP($A20,'[2]World GDP'!$D$2:$AW$189,AK$1-1973,0)</f>
        <v>1.4990000000000001</v>
      </c>
      <c r="AL20" s="33">
        <f>+VLOOKUP($A20,'[2]World GDP'!$D$2:$AW$189,AL$1-1973,0)</f>
        <v>1.871</v>
      </c>
      <c r="AM20" s="33">
        <f>+VLOOKUP($A20,'[2]World GDP'!$D$2:$AW$189,AM$1-1973,0)</f>
        <v>2.1549999999999998</v>
      </c>
      <c r="AN20" s="33">
        <f>+VLOOKUP($A20,'[2]World GDP'!$D$2:$AW$189,AN$1-1973,0)</f>
        <v>2.25</v>
      </c>
      <c r="AQ20" t="s">
        <v>146</v>
      </c>
      <c r="AR20">
        <f t="shared" si="16"/>
        <v>-124.35506241331484</v>
      </c>
      <c r="AS20">
        <f t="shared" si="16"/>
        <v>418.10933940774498</v>
      </c>
      <c r="AT20">
        <f t="shared" si="16"/>
        <v>-41.569575730929884</v>
      </c>
      <c r="AU20">
        <f t="shared" si="16"/>
        <v>83.747178329571113</v>
      </c>
      <c r="AV20">
        <f t="shared" si="16"/>
        <v>57.473382473382458</v>
      </c>
      <c r="AW20">
        <f t="shared" si="16"/>
        <v>11.454947341047969</v>
      </c>
      <c r="AX20">
        <f t="shared" si="16"/>
        <v>25.618292113859084</v>
      </c>
      <c r="AY20">
        <f t="shared" si="16"/>
        <v>-70.161589895988115</v>
      </c>
      <c r="AZ20">
        <f t="shared" si="16"/>
        <v>87.114845938375339</v>
      </c>
      <c r="BA20">
        <f t="shared" si="16"/>
        <v>-13.373253493013962</v>
      </c>
      <c r="BB20">
        <f t="shared" si="16"/>
        <v>-50.652841781874045</v>
      </c>
      <c r="BC20">
        <f t="shared" si="16"/>
        <v>-100.46692607003891</v>
      </c>
      <c r="BD20">
        <f t="shared" si="16"/>
        <v>19533.333333333332</v>
      </c>
      <c r="BE20">
        <f t="shared" si="17"/>
        <v>-227.50424448217319</v>
      </c>
      <c r="BF20">
        <f t="shared" si="17"/>
        <v>-9.2543275632489923</v>
      </c>
      <c r="BG20">
        <f t="shared" si="17"/>
        <v>67.424798239178273</v>
      </c>
      <c r="BH20">
        <f t="shared" si="17"/>
        <v>13.343558282208591</v>
      </c>
      <c r="BI20">
        <f t="shared" si="17"/>
        <v>147.51594819253819</v>
      </c>
      <c r="BJ20">
        <f t="shared" si="17"/>
        <v>-40.510777881911906</v>
      </c>
      <c r="BK20">
        <f t="shared" si="17"/>
        <v>-18.301168439017985</v>
      </c>
      <c r="BL20">
        <f t="shared" si="17"/>
        <v>-132.52450586533826</v>
      </c>
      <c r="BM20">
        <f t="shared" si="17"/>
        <v>-269.81225296442688</v>
      </c>
      <c r="BN20">
        <f t="shared" si="17"/>
        <v>175.35641547861508</v>
      </c>
      <c r="BO20">
        <f t="shared" si="17"/>
        <v>-106.83643279797126</v>
      </c>
      <c r="BP20">
        <f t="shared" si="17"/>
        <v>-2151.4683153013907</v>
      </c>
      <c r="BQ20">
        <f t="shared" si="17"/>
        <v>-130.08362841859415</v>
      </c>
      <c r="BR20">
        <f t="shared" si="17"/>
        <v>-253.34335086401202</v>
      </c>
      <c r="BS20">
        <f t="shared" si="17"/>
        <v>-84.517393434590886</v>
      </c>
      <c r="BT20">
        <f t="shared" si="15"/>
        <v>-802.42616033755269</v>
      </c>
      <c r="BU20">
        <f t="shared" si="15"/>
        <v>-94.713921009160529</v>
      </c>
      <c r="BV20">
        <f t="shared" si="15"/>
        <v>-374.71590909090907</v>
      </c>
      <c r="BW20">
        <f t="shared" si="15"/>
        <v>-184.59152016546017</v>
      </c>
      <c r="BX20">
        <f t="shared" si="15"/>
        <v>-160.75794621026895</v>
      </c>
      <c r="BY20">
        <f t="shared" si="15"/>
        <v>103.62173038229378</v>
      </c>
      <c r="BZ20">
        <f t="shared" si="15"/>
        <v>48.122529644268781</v>
      </c>
      <c r="CA20">
        <f t="shared" si="15"/>
        <v>24.816544362908587</v>
      </c>
      <c r="CB20">
        <f t="shared" si="15"/>
        <v>15.17904863709245</v>
      </c>
      <c r="CC20">
        <f t="shared" si="15"/>
        <v>4.4083526682134675</v>
      </c>
      <c r="CF20" t="s">
        <v>146</v>
      </c>
      <c r="CG20" s="33">
        <f t="shared" si="12"/>
        <v>4.4829999999999997</v>
      </c>
      <c r="CH20" s="33">
        <f t="shared" si="12"/>
        <v>3.6710000000000003</v>
      </c>
      <c r="CI20" s="33">
        <f t="shared" si="12"/>
        <v>-1.8910000000000005</v>
      </c>
      <c r="CJ20" s="33">
        <f t="shared" si="12"/>
        <v>2.2260000000000004</v>
      </c>
      <c r="CK20" s="33">
        <f t="shared" si="12"/>
        <v>2.8069999999999995</v>
      </c>
      <c r="CL20" s="33">
        <f t="shared" si="12"/>
        <v>0.88099999999999934</v>
      </c>
      <c r="CM20" s="33">
        <f t="shared" si="12"/>
        <v>2.1960000000000015</v>
      </c>
      <c r="CN20" s="33">
        <f t="shared" si="12"/>
        <v>-7.5550000000000006</v>
      </c>
      <c r="CO20" s="33">
        <f t="shared" si="12"/>
        <v>2.7989999999999995</v>
      </c>
      <c r="CP20" s="33">
        <f t="shared" si="12"/>
        <v>-0.80399999999999938</v>
      </c>
      <c r="CQ20" s="33">
        <f t="shared" si="12"/>
        <v>-2.6380000000000003</v>
      </c>
      <c r="CR20" s="33">
        <f t="shared" si="12"/>
        <v>-2.5819999999999999</v>
      </c>
      <c r="CS20" s="33">
        <f t="shared" si="12"/>
        <v>-2.3439999999999999</v>
      </c>
      <c r="CT20" s="33">
        <f t="shared" si="12"/>
        <v>5.3599999999999994</v>
      </c>
      <c r="CU20" s="33">
        <f t="shared" si="12"/>
        <v>-0.27800000000000002</v>
      </c>
      <c r="CV20" s="33">
        <f t="shared" si="12"/>
        <v>1.8380000000000001</v>
      </c>
      <c r="CW20" s="33">
        <f t="shared" si="18"/>
        <v>0.60899999999999999</v>
      </c>
      <c r="CX20" s="33">
        <f t="shared" si="18"/>
        <v>7.6310000000000002</v>
      </c>
      <c r="CY20" s="33">
        <f t="shared" si="18"/>
        <v>-5.1870000000000003</v>
      </c>
      <c r="CZ20" s="33">
        <f t="shared" si="18"/>
        <v>-1.3940000000000001</v>
      </c>
      <c r="DA20" s="33">
        <f t="shared" si="18"/>
        <v>-8.2469999999999999</v>
      </c>
      <c r="DB20" s="33">
        <f t="shared" si="18"/>
        <v>5.4610000000000003</v>
      </c>
      <c r="DC20" s="33">
        <f t="shared" si="18"/>
        <v>6.027000000000001</v>
      </c>
      <c r="DD20" s="33">
        <f t="shared" si="18"/>
        <v>-10.111000000000001</v>
      </c>
      <c r="DE20" s="33">
        <f t="shared" si="18"/>
        <v>13.92</v>
      </c>
      <c r="DF20" s="33">
        <f t="shared" si="18"/>
        <v>-17.265999999999998</v>
      </c>
      <c r="DG20" s="33">
        <f t="shared" si="18"/>
        <v>10.116</v>
      </c>
      <c r="DH20" s="33">
        <f t="shared" si="18"/>
        <v>-5.1750000000000007</v>
      </c>
      <c r="DI20" s="33">
        <f t="shared" si="18"/>
        <v>-7.6069999999999993</v>
      </c>
      <c r="DJ20" s="33">
        <f t="shared" si="18"/>
        <v>6.3069999999999995</v>
      </c>
      <c r="DK20" s="33">
        <f t="shared" si="18"/>
        <v>1.319</v>
      </c>
      <c r="DL20" s="33">
        <f t="shared" si="18"/>
        <v>-1.7849999999999999</v>
      </c>
      <c r="DM20" s="33">
        <f t="shared" si="20"/>
        <v>1.3149999999999999</v>
      </c>
      <c r="DN20" s="33">
        <f t="shared" si="20"/>
        <v>0.51500000000000001</v>
      </c>
      <c r="DO20" s="33">
        <f t="shared" si="20"/>
        <v>0.4870000000000001</v>
      </c>
      <c r="DP20" s="33">
        <f t="shared" si="20"/>
        <v>0.37199999999999989</v>
      </c>
      <c r="DQ20" s="33">
        <f t="shared" si="20"/>
        <v>0.28399999999999981</v>
      </c>
      <c r="DR20" s="33">
        <f t="shared" si="20"/>
        <v>9.5000000000000195E-2</v>
      </c>
      <c r="DS20" s="33"/>
      <c r="DU20" t="s">
        <v>146</v>
      </c>
      <c r="DV20" s="33">
        <f t="shared" si="13"/>
        <v>4.4829999999999997</v>
      </c>
      <c r="DW20" s="33">
        <f t="shared" si="22"/>
        <v>8.1539999999999999</v>
      </c>
      <c r="DX20" s="33">
        <f t="shared" si="22"/>
        <v>6.2629999999999999</v>
      </c>
      <c r="DY20" s="33">
        <f t="shared" si="22"/>
        <v>8.4890000000000008</v>
      </c>
      <c r="DZ20" s="33">
        <f t="shared" si="22"/>
        <v>11.295999999999999</v>
      </c>
      <c r="EA20" s="33">
        <f t="shared" si="22"/>
        <v>12.177</v>
      </c>
      <c r="EB20" s="33">
        <f t="shared" si="22"/>
        <v>14.373000000000001</v>
      </c>
      <c r="EC20" s="33">
        <f t="shared" si="22"/>
        <v>6.8180000000000005</v>
      </c>
      <c r="ED20" s="33">
        <f t="shared" si="22"/>
        <v>9.6170000000000009</v>
      </c>
      <c r="EE20" s="33">
        <f t="shared" si="22"/>
        <v>8.8130000000000024</v>
      </c>
      <c r="EF20" s="33">
        <f t="shared" si="22"/>
        <v>6.1750000000000025</v>
      </c>
      <c r="EG20" s="33">
        <f t="shared" si="22"/>
        <v>3.5930000000000026</v>
      </c>
      <c r="EH20" s="33">
        <f t="shared" si="22"/>
        <v>1.2490000000000028</v>
      </c>
      <c r="EI20" s="33">
        <f t="shared" si="22"/>
        <v>6.6090000000000018</v>
      </c>
      <c r="EJ20" s="33">
        <f t="shared" si="22"/>
        <v>6.3310000000000013</v>
      </c>
      <c r="EK20" s="33">
        <f t="shared" si="22"/>
        <v>8.1690000000000005</v>
      </c>
      <c r="EL20" s="33">
        <f t="shared" si="22"/>
        <v>8.7780000000000005</v>
      </c>
      <c r="EM20" s="33">
        <f t="shared" si="21"/>
        <v>16.408999999999999</v>
      </c>
      <c r="EN20" s="33">
        <f t="shared" si="21"/>
        <v>11.221999999999998</v>
      </c>
      <c r="EO20" s="33">
        <f t="shared" si="21"/>
        <v>9.8279999999999976</v>
      </c>
      <c r="EP20" s="33">
        <f t="shared" si="21"/>
        <v>1.5809999999999977</v>
      </c>
      <c r="EQ20" s="33">
        <f t="shared" si="21"/>
        <v>7.041999999999998</v>
      </c>
      <c r="ER20" s="33">
        <f t="shared" si="21"/>
        <v>13.068999999999999</v>
      </c>
      <c r="ES20" s="33">
        <f t="shared" si="21"/>
        <v>2.9579999999999984</v>
      </c>
      <c r="ET20" s="33">
        <f t="shared" si="21"/>
        <v>16.878</v>
      </c>
      <c r="EU20" s="33">
        <f t="shared" si="21"/>
        <v>-0.38799999999999812</v>
      </c>
      <c r="EV20" s="33">
        <f t="shared" si="21"/>
        <v>9.7280000000000015</v>
      </c>
      <c r="EW20" s="33">
        <f t="shared" si="21"/>
        <v>4.5530000000000008</v>
      </c>
      <c r="EX20" s="33">
        <f t="shared" si="21"/>
        <v>-3.0539999999999985</v>
      </c>
      <c r="EY20" s="33">
        <f t="shared" si="21"/>
        <v>3.253000000000001</v>
      </c>
      <c r="EZ20" s="33">
        <f t="shared" si="21"/>
        <v>4.572000000000001</v>
      </c>
      <c r="FA20" s="33">
        <f t="shared" si="21"/>
        <v>2.7870000000000008</v>
      </c>
      <c r="FB20" s="33">
        <f t="shared" si="21"/>
        <v>4.1020000000000003</v>
      </c>
      <c r="FC20" s="33">
        <f t="shared" si="19"/>
        <v>4.617</v>
      </c>
      <c r="FD20" s="33">
        <f t="shared" si="19"/>
        <v>5.1040000000000001</v>
      </c>
      <c r="FE20" s="33">
        <f t="shared" si="19"/>
        <v>5.476</v>
      </c>
      <c r="FF20" s="33">
        <f t="shared" si="19"/>
        <v>5.76</v>
      </c>
      <c r="FG20" s="33">
        <f t="shared" si="19"/>
        <v>5.8550000000000004</v>
      </c>
      <c r="FH20" s="33"/>
      <c r="FK20" s="33"/>
      <c r="FL20" s="33"/>
    </row>
    <row r="21" spans="1:168" x14ac:dyDescent="0.25">
      <c r="A21" t="s">
        <v>147</v>
      </c>
      <c r="B21" s="33"/>
      <c r="C21" s="33">
        <f>+VLOOKUP($A21,'[2]World GDP'!$D$2:$AW$189,C$1-1973,0)</f>
        <v>-0.498</v>
      </c>
      <c r="D21" s="33">
        <f>+VLOOKUP($A21,'[2]World GDP'!$D$2:$AW$189,D$1-1973,0)</f>
        <v>4.2</v>
      </c>
      <c r="E21" s="33">
        <f>+VLOOKUP($A21,'[2]World GDP'!$D$2:$AW$189,E$1-1973,0)</f>
        <v>-3.4</v>
      </c>
      <c r="F21" s="33">
        <f>+VLOOKUP($A21,'[2]World GDP'!$D$2:$AW$189,F$1-1973,0)</f>
        <v>5.5</v>
      </c>
      <c r="G21" s="33">
        <f>+VLOOKUP($A21,'[2]World GDP'!$D$2:$AW$189,G$1-1973,0)</f>
        <v>4.3</v>
      </c>
      <c r="H21" s="33">
        <f>+VLOOKUP($A21,'[2]World GDP'!$D$2:$AW$189,H$1-1973,0)</f>
        <v>-1</v>
      </c>
      <c r="I21" s="33">
        <f>+VLOOKUP($A21,'[2]World GDP'!$D$2:$AW$189,I$1-1973,0)</f>
        <v>5.6</v>
      </c>
      <c r="J21" s="33">
        <f>+VLOOKUP($A21,'[2]World GDP'!$D$2:$AW$189,J$1-1973,0)</f>
        <v>1.958</v>
      </c>
      <c r="K21" s="33">
        <f>+VLOOKUP($A21,'[2]World GDP'!$D$2:$AW$189,K$1-1973,0)</f>
        <v>2.9249999999999998</v>
      </c>
      <c r="L21" s="33">
        <f>+VLOOKUP($A21,'[2]World GDP'!$D$2:$AW$189,L$1-1973,0)</f>
        <v>4.58</v>
      </c>
      <c r="M21" s="33">
        <f>+VLOOKUP($A21,'[2]World GDP'!$D$2:$AW$189,M$1-1973,0)</f>
        <v>5.0990000000000002</v>
      </c>
      <c r="N21" s="33">
        <f>+VLOOKUP($A21,'[2]World GDP'!$D$2:$AW$189,N$1-1973,0)</f>
        <v>1.0509999999999999</v>
      </c>
      <c r="O21" s="33">
        <f>+VLOOKUP($A21,'[2]World GDP'!$D$2:$AW$189,O$1-1973,0)</f>
        <v>2.0510000000000002</v>
      </c>
      <c r="P21" s="33">
        <f>+VLOOKUP($A21,'[2]World GDP'!$D$2:$AW$189,P$1-1973,0)</f>
        <v>3.153</v>
      </c>
      <c r="Q21" s="33">
        <f>+VLOOKUP($A21,'[2]World GDP'!$D$2:$AW$189,Q$1-1973,0)</f>
        <v>4.415</v>
      </c>
      <c r="R21" s="33">
        <f>+VLOOKUP($A21,'[2]World GDP'!$D$2:$AW$189,R$1-1973,0)</f>
        <v>4.5960000000000001</v>
      </c>
      <c r="S21" s="33">
        <f>+VLOOKUP($A21,'[2]World GDP'!$D$2:$AW$189,S$1-1973,0)</f>
        <v>6.5030000000000001</v>
      </c>
      <c r="T21" s="33">
        <f>+VLOOKUP($A21,'[2]World GDP'!$D$2:$AW$189,T$1-1973,0)</f>
        <v>-27.155000000000001</v>
      </c>
      <c r="U21" s="33">
        <f>+VLOOKUP($A21,'[2]World GDP'!$D$2:$AW$189,U$1-1973,0)</f>
        <v>7.6360000000000001</v>
      </c>
      <c r="V21" s="33">
        <f>+VLOOKUP($A21,'[2]World GDP'!$D$2:$AW$189,V$1-1973,0)</f>
        <v>7.51</v>
      </c>
      <c r="W21" s="33">
        <f>+VLOOKUP($A21,'[2]World GDP'!$D$2:$AW$189,W$1-1973,0)</f>
        <v>1.968</v>
      </c>
      <c r="X21" s="33">
        <f>+VLOOKUP($A21,'[2]World GDP'!$D$2:$AW$189,X$1-1973,0)</f>
        <v>-1.3480000000000001</v>
      </c>
      <c r="Y21" s="33">
        <f>+VLOOKUP($A21,'[2]World GDP'!$D$2:$AW$189,Y$1-1973,0)</f>
        <v>0.39100000000000001</v>
      </c>
      <c r="Z21" s="33">
        <f>+VLOOKUP($A21,'[2]World GDP'!$D$2:$AW$189,Z$1-1973,0)</f>
        <v>2.843</v>
      </c>
      <c r="AA21" s="33">
        <f>+VLOOKUP($A21,'[2]World GDP'!$D$2:$AW$189,AA$1-1973,0)</f>
        <v>4.3</v>
      </c>
      <c r="AB21" s="33">
        <f>+VLOOKUP($A21,'[2]World GDP'!$D$2:$AW$189,AB$1-1973,0)</f>
        <v>2.1360000000000001</v>
      </c>
      <c r="AC21" s="33">
        <f>+VLOOKUP($A21,'[2]World GDP'!$D$2:$AW$189,AC$1-1973,0)</f>
        <v>3.202</v>
      </c>
      <c r="AD21" s="33">
        <f>+VLOOKUP($A21,'[2]World GDP'!$D$2:$AW$189,AD$1-1973,0)</f>
        <v>3.222</v>
      </c>
      <c r="AE21" s="33">
        <f>+VLOOKUP($A21,'[2]World GDP'!$D$2:$AW$189,AE$1-1973,0)</f>
        <v>2.996</v>
      </c>
      <c r="AF21" s="33">
        <f>+VLOOKUP($A21,'[2]World GDP'!$D$2:$AW$189,AF$1-1973,0)</f>
        <v>3.4729999999999999</v>
      </c>
      <c r="AG21" s="33">
        <f>+VLOOKUP($A21,'[2]World GDP'!$D$2:$AW$189,AG$1-1973,0)</f>
        <v>5.3390000000000004</v>
      </c>
      <c r="AH21" s="33">
        <f>+VLOOKUP($A21,'[2]World GDP'!$D$2:$AW$189,AH$1-1973,0)</f>
        <v>-1.452</v>
      </c>
      <c r="AI21" s="33">
        <f>+VLOOKUP($A21,'[2]World GDP'!$D$2:$AW$189,AI$1-1973,0)</f>
        <v>4.1970000000000001</v>
      </c>
      <c r="AJ21" s="33">
        <f>+VLOOKUP($A21,'[2]World GDP'!$D$2:$AW$189,AJ$1-1973,0)</f>
        <v>10.201000000000001</v>
      </c>
      <c r="AK21" s="33">
        <f>+VLOOKUP($A21,'[2]World GDP'!$D$2:$AW$189,AK$1-1973,0)</f>
        <v>5.18</v>
      </c>
      <c r="AL21" s="33">
        <f>+VLOOKUP($A21,'[2]World GDP'!$D$2:$AW$189,AL$1-1973,0)</f>
        <v>4.625</v>
      </c>
      <c r="AM21" s="33">
        <f>+VLOOKUP($A21,'[2]World GDP'!$D$2:$AW$189,AM$1-1973,0)</f>
        <v>4.5</v>
      </c>
      <c r="AN21" s="33">
        <f>+VLOOKUP($A21,'[2]World GDP'!$D$2:$AW$189,AN$1-1973,0)</f>
        <v>4.5</v>
      </c>
      <c r="AO21" s="66"/>
      <c r="AQ21" t="s">
        <v>147</v>
      </c>
      <c r="AR21" t="e">
        <f t="shared" si="16"/>
        <v>#DIV/0!</v>
      </c>
      <c r="AS21">
        <f t="shared" si="16"/>
        <v>-943.37349397590367</v>
      </c>
      <c r="AT21">
        <f t="shared" si="16"/>
        <v>-180.95238095238096</v>
      </c>
      <c r="AU21">
        <f t="shared" si="16"/>
        <v>-261.76470588235293</v>
      </c>
      <c r="AV21">
        <f t="shared" si="16"/>
        <v>-21.818181818181827</v>
      </c>
      <c r="AW21">
        <f t="shared" si="16"/>
        <v>-123.25581395348837</v>
      </c>
      <c r="AX21">
        <f t="shared" si="16"/>
        <v>-660</v>
      </c>
      <c r="AY21">
        <f t="shared" si="16"/>
        <v>-65.035714285714278</v>
      </c>
      <c r="AZ21">
        <f t="shared" si="16"/>
        <v>49.387129724208364</v>
      </c>
      <c r="BA21">
        <f t="shared" si="16"/>
        <v>56.581196581196593</v>
      </c>
      <c r="BB21">
        <f t="shared" si="16"/>
        <v>11.331877729257656</v>
      </c>
      <c r="BC21">
        <f t="shared" si="16"/>
        <v>-79.388115316728772</v>
      </c>
      <c r="BD21">
        <f t="shared" si="16"/>
        <v>95.147478591817332</v>
      </c>
      <c r="BE21">
        <f t="shared" si="17"/>
        <v>53.729887859580685</v>
      </c>
      <c r="BF21">
        <f t="shared" si="17"/>
        <v>40.025372660957828</v>
      </c>
      <c r="BG21">
        <f t="shared" si="17"/>
        <v>4.0996602491506309</v>
      </c>
      <c r="BH21">
        <f t="shared" si="17"/>
        <v>41.492602262837238</v>
      </c>
      <c r="BI21">
        <f t="shared" si="17"/>
        <v>-517.5765031523913</v>
      </c>
      <c r="BJ21">
        <f t="shared" si="17"/>
        <v>-128.1200515558829</v>
      </c>
      <c r="BK21">
        <f t="shared" si="17"/>
        <v>-1.6500785751702551</v>
      </c>
      <c r="BL21">
        <f t="shared" si="17"/>
        <v>-73.794940079893479</v>
      </c>
      <c r="BM21">
        <f t="shared" si="17"/>
        <v>-168.4959349593496</v>
      </c>
      <c r="BN21">
        <f t="shared" si="17"/>
        <v>-129.00593471810089</v>
      </c>
      <c r="BO21">
        <f t="shared" si="17"/>
        <v>627.10997442455243</v>
      </c>
      <c r="BP21">
        <f t="shared" si="17"/>
        <v>51.248680970805481</v>
      </c>
      <c r="BQ21">
        <f t="shared" si="17"/>
        <v>-50.325581395348834</v>
      </c>
      <c r="BR21">
        <f t="shared" si="17"/>
        <v>49.906367041198479</v>
      </c>
      <c r="BS21">
        <f t="shared" si="17"/>
        <v>0.62460961898813139</v>
      </c>
      <c r="BT21">
        <f t="shared" si="15"/>
        <v>-7.0142768466790812</v>
      </c>
      <c r="BU21">
        <f t="shared" si="15"/>
        <v>15.921228304405872</v>
      </c>
      <c r="BV21">
        <f t="shared" si="15"/>
        <v>53.728764756694517</v>
      </c>
      <c r="BW21">
        <f t="shared" si="15"/>
        <v>-127.19610413935193</v>
      </c>
      <c r="BX21">
        <f t="shared" si="15"/>
        <v>-389.04958677685954</v>
      </c>
      <c r="BY21">
        <f t="shared" si="15"/>
        <v>143.05456278294022</v>
      </c>
      <c r="BZ21">
        <f t="shared" si="15"/>
        <v>-49.220664640721502</v>
      </c>
      <c r="CA21">
        <f t="shared" si="15"/>
        <v>-10.714285714285708</v>
      </c>
      <c r="CB21">
        <f t="shared" si="15"/>
        <v>-2.7027027027026946</v>
      </c>
      <c r="CC21">
        <f t="shared" si="15"/>
        <v>0</v>
      </c>
      <c r="CD21" s="66"/>
      <c r="CF21" t="s">
        <v>147</v>
      </c>
      <c r="CG21" s="33">
        <f t="shared" si="12"/>
        <v>-0.498</v>
      </c>
      <c r="CH21" s="33">
        <f t="shared" si="12"/>
        <v>4.6980000000000004</v>
      </c>
      <c r="CI21" s="33">
        <f t="shared" si="12"/>
        <v>-7.6</v>
      </c>
      <c r="CJ21" s="33">
        <f t="shared" si="12"/>
        <v>8.9</v>
      </c>
      <c r="CK21" s="33">
        <f t="shared" si="12"/>
        <v>-1.2000000000000002</v>
      </c>
      <c r="CL21" s="33">
        <f t="shared" si="12"/>
        <v>-5.3</v>
      </c>
      <c r="CM21" s="33">
        <f t="shared" si="12"/>
        <v>6.6</v>
      </c>
      <c r="CN21" s="33">
        <f t="shared" si="12"/>
        <v>-3.6419999999999995</v>
      </c>
      <c r="CO21" s="33">
        <f t="shared" si="12"/>
        <v>0.96699999999999986</v>
      </c>
      <c r="CP21" s="33">
        <f t="shared" si="12"/>
        <v>1.6550000000000002</v>
      </c>
      <c r="CQ21" s="33">
        <f t="shared" si="12"/>
        <v>0.51900000000000013</v>
      </c>
      <c r="CR21" s="33">
        <f t="shared" si="12"/>
        <v>-4.048</v>
      </c>
      <c r="CS21" s="33">
        <f t="shared" si="12"/>
        <v>1.0000000000000002</v>
      </c>
      <c r="CT21" s="33">
        <f t="shared" si="12"/>
        <v>1.1019999999999999</v>
      </c>
      <c r="CU21" s="33">
        <f t="shared" si="12"/>
        <v>1.262</v>
      </c>
      <c r="CV21" s="33">
        <f t="shared" si="12"/>
        <v>0.18100000000000005</v>
      </c>
      <c r="CW21" s="33">
        <f t="shared" si="18"/>
        <v>1.907</v>
      </c>
      <c r="CX21" s="33">
        <f t="shared" si="18"/>
        <v>-33.658000000000001</v>
      </c>
      <c r="CY21" s="33">
        <f t="shared" si="18"/>
        <v>34.791000000000004</v>
      </c>
      <c r="CZ21" s="33">
        <f t="shared" si="18"/>
        <v>-0.12600000000000033</v>
      </c>
      <c r="DA21" s="33">
        <f t="shared" si="18"/>
        <v>-5.5419999999999998</v>
      </c>
      <c r="DB21" s="33">
        <f t="shared" si="18"/>
        <v>-3.3159999999999998</v>
      </c>
      <c r="DC21" s="33">
        <f t="shared" si="18"/>
        <v>1.7390000000000001</v>
      </c>
      <c r="DD21" s="33">
        <f t="shared" si="18"/>
        <v>2.452</v>
      </c>
      <c r="DE21" s="33">
        <f t="shared" si="18"/>
        <v>1.4569999999999999</v>
      </c>
      <c r="DF21" s="33">
        <f t="shared" si="18"/>
        <v>-2.1639999999999997</v>
      </c>
      <c r="DG21" s="33">
        <f t="shared" si="18"/>
        <v>1.0659999999999998</v>
      </c>
      <c r="DH21" s="33">
        <f t="shared" si="18"/>
        <v>2.0000000000000018E-2</v>
      </c>
      <c r="DI21" s="33">
        <f t="shared" si="18"/>
        <v>-0.22599999999999998</v>
      </c>
      <c r="DJ21" s="33">
        <f t="shared" si="18"/>
        <v>0.47699999999999987</v>
      </c>
      <c r="DK21" s="33">
        <f t="shared" si="18"/>
        <v>1.8660000000000005</v>
      </c>
      <c r="DL21" s="33">
        <f t="shared" si="18"/>
        <v>-6.7910000000000004</v>
      </c>
      <c r="DM21" s="33">
        <f t="shared" si="20"/>
        <v>5.649</v>
      </c>
      <c r="DN21" s="33">
        <f t="shared" si="20"/>
        <v>6.0040000000000004</v>
      </c>
      <c r="DO21" s="33">
        <f t="shared" si="20"/>
        <v>-5.0210000000000008</v>
      </c>
      <c r="DP21" s="33">
        <f t="shared" si="20"/>
        <v>-0.55499999999999972</v>
      </c>
      <c r="DQ21" s="33">
        <f t="shared" si="20"/>
        <v>-0.125</v>
      </c>
      <c r="DR21" s="33">
        <f t="shared" si="20"/>
        <v>0</v>
      </c>
      <c r="DS21" s="33"/>
      <c r="DU21" t="s">
        <v>147</v>
      </c>
      <c r="DV21" s="33">
        <f t="shared" si="13"/>
        <v>-0.498</v>
      </c>
      <c r="DW21" s="33">
        <f t="shared" si="22"/>
        <v>4.2</v>
      </c>
      <c r="DX21" s="33">
        <f t="shared" si="22"/>
        <v>-3.3999999999999995</v>
      </c>
      <c r="DY21" s="33">
        <f t="shared" si="22"/>
        <v>5.5000000000000009</v>
      </c>
      <c r="DZ21" s="33">
        <f t="shared" si="22"/>
        <v>4.3000000000000007</v>
      </c>
      <c r="EA21" s="33">
        <f t="shared" si="22"/>
        <v>-0.99999999999999911</v>
      </c>
      <c r="EB21" s="33">
        <f t="shared" si="22"/>
        <v>5.6000000000000005</v>
      </c>
      <c r="EC21" s="33">
        <f t="shared" si="22"/>
        <v>1.9580000000000011</v>
      </c>
      <c r="ED21" s="33">
        <f t="shared" si="22"/>
        <v>2.9250000000000007</v>
      </c>
      <c r="EE21" s="33">
        <f t="shared" si="22"/>
        <v>4.580000000000001</v>
      </c>
      <c r="EF21" s="33">
        <f t="shared" si="22"/>
        <v>5.0990000000000011</v>
      </c>
      <c r="EG21" s="33">
        <f t="shared" si="22"/>
        <v>1.051000000000001</v>
      </c>
      <c r="EH21" s="33">
        <f t="shared" si="22"/>
        <v>2.051000000000001</v>
      </c>
      <c r="EI21" s="33">
        <f t="shared" si="22"/>
        <v>3.1530000000000009</v>
      </c>
      <c r="EJ21" s="33">
        <f t="shared" si="22"/>
        <v>4.4150000000000009</v>
      </c>
      <c r="EK21" s="33">
        <f t="shared" si="22"/>
        <v>4.596000000000001</v>
      </c>
      <c r="EL21" s="33">
        <f t="shared" si="22"/>
        <v>6.503000000000001</v>
      </c>
      <c r="EM21" s="33">
        <f t="shared" si="21"/>
        <v>-27.155000000000001</v>
      </c>
      <c r="EN21" s="33">
        <f t="shared" si="21"/>
        <v>7.6360000000000028</v>
      </c>
      <c r="EO21" s="33">
        <f t="shared" si="21"/>
        <v>7.5100000000000025</v>
      </c>
      <c r="EP21" s="33">
        <f t="shared" si="21"/>
        <v>1.9680000000000026</v>
      </c>
      <c r="EQ21" s="33">
        <f t="shared" si="21"/>
        <v>-1.3479999999999972</v>
      </c>
      <c r="ER21" s="33">
        <f t="shared" si="21"/>
        <v>0.3910000000000029</v>
      </c>
      <c r="ES21" s="33">
        <f t="shared" si="21"/>
        <v>2.8430000000000026</v>
      </c>
      <c r="ET21" s="33">
        <f t="shared" si="21"/>
        <v>4.3000000000000025</v>
      </c>
      <c r="EU21" s="33">
        <f t="shared" si="21"/>
        <v>2.1360000000000028</v>
      </c>
      <c r="EV21" s="33">
        <f t="shared" si="21"/>
        <v>3.2020000000000026</v>
      </c>
      <c r="EW21" s="33">
        <f t="shared" si="21"/>
        <v>3.2220000000000026</v>
      </c>
      <c r="EX21" s="33">
        <f t="shared" si="21"/>
        <v>2.9960000000000027</v>
      </c>
      <c r="EY21" s="33">
        <f t="shared" si="21"/>
        <v>3.4730000000000025</v>
      </c>
      <c r="EZ21" s="33">
        <f t="shared" si="21"/>
        <v>5.3390000000000031</v>
      </c>
      <c r="FA21" s="33">
        <f t="shared" si="21"/>
        <v>-1.4519999999999973</v>
      </c>
      <c r="FB21" s="33">
        <f t="shared" si="21"/>
        <v>4.1970000000000027</v>
      </c>
      <c r="FC21" s="33">
        <f t="shared" si="19"/>
        <v>10.201000000000004</v>
      </c>
      <c r="FD21" s="33">
        <f t="shared" si="19"/>
        <v>5.1800000000000033</v>
      </c>
      <c r="FE21" s="33">
        <f t="shared" si="19"/>
        <v>4.6250000000000036</v>
      </c>
      <c r="FF21" s="33">
        <f t="shared" si="19"/>
        <v>4.5000000000000036</v>
      </c>
      <c r="FG21" s="33">
        <f t="shared" si="19"/>
        <v>4.5000000000000036</v>
      </c>
      <c r="FH21" s="67"/>
      <c r="FI21" s="34">
        <v>1996</v>
      </c>
      <c r="FK21" s="33"/>
      <c r="FL21" s="33"/>
    </row>
    <row r="22" spans="1:168" x14ac:dyDescent="0.25">
      <c r="A22" t="s">
        <v>3</v>
      </c>
      <c r="B22" s="33">
        <f>+VLOOKUP($A22,'[2]World GDP'!$D$2:$AW$189,B$1-1973,0)</f>
        <v>-2.0760000000000001</v>
      </c>
      <c r="C22" s="33">
        <f>+VLOOKUP($A22,'[2]World GDP'!$D$2:$AW$189,C$1-1973,0)</f>
        <v>0.56200000000000006</v>
      </c>
      <c r="D22" s="33">
        <f>+VLOOKUP($A22,'[2]World GDP'!$D$2:$AW$189,D$1-1973,0)</f>
        <v>-8.8840000000000003</v>
      </c>
      <c r="E22" s="33">
        <f>+VLOOKUP($A22,'[2]World GDP'!$D$2:$AW$189,E$1-1973,0)</f>
        <v>-11.497</v>
      </c>
      <c r="F22" s="33">
        <f>+VLOOKUP($A22,'[2]World GDP'!$D$2:$AW$189,F$1-1973,0)</f>
        <v>2.1339999999999999</v>
      </c>
      <c r="G22" s="33">
        <f>+VLOOKUP($A22,'[2]World GDP'!$D$2:$AW$189,G$1-1973,0)</f>
        <v>0.36599999999999999</v>
      </c>
      <c r="H22" s="33">
        <f>+VLOOKUP($A22,'[2]World GDP'!$D$2:$AW$189,H$1-1973,0)</f>
        <v>-0.23400000000000001</v>
      </c>
      <c r="I22" s="33">
        <f>+VLOOKUP($A22,'[2]World GDP'!$D$2:$AW$189,I$1-1973,0)</f>
        <v>-0.13</v>
      </c>
      <c r="J22" s="33">
        <f>+VLOOKUP($A22,'[2]World GDP'!$D$2:$AW$189,J$1-1973,0)</f>
        <v>-5.9809999999999999</v>
      </c>
      <c r="K22" s="33">
        <f>+VLOOKUP($A22,'[2]World GDP'!$D$2:$AW$189,K$1-1973,0)</f>
        <v>-4.944</v>
      </c>
      <c r="L22" s="33">
        <f>+VLOOKUP($A22,'[2]World GDP'!$D$2:$AW$189,L$1-1973,0)</f>
        <v>-3.01</v>
      </c>
      <c r="M22" s="33">
        <f>+VLOOKUP($A22,'[2]World GDP'!$D$2:$AW$189,M$1-1973,0)</f>
        <v>6.0259999999999998</v>
      </c>
      <c r="N22" s="33">
        <f>+VLOOKUP($A22,'[2]World GDP'!$D$2:$AW$189,N$1-1973,0)</f>
        <v>7.758</v>
      </c>
      <c r="O22" s="33">
        <f>+VLOOKUP($A22,'[2]World GDP'!$D$2:$AW$189,O$1-1973,0)</f>
        <v>8.2010000000000005</v>
      </c>
      <c r="P22" s="33">
        <f>+VLOOKUP($A22,'[2]World GDP'!$D$2:$AW$189,P$1-1973,0)</f>
        <v>8.4819999999999993</v>
      </c>
      <c r="Q22" s="33">
        <f>+VLOOKUP($A22,'[2]World GDP'!$D$2:$AW$189,Q$1-1973,0)</f>
        <v>5.0549999999999997</v>
      </c>
      <c r="R22" s="33">
        <f>+VLOOKUP($A22,'[2]World GDP'!$D$2:$AW$189,R$1-1973,0)</f>
        <v>7.9560000000000004</v>
      </c>
      <c r="S22" s="33">
        <f>+VLOOKUP($A22,'[2]World GDP'!$D$2:$AW$189,S$1-1973,0)</f>
        <v>6.1849999999999996</v>
      </c>
      <c r="T22" s="33">
        <f>+VLOOKUP($A22,'[2]World GDP'!$D$2:$AW$189,T$1-1973,0)</f>
        <v>-1.7070000000000001</v>
      </c>
      <c r="U22" s="33">
        <f>+VLOOKUP($A22,'[2]World GDP'!$D$2:$AW$189,U$1-1973,0)</f>
        <v>2.9860000000000002</v>
      </c>
      <c r="V22" s="33">
        <f>+VLOOKUP($A22,'[2]World GDP'!$D$2:$AW$189,V$1-1973,0)</f>
        <v>-1.345</v>
      </c>
      <c r="W22" s="33">
        <f>+VLOOKUP($A22,'[2]World GDP'!$D$2:$AW$189,W$1-1973,0)</f>
        <v>2.2599999999999998</v>
      </c>
      <c r="X22" s="33">
        <f>+VLOOKUP($A22,'[2]World GDP'!$D$2:$AW$189,X$1-1973,0)</f>
        <v>1.149</v>
      </c>
      <c r="Y22" s="33">
        <f>+VLOOKUP($A22,'[2]World GDP'!$D$2:$AW$189,Y$1-1973,0)</f>
        <v>-0.65200000000000002</v>
      </c>
      <c r="Z22" s="33">
        <f>+VLOOKUP($A22,'[2]World GDP'!$D$2:$AW$189,Z$1-1973,0)</f>
        <v>1.5660000000000001</v>
      </c>
      <c r="AA22" s="33">
        <f>+VLOOKUP($A22,'[2]World GDP'!$D$2:$AW$189,AA$1-1973,0)</f>
        <v>-1.9419999999999999</v>
      </c>
      <c r="AB22" s="33">
        <f>+VLOOKUP($A22,'[2]World GDP'!$D$2:$AW$189,AB$1-1973,0)</f>
        <v>5.1269999999999998</v>
      </c>
      <c r="AC22" s="33">
        <f>+VLOOKUP($A22,'[2]World GDP'!$D$2:$AW$189,AC$1-1973,0)</f>
        <v>7.02</v>
      </c>
      <c r="AD22" s="33">
        <f>+VLOOKUP($A22,'[2]World GDP'!$D$2:$AW$189,AD$1-1973,0)</f>
        <v>1.9770000000000001</v>
      </c>
      <c r="AE22" s="33">
        <f>+VLOOKUP($A22,'[2]World GDP'!$D$2:$AW$189,AE$1-1973,0)</f>
        <v>3.319</v>
      </c>
      <c r="AF22" s="33">
        <f>+VLOOKUP($A22,'[2]World GDP'!$D$2:$AW$189,AF$1-1973,0)</f>
        <v>4.3710000000000004</v>
      </c>
      <c r="AG22" s="33">
        <f>+VLOOKUP($A22,'[2]World GDP'!$D$2:$AW$189,AG$1-1973,0)</f>
        <v>5.4370000000000003</v>
      </c>
      <c r="AH22" s="33">
        <f>+VLOOKUP($A22,'[2]World GDP'!$D$2:$AW$189,AH$1-1973,0)</f>
        <v>3.3490000000000002</v>
      </c>
      <c r="AI22" s="33">
        <f>+VLOOKUP($A22,'[2]World GDP'!$D$2:$AW$189,AI$1-1973,0)</f>
        <v>5.5090000000000003</v>
      </c>
      <c r="AJ22" s="33">
        <f>+VLOOKUP($A22,'[2]World GDP'!$D$2:$AW$189,AJ$1-1973,0)</f>
        <v>5.9859999999999998</v>
      </c>
      <c r="AK22" s="33">
        <f>+VLOOKUP($A22,'[2]World GDP'!$D$2:$AW$189,AK$1-1973,0)</f>
        <v>5.9770000000000003</v>
      </c>
      <c r="AL22" s="33">
        <f>+VLOOKUP($A22,'[2]World GDP'!$D$2:$AW$189,AL$1-1973,0)</f>
        <v>3.6360000000000001</v>
      </c>
      <c r="AM22" s="33">
        <f>+VLOOKUP($A22,'[2]World GDP'!$D$2:$AW$189,AM$1-1973,0)</f>
        <v>3.3460000000000001</v>
      </c>
      <c r="AN22" s="33">
        <f>+VLOOKUP($A22,'[2]World GDP'!$D$2:$AW$189,AN$1-1973,0)</f>
        <v>3.3220000000000001</v>
      </c>
      <c r="AO22" s="66"/>
      <c r="AQ22" t="s">
        <v>3</v>
      </c>
      <c r="AR22">
        <f t="shared" si="16"/>
        <v>-127.07129094412332</v>
      </c>
      <c r="AS22">
        <f t="shared" si="16"/>
        <v>-1680.782918149466</v>
      </c>
      <c r="AT22">
        <f t="shared" si="16"/>
        <v>29.412426834759117</v>
      </c>
      <c r="AU22">
        <f t="shared" si="16"/>
        <v>-118.56136383404366</v>
      </c>
      <c r="AV22">
        <f t="shared" si="16"/>
        <v>-82.84910965323337</v>
      </c>
      <c r="AW22">
        <f t="shared" si="16"/>
        <v>-163.9344262295082</v>
      </c>
      <c r="AX22">
        <f t="shared" si="16"/>
        <v>-44.444444444444443</v>
      </c>
      <c r="AY22">
        <f t="shared" si="16"/>
        <v>4500.7692307692305</v>
      </c>
      <c r="AZ22">
        <f t="shared" si="16"/>
        <v>-17.33823775288414</v>
      </c>
      <c r="BA22">
        <f t="shared" si="16"/>
        <v>-39.118122977346282</v>
      </c>
      <c r="BB22">
        <f t="shared" si="16"/>
        <v>-300.19933554817277</v>
      </c>
      <c r="BC22">
        <f t="shared" si="16"/>
        <v>28.742117490872886</v>
      </c>
      <c r="BD22">
        <f t="shared" si="16"/>
        <v>5.7102345965455186</v>
      </c>
      <c r="BE22">
        <f t="shared" si="17"/>
        <v>3.4264114132422634</v>
      </c>
      <c r="BF22">
        <f t="shared" si="17"/>
        <v>-40.403206790851208</v>
      </c>
      <c r="BG22">
        <f t="shared" si="17"/>
        <v>57.388724035608334</v>
      </c>
      <c r="BH22">
        <f t="shared" si="17"/>
        <v>-22.259929612870792</v>
      </c>
      <c r="BI22">
        <f t="shared" si="17"/>
        <v>-127.59902991107518</v>
      </c>
      <c r="BJ22">
        <f t="shared" si="17"/>
        <v>-274.92677211482135</v>
      </c>
      <c r="BK22">
        <f t="shared" si="17"/>
        <v>-145.04353650368387</v>
      </c>
      <c r="BL22">
        <f t="shared" si="17"/>
        <v>-268.02973977695166</v>
      </c>
      <c r="BM22">
        <f t="shared" si="17"/>
        <v>-49.159292035398231</v>
      </c>
      <c r="BN22">
        <f t="shared" si="17"/>
        <v>-156.7449956483899</v>
      </c>
      <c r="BO22">
        <f t="shared" si="17"/>
        <v>-340.18404907975457</v>
      </c>
      <c r="BP22">
        <f t="shared" si="17"/>
        <v>-224.01021711366536</v>
      </c>
      <c r="BQ22">
        <f t="shared" si="17"/>
        <v>-364.00617919670441</v>
      </c>
      <c r="BR22">
        <f t="shared" si="17"/>
        <v>36.922176711527186</v>
      </c>
      <c r="BS22">
        <f t="shared" si="17"/>
        <v>-71.837606837606828</v>
      </c>
      <c r="BT22">
        <f t="shared" si="15"/>
        <v>67.880627212948895</v>
      </c>
      <c r="BU22">
        <f t="shared" si="15"/>
        <v>31.696294064477257</v>
      </c>
      <c r="BV22">
        <f t="shared" si="15"/>
        <v>24.388011896591166</v>
      </c>
      <c r="BW22">
        <f t="shared" si="15"/>
        <v>-38.403531359205445</v>
      </c>
      <c r="BX22">
        <f t="shared" si="15"/>
        <v>64.496864735742008</v>
      </c>
      <c r="BY22">
        <f t="shared" si="15"/>
        <v>8.6585587220911151</v>
      </c>
      <c r="BZ22">
        <f t="shared" si="15"/>
        <v>-0.1503508185766691</v>
      </c>
      <c r="CA22">
        <f t="shared" si="15"/>
        <v>-39.166806090011704</v>
      </c>
      <c r="CB22">
        <f t="shared" si="15"/>
        <v>-7.9757975797579803</v>
      </c>
      <c r="CC22">
        <f t="shared" si="15"/>
        <v>-0.71727435744172396</v>
      </c>
      <c r="CD22" s="66"/>
      <c r="CF22" t="s">
        <v>3</v>
      </c>
      <c r="CG22" s="33">
        <f t="shared" si="12"/>
        <v>2.6379999999999999</v>
      </c>
      <c r="CH22" s="33">
        <f t="shared" si="12"/>
        <v>-9.4459999999999997</v>
      </c>
      <c r="CI22" s="33">
        <f t="shared" si="12"/>
        <v>-2.6129999999999995</v>
      </c>
      <c r="CJ22" s="33">
        <f t="shared" si="12"/>
        <v>13.631</v>
      </c>
      <c r="CK22" s="33">
        <f t="shared" si="12"/>
        <v>-1.7679999999999998</v>
      </c>
      <c r="CL22" s="33">
        <f t="shared" si="12"/>
        <v>-0.6</v>
      </c>
      <c r="CM22" s="33">
        <f t="shared" si="12"/>
        <v>0.10400000000000001</v>
      </c>
      <c r="CN22" s="33">
        <f t="shared" si="12"/>
        <v>-5.851</v>
      </c>
      <c r="CO22" s="33">
        <f t="shared" si="12"/>
        <v>1.0369999999999999</v>
      </c>
      <c r="CP22" s="33">
        <f t="shared" si="12"/>
        <v>1.9340000000000002</v>
      </c>
      <c r="CQ22" s="33">
        <f t="shared" si="12"/>
        <v>9.0359999999999996</v>
      </c>
      <c r="CR22" s="33">
        <f t="shared" si="12"/>
        <v>1.7320000000000002</v>
      </c>
      <c r="CS22" s="33">
        <f t="shared" si="12"/>
        <v>0.4430000000000005</v>
      </c>
      <c r="CT22" s="33">
        <f t="shared" si="12"/>
        <v>0.28099999999999881</v>
      </c>
      <c r="CU22" s="33">
        <f t="shared" si="12"/>
        <v>-3.4269999999999996</v>
      </c>
      <c r="CV22" s="33">
        <f t="shared" si="12"/>
        <v>2.9010000000000007</v>
      </c>
      <c r="CW22" s="33">
        <f t="shared" si="18"/>
        <v>-1.7710000000000008</v>
      </c>
      <c r="CX22" s="33">
        <f t="shared" si="18"/>
        <v>-7.8919999999999995</v>
      </c>
      <c r="CY22" s="33">
        <f t="shared" si="18"/>
        <v>4.6930000000000005</v>
      </c>
      <c r="CZ22" s="33">
        <f t="shared" si="18"/>
        <v>-4.3310000000000004</v>
      </c>
      <c r="DA22" s="33">
        <f t="shared" si="18"/>
        <v>3.6049999999999995</v>
      </c>
      <c r="DB22" s="33">
        <f t="shared" si="18"/>
        <v>-1.1109999999999998</v>
      </c>
      <c r="DC22" s="33">
        <f t="shared" si="18"/>
        <v>-1.8010000000000002</v>
      </c>
      <c r="DD22" s="33">
        <f t="shared" si="18"/>
        <v>2.218</v>
      </c>
      <c r="DE22" s="33">
        <f t="shared" si="18"/>
        <v>-3.508</v>
      </c>
      <c r="DF22" s="33">
        <f t="shared" si="18"/>
        <v>7.069</v>
      </c>
      <c r="DG22" s="33">
        <f t="shared" si="18"/>
        <v>1.8929999999999998</v>
      </c>
      <c r="DH22" s="33">
        <f t="shared" si="18"/>
        <v>-5.0429999999999993</v>
      </c>
      <c r="DI22" s="33">
        <f t="shared" si="18"/>
        <v>1.3419999999999999</v>
      </c>
      <c r="DJ22" s="33">
        <f t="shared" si="18"/>
        <v>1.0520000000000005</v>
      </c>
      <c r="DK22" s="33">
        <f t="shared" si="18"/>
        <v>1.0659999999999998</v>
      </c>
      <c r="DL22" s="33">
        <f t="shared" si="18"/>
        <v>-2.0880000000000001</v>
      </c>
      <c r="DM22" s="33">
        <f t="shared" si="20"/>
        <v>2.16</v>
      </c>
      <c r="DN22" s="33">
        <f t="shared" si="20"/>
        <v>0.47699999999999942</v>
      </c>
      <c r="DO22" s="33">
        <f t="shared" si="20"/>
        <v>-8.9999999999994529E-3</v>
      </c>
      <c r="DP22" s="33">
        <f t="shared" si="20"/>
        <v>-2.3410000000000002</v>
      </c>
      <c r="DQ22" s="33">
        <f t="shared" si="20"/>
        <v>-0.29000000000000004</v>
      </c>
      <c r="DR22" s="33">
        <f t="shared" si="20"/>
        <v>-2.4000000000000021E-2</v>
      </c>
      <c r="DS22" s="33"/>
      <c r="DU22" t="s">
        <v>3</v>
      </c>
      <c r="DV22" s="33">
        <f t="shared" si="13"/>
        <v>2.6379999999999999</v>
      </c>
      <c r="DW22" s="33">
        <f t="shared" si="22"/>
        <v>-6.8079999999999998</v>
      </c>
      <c r="DX22" s="33">
        <f t="shared" si="22"/>
        <v>-9.4209999999999994</v>
      </c>
      <c r="DY22" s="33">
        <f t="shared" si="22"/>
        <v>4.2100000000000009</v>
      </c>
      <c r="DZ22" s="33">
        <f t="shared" si="22"/>
        <v>2.4420000000000011</v>
      </c>
      <c r="EA22" s="33">
        <f t="shared" si="22"/>
        <v>1.842000000000001</v>
      </c>
      <c r="EB22" s="33">
        <f t="shared" si="22"/>
        <v>1.9460000000000011</v>
      </c>
      <c r="EC22" s="33">
        <f t="shared" si="22"/>
        <v>-3.9049999999999989</v>
      </c>
      <c r="ED22" s="33">
        <f t="shared" si="22"/>
        <v>-2.867999999999999</v>
      </c>
      <c r="EE22" s="33">
        <f t="shared" si="22"/>
        <v>-0.93399999999999883</v>
      </c>
      <c r="EF22" s="33">
        <f t="shared" si="22"/>
        <v>8.1020000000000003</v>
      </c>
      <c r="EG22" s="33">
        <f t="shared" si="22"/>
        <v>9.8339999999999996</v>
      </c>
      <c r="EH22" s="33">
        <f t="shared" si="22"/>
        <v>10.277000000000001</v>
      </c>
      <c r="EI22" s="33">
        <f t="shared" si="22"/>
        <v>10.558</v>
      </c>
      <c r="EJ22" s="33">
        <f t="shared" si="22"/>
        <v>7.1310000000000002</v>
      </c>
      <c r="EK22" s="33">
        <f t="shared" si="22"/>
        <v>10.032</v>
      </c>
      <c r="EL22" s="33">
        <f t="shared" si="22"/>
        <v>8.2609999999999992</v>
      </c>
      <c r="EM22" s="33">
        <f t="shared" si="21"/>
        <v>0.36899999999999977</v>
      </c>
      <c r="EN22" s="33">
        <f t="shared" si="21"/>
        <v>5.0620000000000003</v>
      </c>
      <c r="EO22" s="33">
        <f t="shared" si="21"/>
        <v>0.73099999999999987</v>
      </c>
      <c r="EP22" s="33">
        <f t="shared" si="21"/>
        <v>4.3359999999999994</v>
      </c>
      <c r="EQ22" s="33">
        <f t="shared" si="21"/>
        <v>3.2249999999999996</v>
      </c>
      <c r="ER22" s="33">
        <f t="shared" si="21"/>
        <v>1.4239999999999995</v>
      </c>
      <c r="ES22" s="33">
        <f t="shared" si="21"/>
        <v>3.6419999999999995</v>
      </c>
      <c r="ET22" s="33">
        <f t="shared" si="21"/>
        <v>0.13399999999999945</v>
      </c>
      <c r="EU22" s="33">
        <f t="shared" si="21"/>
        <v>7.2029999999999994</v>
      </c>
      <c r="EV22" s="33">
        <f t="shared" si="21"/>
        <v>9.0960000000000001</v>
      </c>
      <c r="EW22" s="33">
        <f t="shared" si="21"/>
        <v>4.0530000000000008</v>
      </c>
      <c r="EX22" s="33">
        <f t="shared" si="21"/>
        <v>5.3950000000000005</v>
      </c>
      <c r="EY22" s="33">
        <f t="shared" si="21"/>
        <v>6.447000000000001</v>
      </c>
      <c r="EZ22" s="33">
        <f t="shared" si="21"/>
        <v>7.5130000000000008</v>
      </c>
      <c r="FA22" s="33">
        <f t="shared" si="21"/>
        <v>5.4250000000000007</v>
      </c>
      <c r="FB22" s="33">
        <f t="shared" si="21"/>
        <v>7.5850000000000009</v>
      </c>
      <c r="FC22" s="33">
        <f t="shared" si="19"/>
        <v>8.0620000000000012</v>
      </c>
      <c r="FD22" s="33">
        <f t="shared" si="19"/>
        <v>8.0530000000000008</v>
      </c>
      <c r="FE22" s="33">
        <f t="shared" si="19"/>
        <v>5.7120000000000006</v>
      </c>
      <c r="FF22" s="33">
        <f t="shared" si="19"/>
        <v>5.4220000000000006</v>
      </c>
      <c r="FG22" s="33">
        <f t="shared" si="19"/>
        <v>5.3980000000000006</v>
      </c>
      <c r="FH22" s="67"/>
      <c r="FI22" s="34">
        <v>1990</v>
      </c>
      <c r="FJ22" s="34">
        <v>1998</v>
      </c>
      <c r="FK22" s="33"/>
      <c r="FL22" s="33"/>
    </row>
    <row r="23" spans="1:168" x14ac:dyDescent="0.25">
      <c r="A23" t="s">
        <v>148</v>
      </c>
      <c r="B23" s="33">
        <f>+VLOOKUP($A23,'[2]World GDP'!$D$2:$AW$189,B$1-1973,0)</f>
        <v>7.21</v>
      </c>
      <c r="C23" s="33">
        <f>+VLOOKUP($A23,'[2]World GDP'!$D$2:$AW$189,C$1-1973,0)</f>
        <v>4.2649999999999997</v>
      </c>
      <c r="D23" s="33">
        <f>+VLOOKUP($A23,'[2]World GDP'!$D$2:$AW$189,D$1-1973,0)</f>
        <v>2.1539999999999999</v>
      </c>
      <c r="E23" s="33">
        <f>+VLOOKUP($A23,'[2]World GDP'!$D$2:$AW$189,E$1-1973,0)</f>
        <v>-2.1509999999999998</v>
      </c>
      <c r="F23" s="33">
        <f>+VLOOKUP($A23,'[2]World GDP'!$D$2:$AW$189,F$1-1973,0)</f>
        <v>4.1289999999999996</v>
      </c>
      <c r="G23" s="33">
        <f>+VLOOKUP($A23,'[2]World GDP'!$D$2:$AW$189,G$1-1973,0)</f>
        <v>3.2930000000000001</v>
      </c>
      <c r="H23" s="33">
        <f>+VLOOKUP($A23,'[2]World GDP'!$D$2:$AW$189,H$1-1973,0)</f>
        <v>6.27</v>
      </c>
      <c r="I23" s="33">
        <f>+VLOOKUP($A23,'[2]World GDP'!$D$2:$AW$189,I$1-1973,0)</f>
        <v>8.5459999999999994</v>
      </c>
      <c r="J23" s="33">
        <f>+VLOOKUP($A23,'[2]World GDP'!$D$2:$AW$189,J$1-1973,0)</f>
        <v>-0.09</v>
      </c>
      <c r="K23" s="33">
        <f>+VLOOKUP($A23,'[2]World GDP'!$D$2:$AW$189,K$1-1973,0)</f>
        <v>0.25800000000000001</v>
      </c>
      <c r="L23" s="33">
        <f>+VLOOKUP($A23,'[2]World GDP'!$D$2:$AW$189,L$1-1973,0)</f>
        <v>1.169</v>
      </c>
      <c r="M23" s="33">
        <f>+VLOOKUP($A23,'[2]World GDP'!$D$2:$AW$189,M$1-1973,0)</f>
        <v>-0.224</v>
      </c>
      <c r="N23" s="33">
        <f>+VLOOKUP($A23,'[2]World GDP'!$D$2:$AW$189,N$1-1973,0)</f>
        <v>-3.3740000000000001</v>
      </c>
      <c r="O23" s="33">
        <f>+VLOOKUP($A23,'[2]World GDP'!$D$2:$AW$189,O$1-1973,0)</f>
        <v>1.3129999999999999</v>
      </c>
      <c r="P23" s="33">
        <f>+VLOOKUP($A23,'[2]World GDP'!$D$2:$AW$189,P$1-1973,0)</f>
        <v>3.609</v>
      </c>
      <c r="Q23" s="33">
        <f>+VLOOKUP($A23,'[2]World GDP'!$D$2:$AW$189,Q$1-1973,0)</f>
        <v>0.11700000000000001</v>
      </c>
      <c r="R23" s="33">
        <f>+VLOOKUP($A23,'[2]World GDP'!$D$2:$AW$189,R$1-1973,0)</f>
        <v>4.7850000000000001</v>
      </c>
      <c r="S23" s="33">
        <f>+VLOOKUP($A23,'[2]World GDP'!$D$2:$AW$189,S$1-1973,0)</f>
        <v>4.9130000000000003</v>
      </c>
      <c r="T23" s="33">
        <f>+VLOOKUP($A23,'[2]World GDP'!$D$2:$AW$189,T$1-1973,0)</f>
        <v>6.3170000000000002</v>
      </c>
      <c r="U23" s="33">
        <f>+VLOOKUP($A23,'[2]World GDP'!$D$2:$AW$189,U$1-1973,0)</f>
        <v>4.0940000000000003</v>
      </c>
      <c r="V23" s="33">
        <f>+VLOOKUP($A23,'[2]World GDP'!$D$2:$AW$189,V$1-1973,0)</f>
        <v>4.3220000000000001</v>
      </c>
      <c r="W23" s="33">
        <f>+VLOOKUP($A23,'[2]World GDP'!$D$2:$AW$189,W$1-1973,0)</f>
        <v>3.9220000000000002</v>
      </c>
      <c r="X23" s="33">
        <f>+VLOOKUP($A23,'[2]World GDP'!$D$2:$AW$189,X$1-1973,0)</f>
        <v>0.13900000000000001</v>
      </c>
      <c r="Y23" s="33">
        <f>+VLOOKUP($A23,'[2]World GDP'!$D$2:$AW$189,Y$1-1973,0)</f>
        <v>2.4340000000000002</v>
      </c>
      <c r="Z23" s="33">
        <f>+VLOOKUP($A23,'[2]World GDP'!$D$2:$AW$189,Z$1-1973,0)</f>
        <v>7.8360000000000003</v>
      </c>
      <c r="AA23" s="33">
        <f>+VLOOKUP($A23,'[2]World GDP'!$D$2:$AW$189,AA$1-1973,0)</f>
        <v>7.23</v>
      </c>
      <c r="AB23" s="33">
        <f>+VLOOKUP($A23,'[2]World GDP'!$D$2:$AW$189,AB$1-1973,0)</f>
        <v>4.7089999999999996</v>
      </c>
      <c r="AC23" s="33">
        <f>+VLOOKUP($A23,'[2]World GDP'!$D$2:$AW$189,AC$1-1973,0)</f>
        <v>5.9850000000000003</v>
      </c>
      <c r="AD23" s="33">
        <f>+VLOOKUP($A23,'[2]World GDP'!$D$2:$AW$189,AD$1-1973,0)</f>
        <v>1.1879999999999999</v>
      </c>
      <c r="AE23" s="33">
        <f>+VLOOKUP($A23,'[2]World GDP'!$D$2:$AW$189,AE$1-1973,0)</f>
        <v>-6.5650000000000004</v>
      </c>
      <c r="AF23" s="33">
        <f>+VLOOKUP($A23,'[2]World GDP'!$D$2:$AW$189,AF$1-1973,0)</f>
        <v>-4.0979999999999999</v>
      </c>
      <c r="AG23" s="33">
        <f>+VLOOKUP($A23,'[2]World GDP'!$D$2:$AW$189,AG$1-1973,0)</f>
        <v>2.89</v>
      </c>
      <c r="AH23" s="33">
        <f>+VLOOKUP($A23,'[2]World GDP'!$D$2:$AW$189,AH$1-1973,0)</f>
        <v>1.639</v>
      </c>
      <c r="AI23" s="33">
        <f>+VLOOKUP($A23,'[2]World GDP'!$D$2:$AW$189,AI$1-1973,0)</f>
        <v>1.8859999999999999</v>
      </c>
      <c r="AJ23" s="33">
        <f>+VLOOKUP($A23,'[2]World GDP'!$D$2:$AW$189,AJ$1-1973,0)</f>
        <v>2.1259999999999999</v>
      </c>
      <c r="AK23" s="33">
        <f>+VLOOKUP($A23,'[2]World GDP'!$D$2:$AW$189,AK$1-1973,0)</f>
        <v>2.1080000000000001</v>
      </c>
      <c r="AL23" s="33">
        <f>+VLOOKUP($A23,'[2]World GDP'!$D$2:$AW$189,AL$1-1973,0)</f>
        <v>1.798</v>
      </c>
      <c r="AM23" s="33">
        <f>+VLOOKUP($A23,'[2]World GDP'!$D$2:$AW$189,AM$1-1973,0)</f>
        <v>2.0609999999999999</v>
      </c>
      <c r="AN23" s="33">
        <f>+VLOOKUP($A23,'[2]World GDP'!$D$2:$AW$189,AN$1-1973,0)</f>
        <v>2.2909999999999999</v>
      </c>
      <c r="AO23" s="66"/>
      <c r="AQ23" t="s">
        <v>148</v>
      </c>
      <c r="AR23">
        <f t="shared" si="16"/>
        <v>-40.846047156726769</v>
      </c>
      <c r="AS23">
        <f t="shared" si="16"/>
        <v>-49.495896834701057</v>
      </c>
      <c r="AT23">
        <f t="shared" si="16"/>
        <v>-199.86072423398326</v>
      </c>
      <c r="AU23">
        <f t="shared" si="16"/>
        <v>-291.9572291957229</v>
      </c>
      <c r="AV23">
        <f t="shared" si="16"/>
        <v>-20.247033179946712</v>
      </c>
      <c r="AW23">
        <f t="shared" si="16"/>
        <v>90.403887033100489</v>
      </c>
      <c r="AX23">
        <f t="shared" si="16"/>
        <v>36.299840510366835</v>
      </c>
      <c r="AY23">
        <f t="shared" si="16"/>
        <v>-101.05312426866371</v>
      </c>
      <c r="AZ23">
        <f t="shared" si="16"/>
        <v>-386.66666666666669</v>
      </c>
      <c r="BA23">
        <f t="shared" si="16"/>
        <v>353.10077519379843</v>
      </c>
      <c r="BB23">
        <f t="shared" si="16"/>
        <v>-119.16167664670658</v>
      </c>
      <c r="BC23">
        <f t="shared" si="16"/>
        <v>1406.25</v>
      </c>
      <c r="BD23">
        <f t="shared" si="16"/>
        <v>-138.91523414344991</v>
      </c>
      <c r="BE23">
        <f t="shared" si="17"/>
        <v>174.86671744097487</v>
      </c>
      <c r="BF23">
        <f t="shared" si="17"/>
        <v>-96.758104738154614</v>
      </c>
      <c r="BG23">
        <f t="shared" si="17"/>
        <v>3989.7435897435898</v>
      </c>
      <c r="BH23">
        <f t="shared" si="17"/>
        <v>2.6750261233019899</v>
      </c>
      <c r="BI23">
        <f t="shared" si="17"/>
        <v>28.577244046407486</v>
      </c>
      <c r="BJ23">
        <f t="shared" si="17"/>
        <v>-35.190755105271492</v>
      </c>
      <c r="BK23">
        <f t="shared" si="17"/>
        <v>5.5691255495847543</v>
      </c>
      <c r="BL23">
        <f t="shared" si="17"/>
        <v>-9.2549745488199875</v>
      </c>
      <c r="BM23">
        <f t="shared" si="17"/>
        <v>-96.455889852116272</v>
      </c>
      <c r="BN23">
        <f t="shared" si="17"/>
        <v>1651.0791366906474</v>
      </c>
      <c r="BO23">
        <f t="shared" si="17"/>
        <v>221.93919474116683</v>
      </c>
      <c r="BP23">
        <f t="shared" si="17"/>
        <v>-7.7335375191424163</v>
      </c>
      <c r="BQ23">
        <f t="shared" si="17"/>
        <v>-34.868603042876913</v>
      </c>
      <c r="BR23">
        <f t="shared" si="17"/>
        <v>27.097048205563823</v>
      </c>
      <c r="BS23">
        <f t="shared" si="17"/>
        <v>-80.150375939849624</v>
      </c>
      <c r="BT23">
        <f t="shared" si="15"/>
        <v>-652.60942760942771</v>
      </c>
      <c r="BU23">
        <f t="shared" si="15"/>
        <v>-37.578065498857583</v>
      </c>
      <c r="BV23">
        <f t="shared" si="15"/>
        <v>-170.52220595412399</v>
      </c>
      <c r="BW23">
        <f t="shared" si="15"/>
        <v>-43.287197231833908</v>
      </c>
      <c r="BX23">
        <f t="shared" si="15"/>
        <v>15.070164734594258</v>
      </c>
      <c r="BY23">
        <f t="shared" si="15"/>
        <v>12.725344644750791</v>
      </c>
      <c r="BZ23">
        <f t="shared" si="15"/>
        <v>-0.8466603951081737</v>
      </c>
      <c r="CA23">
        <f t="shared" si="15"/>
        <v>-14.705882352941174</v>
      </c>
      <c r="CB23">
        <f t="shared" si="15"/>
        <v>14.627363737486093</v>
      </c>
      <c r="CC23">
        <f t="shared" si="15"/>
        <v>11.159631246967479</v>
      </c>
      <c r="CD23" s="66"/>
      <c r="CF23" t="s">
        <v>148</v>
      </c>
      <c r="CG23" s="33">
        <f t="shared" si="12"/>
        <v>-2.9450000000000003</v>
      </c>
      <c r="CH23" s="33">
        <f t="shared" si="12"/>
        <v>-2.1109999999999998</v>
      </c>
      <c r="CI23" s="33">
        <f t="shared" si="12"/>
        <v>-4.3049999999999997</v>
      </c>
      <c r="CJ23" s="33">
        <f t="shared" si="12"/>
        <v>6.2799999999999994</v>
      </c>
      <c r="CK23" s="33">
        <f t="shared" si="12"/>
        <v>-0.83599999999999941</v>
      </c>
      <c r="CL23" s="33">
        <f t="shared" si="12"/>
        <v>2.9769999999999994</v>
      </c>
      <c r="CM23" s="33">
        <f t="shared" si="12"/>
        <v>2.2759999999999998</v>
      </c>
      <c r="CN23" s="33">
        <f t="shared" si="12"/>
        <v>-8.6359999999999992</v>
      </c>
      <c r="CO23" s="33">
        <f t="shared" si="12"/>
        <v>0.34799999999999998</v>
      </c>
      <c r="CP23" s="33">
        <f t="shared" si="12"/>
        <v>0.91100000000000003</v>
      </c>
      <c r="CQ23" s="33">
        <f t="shared" si="12"/>
        <v>-1.393</v>
      </c>
      <c r="CR23" s="33">
        <f t="shared" si="12"/>
        <v>-3.15</v>
      </c>
      <c r="CS23" s="33">
        <f t="shared" si="12"/>
        <v>4.6870000000000003</v>
      </c>
      <c r="CT23" s="33">
        <f t="shared" si="12"/>
        <v>2.2960000000000003</v>
      </c>
      <c r="CU23" s="33">
        <f t="shared" si="12"/>
        <v>-3.492</v>
      </c>
      <c r="CV23" s="33">
        <f t="shared" si="12"/>
        <v>4.6680000000000001</v>
      </c>
      <c r="CW23" s="33">
        <f t="shared" si="18"/>
        <v>0.12800000000000011</v>
      </c>
      <c r="CX23" s="33">
        <f t="shared" si="18"/>
        <v>1.4039999999999999</v>
      </c>
      <c r="CY23" s="33">
        <f t="shared" si="18"/>
        <v>-2.2229999999999999</v>
      </c>
      <c r="CZ23" s="33">
        <f t="shared" si="18"/>
        <v>0.22799999999999976</v>
      </c>
      <c r="DA23" s="33">
        <f t="shared" si="18"/>
        <v>-0.39999999999999991</v>
      </c>
      <c r="DB23" s="33">
        <f t="shared" si="18"/>
        <v>-3.7830000000000004</v>
      </c>
      <c r="DC23" s="33">
        <f t="shared" si="18"/>
        <v>2.2949999999999999</v>
      </c>
      <c r="DD23" s="33">
        <f t="shared" si="18"/>
        <v>5.4020000000000001</v>
      </c>
      <c r="DE23" s="33">
        <f t="shared" si="18"/>
        <v>-0.60599999999999987</v>
      </c>
      <c r="DF23" s="33">
        <f t="shared" si="18"/>
        <v>-2.5210000000000008</v>
      </c>
      <c r="DG23" s="33">
        <f t="shared" si="18"/>
        <v>1.2760000000000007</v>
      </c>
      <c r="DH23" s="33">
        <f t="shared" si="18"/>
        <v>-4.7970000000000006</v>
      </c>
      <c r="DI23" s="33">
        <f t="shared" si="18"/>
        <v>-7.7530000000000001</v>
      </c>
      <c r="DJ23" s="33">
        <f t="shared" si="18"/>
        <v>2.4670000000000005</v>
      </c>
      <c r="DK23" s="33">
        <f t="shared" si="18"/>
        <v>6.9879999999999995</v>
      </c>
      <c r="DL23" s="33">
        <f t="shared" si="18"/>
        <v>-1.2510000000000001</v>
      </c>
      <c r="DM23" s="33">
        <f t="shared" si="20"/>
        <v>0.24699999999999989</v>
      </c>
      <c r="DN23" s="33">
        <f t="shared" si="20"/>
        <v>0.24</v>
      </c>
      <c r="DO23" s="33">
        <f t="shared" si="20"/>
        <v>-1.7999999999999794E-2</v>
      </c>
      <c r="DP23" s="33">
        <f t="shared" si="20"/>
        <v>-0.31000000000000005</v>
      </c>
      <c r="DQ23" s="33">
        <f t="shared" si="20"/>
        <v>0.2629999999999999</v>
      </c>
      <c r="DR23" s="33">
        <f t="shared" si="20"/>
        <v>0.22999999999999998</v>
      </c>
      <c r="DS23" s="33"/>
      <c r="DU23" t="s">
        <v>148</v>
      </c>
      <c r="DV23" s="33">
        <f t="shared" si="13"/>
        <v>-2.9450000000000003</v>
      </c>
      <c r="DW23" s="33">
        <f t="shared" si="22"/>
        <v>-5.056</v>
      </c>
      <c r="DX23" s="33">
        <f t="shared" si="22"/>
        <v>-9.3610000000000007</v>
      </c>
      <c r="DY23" s="33">
        <f t="shared" si="22"/>
        <v>-3.0810000000000013</v>
      </c>
      <c r="DZ23" s="33">
        <f t="shared" si="22"/>
        <v>-3.9170000000000007</v>
      </c>
      <c r="EA23" s="33">
        <f t="shared" si="22"/>
        <v>-0.94000000000000128</v>
      </c>
      <c r="EB23" s="33">
        <f t="shared" si="22"/>
        <v>1.3359999999999985</v>
      </c>
      <c r="EC23" s="33">
        <f t="shared" si="22"/>
        <v>-7.3000000000000007</v>
      </c>
      <c r="ED23" s="33">
        <f t="shared" si="22"/>
        <v>-6.9520000000000008</v>
      </c>
      <c r="EE23" s="33">
        <f t="shared" si="22"/>
        <v>-6.0410000000000004</v>
      </c>
      <c r="EF23" s="33">
        <f t="shared" si="22"/>
        <v>-7.4340000000000002</v>
      </c>
      <c r="EG23" s="33">
        <f t="shared" si="22"/>
        <v>-10.584</v>
      </c>
      <c r="EH23" s="33">
        <f t="shared" si="22"/>
        <v>-5.8969999999999994</v>
      </c>
      <c r="EI23" s="33">
        <f t="shared" si="22"/>
        <v>-3.6009999999999991</v>
      </c>
      <c r="EJ23" s="33">
        <f t="shared" si="22"/>
        <v>-7.0929999999999991</v>
      </c>
      <c r="EK23" s="33">
        <f t="shared" si="22"/>
        <v>-2.4249999999999989</v>
      </c>
      <c r="EL23" s="33">
        <f t="shared" si="22"/>
        <v>-2.2969999999999988</v>
      </c>
      <c r="EM23" s="33">
        <f t="shared" si="21"/>
        <v>-0.89299999999999891</v>
      </c>
      <c r="EN23" s="33">
        <f t="shared" si="21"/>
        <v>-3.1159999999999988</v>
      </c>
      <c r="EO23" s="33">
        <f t="shared" si="21"/>
        <v>-2.887999999999999</v>
      </c>
      <c r="EP23" s="33">
        <f t="shared" si="21"/>
        <v>-3.2879999999999989</v>
      </c>
      <c r="EQ23" s="33">
        <f t="shared" si="21"/>
        <v>-7.0709999999999997</v>
      </c>
      <c r="ER23" s="33">
        <f t="shared" si="21"/>
        <v>-4.7759999999999998</v>
      </c>
      <c r="ES23" s="33">
        <f t="shared" si="21"/>
        <v>0.62600000000000033</v>
      </c>
      <c r="ET23" s="33">
        <f t="shared" si="21"/>
        <v>2.0000000000000462E-2</v>
      </c>
      <c r="EU23" s="33">
        <f t="shared" si="21"/>
        <v>-2.5010000000000003</v>
      </c>
      <c r="EV23" s="33">
        <f t="shared" si="21"/>
        <v>-1.2249999999999996</v>
      </c>
      <c r="EW23" s="33">
        <f t="shared" si="21"/>
        <v>-6.0220000000000002</v>
      </c>
      <c r="EX23" s="33">
        <f t="shared" si="21"/>
        <v>-13.775</v>
      </c>
      <c r="EY23" s="33">
        <f t="shared" si="21"/>
        <v>-11.308</v>
      </c>
      <c r="EZ23" s="33">
        <f t="shared" si="21"/>
        <v>-4.32</v>
      </c>
      <c r="FA23" s="33">
        <f t="shared" si="21"/>
        <v>-5.5710000000000006</v>
      </c>
      <c r="FB23" s="33">
        <f t="shared" si="21"/>
        <v>-5.3240000000000007</v>
      </c>
      <c r="FC23" s="33">
        <f t="shared" si="19"/>
        <v>-5.0840000000000005</v>
      </c>
      <c r="FD23" s="33">
        <f t="shared" si="19"/>
        <v>-5.1020000000000003</v>
      </c>
      <c r="FE23" s="33">
        <f t="shared" si="19"/>
        <v>-5.4120000000000008</v>
      </c>
      <c r="FF23" s="33">
        <f t="shared" si="19"/>
        <v>-5.1490000000000009</v>
      </c>
      <c r="FG23" s="33">
        <f t="shared" si="19"/>
        <v>-4.9190000000000005</v>
      </c>
      <c r="FH23" s="67"/>
      <c r="FI23" s="34">
        <v>2007</v>
      </c>
      <c r="FK23" s="33"/>
      <c r="FL23" s="33"/>
    </row>
    <row r="24" spans="1:168" x14ac:dyDescent="0.25">
      <c r="A24" t="s">
        <v>4</v>
      </c>
      <c r="B24" s="33">
        <f>+VLOOKUP($A24,'[2]World GDP'!$D$2:$AW$189,B$1-1973,0)</f>
        <v>-4.0410000000000004</v>
      </c>
      <c r="C24" s="33">
        <f>+VLOOKUP($A24,'[2]World GDP'!$D$2:$AW$189,C$1-1973,0)</f>
        <v>4.42</v>
      </c>
      <c r="D24" s="33">
        <f>+VLOOKUP($A24,'[2]World GDP'!$D$2:$AW$189,D$1-1973,0)</f>
        <v>3.08</v>
      </c>
      <c r="E24" s="33">
        <f>+VLOOKUP($A24,'[2]World GDP'!$D$2:$AW$189,E$1-1973,0)</f>
        <v>4.1529999999999996</v>
      </c>
      <c r="F24" s="33">
        <f>+VLOOKUP($A24,'[2]World GDP'!$D$2:$AW$189,F$1-1973,0)</f>
        <v>0.95</v>
      </c>
      <c r="G24" s="33">
        <f>+VLOOKUP($A24,'[2]World GDP'!$D$2:$AW$189,G$1-1973,0)</f>
        <v>-0.9</v>
      </c>
      <c r="H24" s="33">
        <f>+VLOOKUP($A24,'[2]World GDP'!$D$2:$AW$189,H$1-1973,0)</f>
        <v>7</v>
      </c>
      <c r="I24" s="33">
        <f>+VLOOKUP($A24,'[2]World GDP'!$D$2:$AW$189,I$1-1973,0)</f>
        <v>7.7</v>
      </c>
      <c r="J24" s="33">
        <f>+VLOOKUP($A24,'[2]World GDP'!$D$2:$AW$189,J$1-1973,0)</f>
        <v>-3.9929999999999999</v>
      </c>
      <c r="K24" s="33">
        <f>+VLOOKUP($A24,'[2]World GDP'!$D$2:$AW$189,K$1-1973,0)</f>
        <v>4.7</v>
      </c>
      <c r="L24" s="33">
        <f>+VLOOKUP($A24,'[2]World GDP'!$D$2:$AW$189,L$1-1973,0)</f>
        <v>4.875</v>
      </c>
      <c r="M24" s="33">
        <f>+VLOOKUP($A24,'[2]World GDP'!$D$2:$AW$189,M$1-1973,0)</f>
        <v>0.83399999999999996</v>
      </c>
      <c r="N24" s="33">
        <f>+VLOOKUP($A24,'[2]World GDP'!$D$2:$AW$189,N$1-1973,0)</f>
        <v>2.778</v>
      </c>
      <c r="O24" s="33">
        <f>+VLOOKUP($A24,'[2]World GDP'!$D$2:$AW$189,O$1-1973,0)</f>
        <v>2.2109999999999999</v>
      </c>
      <c r="P24" s="33">
        <f>+VLOOKUP($A24,'[2]World GDP'!$D$2:$AW$189,P$1-1973,0)</f>
        <v>1.875</v>
      </c>
      <c r="Q24" s="33">
        <f>+VLOOKUP($A24,'[2]World GDP'!$D$2:$AW$189,Q$1-1973,0)</f>
        <v>2.5209999999999999</v>
      </c>
      <c r="R24" s="33">
        <f>+VLOOKUP($A24,'[2]World GDP'!$D$2:$AW$189,R$1-1973,0)</f>
        <v>-0.24299999999999999</v>
      </c>
      <c r="S24" s="33">
        <f>+VLOOKUP($A24,'[2]World GDP'!$D$2:$AW$189,S$1-1973,0)</f>
        <v>-1.595</v>
      </c>
      <c r="T24" s="33">
        <f>+VLOOKUP($A24,'[2]World GDP'!$D$2:$AW$189,T$1-1973,0)</f>
        <v>-1.0109999999999999</v>
      </c>
      <c r="U24" s="33">
        <f>+VLOOKUP($A24,'[2]World GDP'!$D$2:$AW$189,U$1-1973,0)</f>
        <v>1.048</v>
      </c>
      <c r="V24" s="33">
        <f>+VLOOKUP($A24,'[2]World GDP'!$D$2:$AW$189,V$1-1973,0)</f>
        <v>0.879</v>
      </c>
      <c r="W24" s="33">
        <f>+VLOOKUP($A24,'[2]World GDP'!$D$2:$AW$189,W$1-1973,0)</f>
        <v>1.345</v>
      </c>
      <c r="X24" s="33">
        <f>+VLOOKUP($A24,'[2]World GDP'!$D$2:$AW$189,X$1-1973,0)</f>
        <v>0.67500000000000004</v>
      </c>
      <c r="Y24" s="33">
        <f>+VLOOKUP($A24,'[2]World GDP'!$D$2:$AW$189,Y$1-1973,0)</f>
        <v>3.6659999999999999</v>
      </c>
      <c r="Z24" s="33">
        <f>+VLOOKUP($A24,'[2]World GDP'!$D$2:$AW$189,Z$1-1973,0)</f>
        <v>1.3240000000000001</v>
      </c>
      <c r="AA24" s="33">
        <f>+VLOOKUP($A24,'[2]World GDP'!$D$2:$AW$189,AA$1-1973,0)</f>
        <v>0.89400000000000002</v>
      </c>
      <c r="AB24" s="33">
        <f>+VLOOKUP($A24,'[2]World GDP'!$D$2:$AW$189,AB$1-1973,0)</f>
        <v>2.8730000000000002</v>
      </c>
      <c r="AC24" s="33">
        <f>+VLOOKUP($A24,'[2]World GDP'!$D$2:$AW$189,AC$1-1973,0)</f>
        <v>1.4339999999999999</v>
      </c>
      <c r="AD24" s="33">
        <f>+VLOOKUP($A24,'[2]World GDP'!$D$2:$AW$189,AD$1-1973,0)</f>
        <v>-0.79200000000000004</v>
      </c>
      <c r="AE24" s="33">
        <f>+VLOOKUP($A24,'[2]World GDP'!$D$2:$AW$189,AE$1-1973,0)</f>
        <v>-3.0819999999999999</v>
      </c>
      <c r="AF24" s="33">
        <f>+VLOOKUP($A24,'[2]World GDP'!$D$2:$AW$189,AF$1-1973,0)</f>
        <v>-1.4379999999999999</v>
      </c>
      <c r="AG24" s="33">
        <f>+VLOOKUP($A24,'[2]World GDP'!$D$2:$AW$189,AG$1-1973,0)</f>
        <v>1.508</v>
      </c>
      <c r="AH24" s="33">
        <f>+VLOOKUP($A24,'[2]World GDP'!$D$2:$AW$189,AH$1-1973,0)</f>
        <v>0.08</v>
      </c>
      <c r="AI24" s="33">
        <f>+VLOOKUP($A24,'[2]World GDP'!$D$2:$AW$189,AI$1-1973,0)</f>
        <v>0.55000000000000004</v>
      </c>
      <c r="AJ24" s="33">
        <f>+VLOOKUP($A24,'[2]World GDP'!$D$2:$AW$189,AJ$1-1973,0)</f>
        <v>1.25</v>
      </c>
      <c r="AK24" s="33">
        <f>+VLOOKUP($A24,'[2]World GDP'!$D$2:$AW$189,AK$1-1973,0)</f>
        <v>1.7</v>
      </c>
      <c r="AL24" s="33">
        <f>+VLOOKUP($A24,'[2]World GDP'!$D$2:$AW$189,AL$1-1973,0)</f>
        <v>2.1</v>
      </c>
      <c r="AM24" s="33">
        <f>+VLOOKUP($A24,'[2]World GDP'!$D$2:$AW$189,AM$1-1973,0)</f>
        <v>2.4249999999999998</v>
      </c>
      <c r="AN24" s="33">
        <f>+VLOOKUP($A24,'[2]World GDP'!$D$2:$AW$189,AN$1-1973,0)</f>
        <v>2.65</v>
      </c>
      <c r="AO24" s="66"/>
      <c r="AQ24" t="s">
        <v>4</v>
      </c>
      <c r="AR24">
        <f t="shared" si="16"/>
        <v>-209.37886661717397</v>
      </c>
      <c r="AS24">
        <f t="shared" si="16"/>
        <v>-30.316742081447956</v>
      </c>
      <c r="AT24">
        <f t="shared" si="16"/>
        <v>34.837662337662323</v>
      </c>
      <c r="AU24">
        <f t="shared" si="16"/>
        <v>-77.124969901276188</v>
      </c>
      <c r="AV24">
        <f t="shared" si="16"/>
        <v>-194.73684210526318</v>
      </c>
      <c r="AW24">
        <f t="shared" si="16"/>
        <v>-877.77777777777771</v>
      </c>
      <c r="AX24">
        <f t="shared" si="16"/>
        <v>10.000000000000014</v>
      </c>
      <c r="AY24">
        <f t="shared" si="16"/>
        <v>-151.85714285714286</v>
      </c>
      <c r="AZ24">
        <f t="shared" si="16"/>
        <v>-217.70598547458053</v>
      </c>
      <c r="BA24">
        <f t="shared" si="16"/>
        <v>3.7234042553191387</v>
      </c>
      <c r="BB24">
        <f t="shared" si="16"/>
        <v>-82.892307692307696</v>
      </c>
      <c r="BC24">
        <f t="shared" si="16"/>
        <v>233.09352517985616</v>
      </c>
      <c r="BD24">
        <f t="shared" si="16"/>
        <v>-20.410367170626358</v>
      </c>
      <c r="BE24">
        <f t="shared" si="17"/>
        <v>-15.196743554952505</v>
      </c>
      <c r="BF24">
        <f t="shared" si="17"/>
        <v>34.453333333333347</v>
      </c>
      <c r="BG24">
        <f t="shared" si="17"/>
        <v>-109.6390321301071</v>
      </c>
      <c r="BH24">
        <f t="shared" si="17"/>
        <v>556.3786008230453</v>
      </c>
      <c r="BI24">
        <f t="shared" si="17"/>
        <v>-36.614420062695928</v>
      </c>
      <c r="BJ24">
        <f t="shared" si="17"/>
        <v>-203.65974282888232</v>
      </c>
      <c r="BK24">
        <f t="shared" si="17"/>
        <v>-16.125954198473281</v>
      </c>
      <c r="BL24">
        <f t="shared" si="17"/>
        <v>53.014789533560872</v>
      </c>
      <c r="BM24">
        <f t="shared" si="17"/>
        <v>-49.814126394052039</v>
      </c>
      <c r="BN24">
        <f t="shared" si="17"/>
        <v>443.11111111111109</v>
      </c>
      <c r="BO24">
        <f t="shared" si="17"/>
        <v>-63.884342607746859</v>
      </c>
      <c r="BP24">
        <f t="shared" si="17"/>
        <v>-32.477341389728096</v>
      </c>
      <c r="BQ24">
        <f t="shared" si="17"/>
        <v>221.3646532438479</v>
      </c>
      <c r="BR24">
        <f t="shared" si="17"/>
        <v>-50.087017055342855</v>
      </c>
      <c r="BS24">
        <f t="shared" si="17"/>
        <v>-155.23012552301256</v>
      </c>
      <c r="BT24">
        <f t="shared" si="17"/>
        <v>289.14141414141409</v>
      </c>
      <c r="BU24">
        <f t="shared" ref="BT24:CC49" si="23">+AF24/AE24*100-100</f>
        <v>-53.341985723556135</v>
      </c>
      <c r="BV24">
        <f t="shared" si="23"/>
        <v>-204.86787204450627</v>
      </c>
      <c r="BW24">
        <f t="shared" si="23"/>
        <v>-94.694960212201593</v>
      </c>
      <c r="BX24">
        <f t="shared" si="23"/>
        <v>587.5</v>
      </c>
      <c r="BY24">
        <f t="shared" si="23"/>
        <v>127.27272727272725</v>
      </c>
      <c r="BZ24">
        <f t="shared" si="23"/>
        <v>36</v>
      </c>
      <c r="CA24">
        <f t="shared" si="23"/>
        <v>23.529411764705884</v>
      </c>
      <c r="CB24">
        <f t="shared" si="23"/>
        <v>15.476190476190467</v>
      </c>
      <c r="CC24">
        <f t="shared" si="23"/>
        <v>9.2783505154639272</v>
      </c>
      <c r="CD24" s="66"/>
      <c r="CF24" t="s">
        <v>4</v>
      </c>
      <c r="CG24" s="33">
        <f t="shared" si="12"/>
        <v>8.4610000000000003</v>
      </c>
      <c r="CH24" s="33">
        <f t="shared" si="12"/>
        <v>-1.3399999999999999</v>
      </c>
      <c r="CI24" s="33">
        <f t="shared" si="12"/>
        <v>1.0729999999999995</v>
      </c>
      <c r="CJ24" s="33">
        <f t="shared" si="12"/>
        <v>-3.2029999999999994</v>
      </c>
      <c r="CK24" s="33">
        <f t="shared" si="12"/>
        <v>-1.85</v>
      </c>
      <c r="CL24" s="33">
        <f t="shared" si="12"/>
        <v>7.9</v>
      </c>
      <c r="CM24" s="33">
        <f t="shared" si="12"/>
        <v>0.70000000000000018</v>
      </c>
      <c r="CN24" s="33">
        <f t="shared" si="12"/>
        <v>-11.693</v>
      </c>
      <c r="CO24" s="33">
        <f t="shared" si="12"/>
        <v>8.6929999999999996</v>
      </c>
      <c r="CP24" s="33">
        <f t="shared" si="12"/>
        <v>0.17499999999999982</v>
      </c>
      <c r="CQ24" s="33">
        <f t="shared" si="12"/>
        <v>-4.0410000000000004</v>
      </c>
      <c r="CR24" s="33">
        <f t="shared" si="12"/>
        <v>1.944</v>
      </c>
      <c r="CS24" s="33">
        <f t="shared" si="12"/>
        <v>-0.56700000000000017</v>
      </c>
      <c r="CT24" s="33">
        <f t="shared" si="12"/>
        <v>-0.33599999999999985</v>
      </c>
      <c r="CU24" s="33">
        <f t="shared" si="12"/>
        <v>0.64599999999999991</v>
      </c>
      <c r="CV24" s="33">
        <f t="shared" si="12"/>
        <v>-2.7639999999999998</v>
      </c>
      <c r="CW24" s="33">
        <f t="shared" si="18"/>
        <v>-1.3519999999999999</v>
      </c>
      <c r="CX24" s="33">
        <f t="shared" si="18"/>
        <v>0.58400000000000007</v>
      </c>
      <c r="CY24" s="33">
        <f t="shared" si="18"/>
        <v>2.0590000000000002</v>
      </c>
      <c r="CZ24" s="33">
        <f t="shared" si="18"/>
        <v>-0.16900000000000004</v>
      </c>
      <c r="DA24" s="33">
        <f t="shared" si="18"/>
        <v>0.46599999999999997</v>
      </c>
      <c r="DB24" s="33">
        <f t="shared" si="18"/>
        <v>-0.66999999999999993</v>
      </c>
      <c r="DC24" s="33">
        <f t="shared" si="18"/>
        <v>2.9909999999999997</v>
      </c>
      <c r="DD24" s="33">
        <f t="shared" si="18"/>
        <v>-2.3419999999999996</v>
      </c>
      <c r="DE24" s="33">
        <f t="shared" si="18"/>
        <v>-0.43000000000000005</v>
      </c>
      <c r="DF24" s="33">
        <f t="shared" si="18"/>
        <v>1.9790000000000001</v>
      </c>
      <c r="DG24" s="33">
        <f t="shared" si="18"/>
        <v>-1.4390000000000003</v>
      </c>
      <c r="DH24" s="33">
        <f t="shared" si="18"/>
        <v>-2.226</v>
      </c>
      <c r="DI24" s="33">
        <f t="shared" si="18"/>
        <v>-2.29</v>
      </c>
      <c r="DJ24" s="33">
        <f t="shared" si="18"/>
        <v>1.6439999999999999</v>
      </c>
      <c r="DK24" s="33">
        <f t="shared" si="18"/>
        <v>2.9459999999999997</v>
      </c>
      <c r="DL24" s="33">
        <f t="shared" si="18"/>
        <v>-1.4279999999999999</v>
      </c>
      <c r="DM24" s="33">
        <f t="shared" si="20"/>
        <v>0.47000000000000003</v>
      </c>
      <c r="DN24" s="33">
        <f t="shared" si="20"/>
        <v>0.7</v>
      </c>
      <c r="DO24" s="33">
        <f t="shared" si="20"/>
        <v>0.44999999999999996</v>
      </c>
      <c r="DP24" s="33">
        <f t="shared" si="20"/>
        <v>0.40000000000000013</v>
      </c>
      <c r="DQ24" s="33">
        <f t="shared" si="20"/>
        <v>0.32499999999999973</v>
      </c>
      <c r="DR24" s="33">
        <f t="shared" si="20"/>
        <v>0.22500000000000009</v>
      </c>
      <c r="DS24" s="33"/>
      <c r="DU24" t="s">
        <v>4</v>
      </c>
      <c r="DV24" s="33">
        <f t="shared" si="13"/>
        <v>8.4610000000000003</v>
      </c>
      <c r="DW24" s="33">
        <f t="shared" si="22"/>
        <v>7.1210000000000004</v>
      </c>
      <c r="DX24" s="33">
        <f t="shared" si="22"/>
        <v>8.1939999999999991</v>
      </c>
      <c r="DY24" s="33">
        <f t="shared" si="22"/>
        <v>4.9909999999999997</v>
      </c>
      <c r="DZ24" s="33">
        <f t="shared" si="22"/>
        <v>3.1409999999999996</v>
      </c>
      <c r="EA24" s="33">
        <f t="shared" si="22"/>
        <v>11.041</v>
      </c>
      <c r="EB24" s="33">
        <f t="shared" si="22"/>
        <v>11.741</v>
      </c>
      <c r="EC24" s="33">
        <f t="shared" si="22"/>
        <v>4.8000000000000043E-2</v>
      </c>
      <c r="ED24" s="33">
        <f t="shared" si="22"/>
        <v>8.7409999999999997</v>
      </c>
      <c r="EE24" s="33">
        <f t="shared" si="22"/>
        <v>8.9160000000000004</v>
      </c>
      <c r="EF24" s="33">
        <f t="shared" si="22"/>
        <v>4.875</v>
      </c>
      <c r="EG24" s="33">
        <f t="shared" si="22"/>
        <v>6.819</v>
      </c>
      <c r="EH24" s="33">
        <f t="shared" si="22"/>
        <v>6.2519999999999998</v>
      </c>
      <c r="EI24" s="33">
        <f t="shared" si="22"/>
        <v>5.9160000000000004</v>
      </c>
      <c r="EJ24" s="33">
        <f t="shared" si="22"/>
        <v>6.5620000000000003</v>
      </c>
      <c r="EK24" s="33">
        <f t="shared" si="22"/>
        <v>3.7980000000000005</v>
      </c>
      <c r="EL24" s="33">
        <f t="shared" si="22"/>
        <v>2.4460000000000006</v>
      </c>
      <c r="EM24" s="33">
        <f t="shared" si="21"/>
        <v>3.0300000000000007</v>
      </c>
      <c r="EN24" s="33">
        <f t="shared" si="21"/>
        <v>5.0890000000000004</v>
      </c>
      <c r="EO24" s="33">
        <f t="shared" si="21"/>
        <v>4.92</v>
      </c>
      <c r="EP24" s="33">
        <f t="shared" si="21"/>
        <v>5.3860000000000001</v>
      </c>
      <c r="EQ24" s="33">
        <f t="shared" si="21"/>
        <v>4.7160000000000002</v>
      </c>
      <c r="ER24" s="33">
        <f t="shared" si="21"/>
        <v>7.7069999999999999</v>
      </c>
      <c r="ES24" s="33">
        <f t="shared" si="21"/>
        <v>5.3650000000000002</v>
      </c>
      <c r="ET24" s="33">
        <f t="shared" si="21"/>
        <v>4.9350000000000005</v>
      </c>
      <c r="EU24" s="33">
        <f t="shared" si="21"/>
        <v>6.9140000000000006</v>
      </c>
      <c r="EV24" s="33">
        <f t="shared" si="21"/>
        <v>5.4750000000000005</v>
      </c>
      <c r="EW24" s="33">
        <f t="shared" si="21"/>
        <v>3.2490000000000006</v>
      </c>
      <c r="EX24" s="33">
        <f t="shared" si="21"/>
        <v>0.95900000000000052</v>
      </c>
      <c r="EY24" s="33">
        <f t="shared" si="21"/>
        <v>2.6030000000000006</v>
      </c>
      <c r="EZ24" s="33">
        <f t="shared" si="21"/>
        <v>5.5490000000000004</v>
      </c>
      <c r="FA24" s="33">
        <f t="shared" si="21"/>
        <v>4.1210000000000004</v>
      </c>
      <c r="FB24" s="33">
        <f t="shared" si="21"/>
        <v>4.5910000000000002</v>
      </c>
      <c r="FC24" s="33">
        <f t="shared" si="19"/>
        <v>5.2910000000000004</v>
      </c>
      <c r="FD24" s="33">
        <f t="shared" si="19"/>
        <v>5.7410000000000005</v>
      </c>
      <c r="FE24" s="33">
        <f t="shared" si="19"/>
        <v>6.1410000000000009</v>
      </c>
      <c r="FF24" s="33">
        <f t="shared" si="19"/>
        <v>6.4660000000000011</v>
      </c>
      <c r="FG24" s="33">
        <f t="shared" si="19"/>
        <v>6.6910000000000007</v>
      </c>
      <c r="FH24" s="67"/>
      <c r="FI24" s="34">
        <v>1989</v>
      </c>
      <c r="FK24" s="33"/>
      <c r="FL24" s="33"/>
    </row>
    <row r="25" spans="1:168" x14ac:dyDescent="0.25">
      <c r="A25" t="s">
        <v>149</v>
      </c>
      <c r="B25" s="33">
        <f>+VLOOKUP($A25,'[2]World GDP'!$D$2:$AW$189,B$1-1973,0)</f>
        <v>-44.442</v>
      </c>
      <c r="C25" s="33">
        <f>+VLOOKUP($A25,'[2]World GDP'!$D$2:$AW$189,C$1-1973,0)</f>
        <v>-3.4830000000000001</v>
      </c>
      <c r="D25" s="33">
        <f>+VLOOKUP($A25,'[2]World GDP'!$D$2:$AW$189,D$1-1973,0)</f>
        <v>6.7910000000000004</v>
      </c>
      <c r="E25" s="33">
        <f>+VLOOKUP($A25,'[2]World GDP'!$D$2:$AW$189,E$1-1973,0)</f>
        <v>-0.71299999999999997</v>
      </c>
      <c r="F25" s="33">
        <f>+VLOOKUP($A25,'[2]World GDP'!$D$2:$AW$189,F$1-1973,0)</f>
        <v>5.024</v>
      </c>
      <c r="G25" s="33">
        <f>+VLOOKUP($A25,'[2]World GDP'!$D$2:$AW$189,G$1-1973,0)</f>
        <v>-6.6059999999999999</v>
      </c>
      <c r="H25" s="33">
        <f>+VLOOKUP($A25,'[2]World GDP'!$D$2:$AW$189,H$1-1973,0)</f>
        <v>-1.22</v>
      </c>
      <c r="I25" s="33">
        <f>+VLOOKUP($A25,'[2]World GDP'!$D$2:$AW$189,I$1-1973,0)</f>
        <v>-9.125</v>
      </c>
      <c r="J25" s="33">
        <f>+VLOOKUP($A25,'[2]World GDP'!$D$2:$AW$189,J$1-1973,0)</f>
        <v>18.181999999999999</v>
      </c>
      <c r="K25" s="33">
        <f>+VLOOKUP($A25,'[2]World GDP'!$D$2:$AW$189,K$1-1973,0)</f>
        <v>-8.5589999999999993</v>
      </c>
      <c r="L25" s="33">
        <f>+VLOOKUP($A25,'[2]World GDP'!$D$2:$AW$189,L$1-1973,0)</f>
        <v>2.133</v>
      </c>
      <c r="M25" s="33">
        <f>+VLOOKUP($A25,'[2]World GDP'!$D$2:$AW$189,M$1-1973,0)</f>
        <v>6.2889999999999997</v>
      </c>
      <c r="N25" s="33">
        <f>+VLOOKUP($A25,'[2]World GDP'!$D$2:$AW$189,N$1-1973,0)</f>
        <v>3.1970000000000001</v>
      </c>
      <c r="O25" s="33">
        <f>+VLOOKUP($A25,'[2]World GDP'!$D$2:$AW$189,O$1-1973,0)</f>
        <v>2.62</v>
      </c>
      <c r="P25" s="33">
        <f>+VLOOKUP($A25,'[2]World GDP'!$D$2:$AW$189,P$1-1973,0)</f>
        <v>4.9470000000000001</v>
      </c>
      <c r="Q25" s="33">
        <f>+VLOOKUP($A25,'[2]World GDP'!$D$2:$AW$189,Q$1-1973,0)</f>
        <v>-1.2569999999999999</v>
      </c>
      <c r="R25" s="33">
        <f>+VLOOKUP($A25,'[2]World GDP'!$D$2:$AW$189,R$1-1973,0)</f>
        <v>6.069</v>
      </c>
      <c r="S25" s="33">
        <f>+VLOOKUP($A25,'[2]World GDP'!$D$2:$AW$189,S$1-1973,0)</f>
        <v>5.4740000000000002</v>
      </c>
      <c r="T25" s="33">
        <f>+VLOOKUP($A25,'[2]World GDP'!$D$2:$AW$189,T$1-1973,0)</f>
        <v>10.968</v>
      </c>
      <c r="U25" s="33">
        <f>+VLOOKUP($A25,'[2]World GDP'!$D$2:$AW$189,U$1-1973,0)</f>
        <v>1.395</v>
      </c>
      <c r="V25" s="33">
        <f>+VLOOKUP($A25,'[2]World GDP'!$D$2:$AW$189,V$1-1973,0)</f>
        <v>4.8819999999999997</v>
      </c>
      <c r="W25" s="33">
        <f>+VLOOKUP($A25,'[2]World GDP'!$D$2:$AW$189,W$1-1973,0)</f>
        <v>-3.2490000000000001</v>
      </c>
      <c r="X25" s="33">
        <f>+VLOOKUP($A25,'[2]World GDP'!$D$2:$AW$189,X$1-1973,0)</f>
        <v>6.7359999999999998</v>
      </c>
      <c r="Y25" s="33">
        <f>+VLOOKUP($A25,'[2]World GDP'!$D$2:$AW$189,Y$1-1973,0)</f>
        <v>4.1589999999999998</v>
      </c>
      <c r="Z25" s="33">
        <f>+VLOOKUP($A25,'[2]World GDP'!$D$2:$AW$189,Z$1-1973,0)</f>
        <v>0.24199999999999999</v>
      </c>
      <c r="AA25" s="33">
        <f>+VLOOKUP($A25,'[2]World GDP'!$D$2:$AW$189,AA$1-1973,0)</f>
        <v>0.33300000000000002</v>
      </c>
      <c r="AB25" s="33">
        <f>+VLOOKUP($A25,'[2]World GDP'!$D$2:$AW$189,AB$1-1973,0)</f>
        <v>1.2370000000000001</v>
      </c>
      <c r="AC25" s="33">
        <f>+VLOOKUP($A25,'[2]World GDP'!$D$2:$AW$189,AC$1-1973,0)</f>
        <v>0.45300000000000001</v>
      </c>
      <c r="AD25" s="33">
        <f>+VLOOKUP($A25,'[2]World GDP'!$D$2:$AW$189,AD$1-1973,0)</f>
        <v>-2.359</v>
      </c>
      <c r="AE25" s="33">
        <f>+VLOOKUP($A25,'[2]World GDP'!$D$2:$AW$189,AE$1-1973,0)</f>
        <v>-2.35</v>
      </c>
      <c r="AF25" s="33">
        <f>+VLOOKUP($A25,'[2]World GDP'!$D$2:$AW$189,AF$1-1973,0)</f>
        <v>1.4</v>
      </c>
      <c r="AG25" s="33">
        <f>+VLOOKUP($A25,'[2]World GDP'!$D$2:$AW$189,AG$1-1973,0)</f>
        <v>2</v>
      </c>
      <c r="AH25" s="33">
        <f>+VLOOKUP($A25,'[2]World GDP'!$D$2:$AW$189,AH$1-1973,0)</f>
        <v>2.5</v>
      </c>
      <c r="AI25" s="33">
        <f>+VLOOKUP($A25,'[2]World GDP'!$D$2:$AW$189,AI$1-1973,0)</f>
        <v>2.5</v>
      </c>
      <c r="AJ25" s="33">
        <f>+VLOOKUP($A25,'[2]World GDP'!$D$2:$AW$189,AJ$1-1973,0)</f>
        <v>1.96</v>
      </c>
      <c r="AK25" s="33">
        <f>+VLOOKUP($A25,'[2]World GDP'!$D$2:$AW$189,AK$1-1973,0)</f>
        <v>1.96</v>
      </c>
      <c r="AL25" s="33">
        <f>+VLOOKUP($A25,'[2]World GDP'!$D$2:$AW$189,AL$1-1973,0)</f>
        <v>1.96</v>
      </c>
      <c r="AM25" s="33">
        <f>+VLOOKUP($A25,'[2]World GDP'!$D$2:$AW$189,AM$1-1973,0)</f>
        <v>1.96</v>
      </c>
      <c r="AN25" s="33">
        <f>+VLOOKUP($A25,'[2]World GDP'!$D$2:$AW$189,AN$1-1973,0)</f>
        <v>1.96</v>
      </c>
      <c r="AO25" s="66"/>
      <c r="AQ25" t="s">
        <v>149</v>
      </c>
      <c r="AR25">
        <f t="shared" si="16"/>
        <v>-92.162818955042525</v>
      </c>
      <c r="AS25">
        <f t="shared" si="16"/>
        <v>-294.97559575078958</v>
      </c>
      <c r="AT25">
        <f t="shared" si="16"/>
        <v>-110.49919010455014</v>
      </c>
      <c r="AU25">
        <f t="shared" si="16"/>
        <v>-804.62833099579245</v>
      </c>
      <c r="AV25">
        <f t="shared" si="16"/>
        <v>-231.48885350318471</v>
      </c>
      <c r="AW25">
        <f t="shared" si="16"/>
        <v>-81.531940660006057</v>
      </c>
      <c r="AX25">
        <f t="shared" si="16"/>
        <v>647.95081967213116</v>
      </c>
      <c r="AY25">
        <f t="shared" si="16"/>
        <v>-299.25479452054793</v>
      </c>
      <c r="AZ25">
        <f t="shared" si="16"/>
        <v>-147.0740292597074</v>
      </c>
      <c r="BA25">
        <f t="shared" si="16"/>
        <v>-124.9211356466877</v>
      </c>
      <c r="BB25">
        <f t="shared" si="16"/>
        <v>194.84294421003278</v>
      </c>
      <c r="BC25">
        <f t="shared" si="16"/>
        <v>-49.165209095245665</v>
      </c>
      <c r="BD25">
        <f t="shared" si="16"/>
        <v>-18.04817015952456</v>
      </c>
      <c r="BE25">
        <f t="shared" si="16"/>
        <v>88.816793893129784</v>
      </c>
      <c r="BF25">
        <f t="shared" si="16"/>
        <v>-125.40933899332929</v>
      </c>
      <c r="BG25">
        <f t="shared" si="16"/>
        <v>-582.81622911694512</v>
      </c>
      <c r="BH25">
        <f t="shared" ref="BE25:BS41" si="24">+S25/R25*100-100</f>
        <v>-9.8039215686274446</v>
      </c>
      <c r="BI25">
        <f t="shared" si="24"/>
        <v>100.36536353671903</v>
      </c>
      <c r="BJ25">
        <f t="shared" si="24"/>
        <v>-87.281181619256017</v>
      </c>
      <c r="BK25">
        <f t="shared" si="24"/>
        <v>249.96415770609315</v>
      </c>
      <c r="BL25">
        <f t="shared" si="24"/>
        <v>-166.55059401884475</v>
      </c>
      <c r="BM25">
        <f t="shared" si="24"/>
        <v>-307.32533087103718</v>
      </c>
      <c r="BN25">
        <f t="shared" si="24"/>
        <v>-38.25712589073634</v>
      </c>
      <c r="BO25">
        <f t="shared" si="24"/>
        <v>-94.181293580187543</v>
      </c>
      <c r="BP25">
        <f t="shared" si="24"/>
        <v>37.603305785123979</v>
      </c>
      <c r="BQ25">
        <f t="shared" si="24"/>
        <v>271.47147147147149</v>
      </c>
      <c r="BR25">
        <f t="shared" si="24"/>
        <v>-63.379143088116415</v>
      </c>
      <c r="BS25">
        <f t="shared" si="24"/>
        <v>-620.75055187637963</v>
      </c>
      <c r="BT25">
        <f t="shared" si="23"/>
        <v>-0.38151759220006909</v>
      </c>
      <c r="BU25">
        <f t="shared" si="23"/>
        <v>-159.57446808510639</v>
      </c>
      <c r="BV25">
        <f t="shared" si="23"/>
        <v>42.857142857142861</v>
      </c>
      <c r="BW25">
        <f t="shared" si="23"/>
        <v>25</v>
      </c>
      <c r="BX25">
        <f t="shared" si="23"/>
        <v>0</v>
      </c>
      <c r="BY25">
        <f t="shared" si="23"/>
        <v>-21.599999999999994</v>
      </c>
      <c r="BZ25">
        <f t="shared" si="23"/>
        <v>0</v>
      </c>
      <c r="CA25">
        <f t="shared" si="23"/>
        <v>0</v>
      </c>
      <c r="CB25">
        <f t="shared" si="23"/>
        <v>0</v>
      </c>
      <c r="CC25">
        <f t="shared" si="23"/>
        <v>0</v>
      </c>
      <c r="CF25" t="s">
        <v>149</v>
      </c>
      <c r="CG25" s="33">
        <f t="shared" si="12"/>
        <v>40.959000000000003</v>
      </c>
      <c r="CH25" s="33">
        <f t="shared" si="12"/>
        <v>10.274000000000001</v>
      </c>
      <c r="CI25" s="33">
        <f t="shared" si="12"/>
        <v>-7.5040000000000004</v>
      </c>
      <c r="CJ25" s="33">
        <f t="shared" si="12"/>
        <v>5.7370000000000001</v>
      </c>
      <c r="CK25" s="33">
        <f t="shared" si="12"/>
        <v>-11.629999999999999</v>
      </c>
      <c r="CL25" s="33">
        <f t="shared" si="12"/>
        <v>5.3860000000000001</v>
      </c>
      <c r="CM25" s="33">
        <f t="shared" si="12"/>
        <v>-7.9050000000000002</v>
      </c>
      <c r="CN25" s="33">
        <f t="shared" si="12"/>
        <v>27.306999999999999</v>
      </c>
      <c r="CO25" s="33">
        <f t="shared" si="12"/>
        <v>-26.741</v>
      </c>
      <c r="CP25" s="33">
        <f t="shared" si="12"/>
        <v>10.692</v>
      </c>
      <c r="CQ25" s="33">
        <f t="shared" si="12"/>
        <v>4.1559999999999997</v>
      </c>
      <c r="CR25" s="33">
        <f t="shared" si="12"/>
        <v>-3.0919999999999996</v>
      </c>
      <c r="CS25" s="33">
        <f t="shared" si="12"/>
        <v>-0.57699999999999996</v>
      </c>
      <c r="CT25" s="33">
        <f t="shared" si="12"/>
        <v>2.327</v>
      </c>
      <c r="CU25" s="33">
        <f t="shared" si="12"/>
        <v>-6.2039999999999997</v>
      </c>
      <c r="CV25" s="33">
        <f t="shared" si="12"/>
        <v>7.3259999999999996</v>
      </c>
      <c r="CW25" s="33">
        <f t="shared" si="18"/>
        <v>-0.59499999999999975</v>
      </c>
      <c r="CX25" s="33">
        <f t="shared" si="18"/>
        <v>5.4939999999999998</v>
      </c>
      <c r="CY25" s="33">
        <f t="shared" si="18"/>
        <v>-9.5730000000000004</v>
      </c>
      <c r="CZ25" s="33">
        <f t="shared" si="18"/>
        <v>3.4869999999999997</v>
      </c>
      <c r="DA25" s="33">
        <f t="shared" si="18"/>
        <v>-8.1310000000000002</v>
      </c>
      <c r="DB25" s="33">
        <f t="shared" si="18"/>
        <v>9.9849999999999994</v>
      </c>
      <c r="DC25" s="33">
        <f t="shared" si="18"/>
        <v>-2.577</v>
      </c>
      <c r="DD25" s="33">
        <f t="shared" si="18"/>
        <v>-3.9169999999999998</v>
      </c>
      <c r="DE25" s="33">
        <f t="shared" si="18"/>
        <v>9.1000000000000025E-2</v>
      </c>
      <c r="DF25" s="33">
        <f t="shared" si="18"/>
        <v>0.90400000000000014</v>
      </c>
      <c r="DG25" s="33">
        <f t="shared" si="18"/>
        <v>-0.78400000000000003</v>
      </c>
      <c r="DH25" s="33">
        <f t="shared" si="18"/>
        <v>-2.8119999999999998</v>
      </c>
      <c r="DI25" s="33">
        <f t="shared" si="18"/>
        <v>8.999999999999897E-3</v>
      </c>
      <c r="DJ25" s="33">
        <f t="shared" si="18"/>
        <v>3.75</v>
      </c>
      <c r="DK25" s="33">
        <f t="shared" si="18"/>
        <v>0.60000000000000009</v>
      </c>
      <c r="DL25" s="33">
        <f t="shared" si="18"/>
        <v>0.5</v>
      </c>
      <c r="DM25" s="33">
        <f t="shared" si="20"/>
        <v>0</v>
      </c>
      <c r="DN25" s="33">
        <f t="shared" si="20"/>
        <v>-0.54</v>
      </c>
      <c r="DO25" s="33">
        <f t="shared" si="20"/>
        <v>0</v>
      </c>
      <c r="DP25" s="33">
        <f t="shared" si="20"/>
        <v>0</v>
      </c>
      <c r="DQ25" s="33">
        <f t="shared" si="20"/>
        <v>0</v>
      </c>
      <c r="DR25" s="33">
        <f t="shared" si="20"/>
        <v>0</v>
      </c>
      <c r="DS25" s="33"/>
      <c r="DU25" t="s">
        <v>149</v>
      </c>
      <c r="DV25" s="33">
        <f t="shared" si="13"/>
        <v>40.959000000000003</v>
      </c>
      <c r="DW25" s="33">
        <f t="shared" si="22"/>
        <v>51.233000000000004</v>
      </c>
      <c r="DX25" s="33">
        <f t="shared" si="22"/>
        <v>43.729000000000006</v>
      </c>
      <c r="DY25" s="33">
        <f t="shared" si="22"/>
        <v>49.466000000000008</v>
      </c>
      <c r="DZ25" s="33">
        <f t="shared" si="22"/>
        <v>37.836000000000013</v>
      </c>
      <c r="EA25" s="33">
        <f t="shared" si="22"/>
        <v>43.222000000000016</v>
      </c>
      <c r="EB25" s="33">
        <f t="shared" si="22"/>
        <v>35.317000000000014</v>
      </c>
      <c r="EC25" s="33">
        <f t="shared" si="22"/>
        <v>62.624000000000009</v>
      </c>
      <c r="ED25" s="33">
        <f t="shared" si="22"/>
        <v>35.88300000000001</v>
      </c>
      <c r="EE25" s="33">
        <f t="shared" si="22"/>
        <v>46.57500000000001</v>
      </c>
      <c r="EF25" s="33">
        <f t="shared" si="22"/>
        <v>50.731000000000009</v>
      </c>
      <c r="EG25" s="33">
        <f t="shared" si="22"/>
        <v>47.63900000000001</v>
      </c>
      <c r="EH25" s="33">
        <f t="shared" si="22"/>
        <v>47.062000000000012</v>
      </c>
      <c r="EI25" s="33">
        <f t="shared" si="22"/>
        <v>49.38900000000001</v>
      </c>
      <c r="EJ25" s="33">
        <f t="shared" si="22"/>
        <v>43.185000000000009</v>
      </c>
      <c r="EK25" s="33">
        <f t="shared" si="22"/>
        <v>50.51100000000001</v>
      </c>
      <c r="EL25" s="33">
        <f t="shared" si="22"/>
        <v>49.916000000000011</v>
      </c>
      <c r="EM25" s="33">
        <f t="shared" si="21"/>
        <v>55.410000000000011</v>
      </c>
      <c r="EN25" s="33">
        <f t="shared" si="21"/>
        <v>45.83700000000001</v>
      </c>
      <c r="EO25" s="33">
        <f t="shared" si="21"/>
        <v>49.324000000000012</v>
      </c>
      <c r="EP25" s="33">
        <f t="shared" si="21"/>
        <v>41.193000000000012</v>
      </c>
      <c r="EQ25" s="33">
        <f t="shared" si="21"/>
        <v>51.178000000000011</v>
      </c>
      <c r="ER25" s="33">
        <f t="shared" si="21"/>
        <v>48.601000000000013</v>
      </c>
      <c r="ES25" s="33">
        <f t="shared" si="19"/>
        <v>44.684000000000012</v>
      </c>
      <c r="ET25" s="33">
        <f t="shared" si="19"/>
        <v>44.775000000000013</v>
      </c>
      <c r="EU25" s="33">
        <f t="shared" si="19"/>
        <v>45.679000000000016</v>
      </c>
      <c r="EV25" s="33">
        <f t="shared" si="19"/>
        <v>44.895000000000017</v>
      </c>
      <c r="EW25" s="33">
        <f t="shared" si="19"/>
        <v>42.08300000000002</v>
      </c>
      <c r="EX25" s="33">
        <f t="shared" si="19"/>
        <v>42.09200000000002</v>
      </c>
      <c r="EY25" s="33">
        <f t="shared" si="19"/>
        <v>45.84200000000002</v>
      </c>
      <c r="EZ25" s="33">
        <f t="shared" si="19"/>
        <v>46.442000000000021</v>
      </c>
      <c r="FA25" s="33">
        <f t="shared" si="19"/>
        <v>46.942000000000021</v>
      </c>
      <c r="FB25" s="33">
        <f t="shared" si="19"/>
        <v>46.942000000000021</v>
      </c>
      <c r="FC25" s="33">
        <f t="shared" si="19"/>
        <v>46.402000000000022</v>
      </c>
      <c r="FD25" s="33">
        <f t="shared" si="19"/>
        <v>46.402000000000022</v>
      </c>
      <c r="FE25" s="33">
        <f t="shared" si="19"/>
        <v>46.402000000000022</v>
      </c>
      <c r="FF25" s="33">
        <f t="shared" si="19"/>
        <v>46.402000000000022</v>
      </c>
      <c r="FG25" s="33">
        <f t="shared" si="19"/>
        <v>46.402000000000022</v>
      </c>
      <c r="FH25" s="67"/>
      <c r="FI25" s="34">
        <v>1996</v>
      </c>
      <c r="FK25" s="33"/>
      <c r="FL25" s="33"/>
    </row>
    <row r="26" spans="1:168" x14ac:dyDescent="0.25">
      <c r="A26" t="s">
        <v>150</v>
      </c>
      <c r="B26" s="33"/>
      <c r="C26" s="33"/>
      <c r="D26" s="33"/>
      <c r="E26" s="33"/>
      <c r="F26" s="33"/>
      <c r="G26" s="33"/>
      <c r="H26" s="33"/>
      <c r="I26" s="33"/>
      <c r="J26" s="33"/>
      <c r="K26" s="33"/>
      <c r="L26" s="33"/>
      <c r="M26" s="33"/>
      <c r="N26" s="33"/>
      <c r="O26" s="33">
        <f>+VLOOKUP($A26,'[2]World GDP'!$D$2:$AW$189,O$1-1973,0)</f>
        <v>-11.4</v>
      </c>
      <c r="P26" s="33">
        <f>+VLOOKUP($A26,'[2]World GDP'!$D$2:$AW$189,P$1-1973,0)</f>
        <v>2.2000000000000002</v>
      </c>
      <c r="Q26" s="33">
        <f>+VLOOKUP($A26,'[2]World GDP'!$D$2:$AW$189,Q$1-1973,0)</f>
        <v>-2.0840000000000001</v>
      </c>
      <c r="R26" s="33">
        <f>+VLOOKUP($A26,'[2]World GDP'!$D$2:$AW$189,R$1-1973,0)</f>
        <v>4.274</v>
      </c>
      <c r="S26" s="33">
        <f>+VLOOKUP($A26,'[2]World GDP'!$D$2:$AW$189,S$1-1973,0)</f>
        <v>9.1080000000000005</v>
      </c>
      <c r="T26" s="33">
        <f>+VLOOKUP($A26,'[2]World GDP'!$D$2:$AW$189,T$1-1973,0)</f>
        <v>5.4359999999999999</v>
      </c>
      <c r="U26" s="33">
        <f>+VLOOKUP($A26,'[2]World GDP'!$D$2:$AW$189,U$1-1973,0)</f>
        <v>3.0409999999999999</v>
      </c>
      <c r="V26" s="33">
        <f>+VLOOKUP($A26,'[2]World GDP'!$D$2:$AW$189,V$1-1973,0)</f>
        <v>5.7489999999999997</v>
      </c>
      <c r="W26" s="33">
        <f>+VLOOKUP($A26,'[2]World GDP'!$D$2:$AW$189,W$1-1973,0)</f>
        <v>7.3490000000000002</v>
      </c>
      <c r="X26" s="33">
        <f>+VLOOKUP($A26,'[2]World GDP'!$D$2:$AW$189,X$1-1973,0)</f>
        <v>7.2240000000000002</v>
      </c>
      <c r="Y26" s="33">
        <f>+VLOOKUP($A26,'[2]World GDP'!$D$2:$AW$189,Y$1-1973,0)</f>
        <v>7.6</v>
      </c>
      <c r="Z26" s="33">
        <f>+VLOOKUP($A26,'[2]World GDP'!$D$2:$AW$189,Z$1-1973,0)</f>
        <v>8.8569999999999993</v>
      </c>
      <c r="AA26" s="33">
        <f>+VLOOKUP($A26,'[2]World GDP'!$D$2:$AW$189,AA$1-1973,0)</f>
        <v>10.122999999999999</v>
      </c>
      <c r="AB26" s="33">
        <f>+VLOOKUP($A26,'[2]World GDP'!$D$2:$AW$189,AB$1-1973,0)</f>
        <v>11.154</v>
      </c>
      <c r="AC26" s="33">
        <f>+VLOOKUP($A26,'[2]World GDP'!$D$2:$AW$189,AC$1-1973,0)</f>
        <v>9.6</v>
      </c>
      <c r="AD26" s="33">
        <f>+VLOOKUP($A26,'[2]World GDP'!$D$2:$AW$189,AD$1-1973,0)</f>
        <v>-3.2749999999999999</v>
      </c>
      <c r="AE26" s="33">
        <f>+VLOOKUP($A26,'[2]World GDP'!$D$2:$AW$189,AE$1-1973,0)</f>
        <v>-17.728999999999999</v>
      </c>
      <c r="AF26" s="33">
        <f>+VLOOKUP($A26,'[2]World GDP'!$D$2:$AW$189,AF$1-1973,0)</f>
        <v>-0.94199999999999995</v>
      </c>
      <c r="AG26" s="33">
        <f>+VLOOKUP($A26,'[2]World GDP'!$D$2:$AW$189,AG$1-1973,0)</f>
        <v>5.4770000000000003</v>
      </c>
      <c r="AH26" s="33">
        <f>+VLOOKUP($A26,'[2]World GDP'!$D$2:$AW$189,AH$1-1973,0)</f>
        <v>5.5780000000000003</v>
      </c>
      <c r="AI26" s="33">
        <f>+VLOOKUP($A26,'[2]World GDP'!$D$2:$AW$189,AI$1-1973,0)</f>
        <v>4.16</v>
      </c>
      <c r="AJ26" s="33">
        <f>+VLOOKUP($A26,'[2]World GDP'!$D$2:$AW$189,AJ$1-1973,0)</f>
        <v>4.1959999999999997</v>
      </c>
      <c r="AK26" s="33">
        <f>+VLOOKUP($A26,'[2]World GDP'!$D$2:$AW$189,AK$1-1973,0)</f>
        <v>4.1879999999999997</v>
      </c>
      <c r="AL26" s="33">
        <f>+VLOOKUP($A26,'[2]World GDP'!$D$2:$AW$189,AL$1-1973,0)</f>
        <v>4.0439999999999996</v>
      </c>
      <c r="AM26" s="33">
        <f>+VLOOKUP($A26,'[2]World GDP'!$D$2:$AW$189,AM$1-1973,0)</f>
        <v>4.0190000000000001</v>
      </c>
      <c r="AN26" s="33">
        <f>+VLOOKUP($A26,'[2]World GDP'!$D$2:$AW$189,AN$1-1973,0)</f>
        <v>4.0010000000000003</v>
      </c>
      <c r="AQ26" t="s">
        <v>150</v>
      </c>
      <c r="AR26" t="e">
        <f t="shared" si="16"/>
        <v>#DIV/0!</v>
      </c>
      <c r="AS26" t="e">
        <f t="shared" si="16"/>
        <v>#DIV/0!</v>
      </c>
      <c r="AT26" t="e">
        <f t="shared" si="16"/>
        <v>#DIV/0!</v>
      </c>
      <c r="AU26" t="e">
        <f t="shared" si="16"/>
        <v>#DIV/0!</v>
      </c>
      <c r="AV26" t="e">
        <f t="shared" si="16"/>
        <v>#DIV/0!</v>
      </c>
      <c r="AW26" t="e">
        <f t="shared" si="16"/>
        <v>#DIV/0!</v>
      </c>
      <c r="AX26" t="e">
        <f t="shared" si="16"/>
        <v>#DIV/0!</v>
      </c>
      <c r="AY26" t="e">
        <f t="shared" si="16"/>
        <v>#DIV/0!</v>
      </c>
      <c r="AZ26" t="e">
        <f t="shared" si="16"/>
        <v>#DIV/0!</v>
      </c>
      <c r="BA26" t="e">
        <f t="shared" si="16"/>
        <v>#DIV/0!</v>
      </c>
      <c r="BB26" t="e">
        <f t="shared" si="16"/>
        <v>#DIV/0!</v>
      </c>
      <c r="BC26" t="e">
        <f t="shared" si="16"/>
        <v>#DIV/0!</v>
      </c>
      <c r="BD26" t="e">
        <f t="shared" si="16"/>
        <v>#DIV/0!</v>
      </c>
      <c r="BE26">
        <f t="shared" si="24"/>
        <v>-119.2982456140351</v>
      </c>
      <c r="BF26">
        <f t="shared" si="24"/>
        <v>-194.72727272727272</v>
      </c>
      <c r="BG26">
        <f t="shared" si="24"/>
        <v>-305.08637236084451</v>
      </c>
      <c r="BH26">
        <f t="shared" si="24"/>
        <v>113.10248011230698</v>
      </c>
      <c r="BI26">
        <f t="shared" si="24"/>
        <v>-40.316205533596836</v>
      </c>
      <c r="BJ26">
        <f t="shared" si="24"/>
        <v>-44.058130978660785</v>
      </c>
      <c r="BK26">
        <f t="shared" si="24"/>
        <v>89.049654718842476</v>
      </c>
      <c r="BL26">
        <f t="shared" si="24"/>
        <v>27.830927117759629</v>
      </c>
      <c r="BM26">
        <f t="shared" si="24"/>
        <v>-1.7009116886651299</v>
      </c>
      <c r="BN26">
        <f t="shared" si="24"/>
        <v>5.2048726467331079</v>
      </c>
      <c r="BO26">
        <f t="shared" si="24"/>
        <v>16.53947368421052</v>
      </c>
      <c r="BP26">
        <f t="shared" si="24"/>
        <v>14.293778931918254</v>
      </c>
      <c r="BQ26">
        <f t="shared" si="24"/>
        <v>10.184727847476054</v>
      </c>
      <c r="BR26">
        <f t="shared" si="24"/>
        <v>-13.932221624529319</v>
      </c>
      <c r="BS26">
        <f t="shared" si="24"/>
        <v>-134.11458333333331</v>
      </c>
      <c r="BT26">
        <f t="shared" si="23"/>
        <v>441.3435114503817</v>
      </c>
      <c r="BU26">
        <f t="shared" si="23"/>
        <v>-94.686671555079243</v>
      </c>
      <c r="BV26">
        <f t="shared" si="23"/>
        <v>-681.42250530785566</v>
      </c>
      <c r="BW26">
        <f t="shared" si="23"/>
        <v>1.8440752236625855</v>
      </c>
      <c r="BX26">
        <f t="shared" si="23"/>
        <v>-25.421297956256723</v>
      </c>
      <c r="BY26">
        <f t="shared" si="23"/>
        <v>0.8653846153846132</v>
      </c>
      <c r="BZ26">
        <f t="shared" si="23"/>
        <v>-0.19065776930411005</v>
      </c>
      <c r="CA26">
        <f t="shared" si="23"/>
        <v>-3.4383954154727832</v>
      </c>
      <c r="CB26">
        <f t="shared" si="23"/>
        <v>-0.61819980217605064</v>
      </c>
      <c r="CC26">
        <f t="shared" si="23"/>
        <v>-0.44787260512563876</v>
      </c>
      <c r="CF26" t="s">
        <v>150</v>
      </c>
      <c r="CG26" s="33">
        <f t="shared" si="12"/>
        <v>0</v>
      </c>
      <c r="CH26" s="33">
        <f t="shared" si="12"/>
        <v>0</v>
      </c>
      <c r="CI26" s="33">
        <f t="shared" si="12"/>
        <v>0</v>
      </c>
      <c r="CJ26" s="33">
        <f t="shared" si="12"/>
        <v>0</v>
      </c>
      <c r="CK26" s="33">
        <f t="shared" si="12"/>
        <v>0</v>
      </c>
      <c r="CL26" s="33">
        <f t="shared" si="12"/>
        <v>0</v>
      </c>
      <c r="CM26" s="33">
        <f t="shared" si="12"/>
        <v>0</v>
      </c>
      <c r="CN26" s="33">
        <f t="shared" si="12"/>
        <v>0</v>
      </c>
      <c r="CO26" s="33">
        <f t="shared" si="12"/>
        <v>0</v>
      </c>
      <c r="CP26" s="33">
        <f t="shared" si="12"/>
        <v>0</v>
      </c>
      <c r="CQ26" s="33">
        <f t="shared" si="12"/>
        <v>0</v>
      </c>
      <c r="CR26" s="33">
        <f t="shared" si="12"/>
        <v>0</v>
      </c>
      <c r="CS26" s="33">
        <f t="shared" si="12"/>
        <v>-11.4</v>
      </c>
      <c r="CT26" s="33">
        <f t="shared" si="12"/>
        <v>13.600000000000001</v>
      </c>
      <c r="CU26" s="33">
        <f t="shared" si="12"/>
        <v>-4.2840000000000007</v>
      </c>
      <c r="CV26" s="33">
        <f t="shared" si="12"/>
        <v>6.3580000000000005</v>
      </c>
      <c r="CW26" s="33">
        <f t="shared" si="18"/>
        <v>4.8340000000000005</v>
      </c>
      <c r="CX26" s="33">
        <f t="shared" si="18"/>
        <v>-3.6720000000000006</v>
      </c>
      <c r="CY26" s="33">
        <f t="shared" si="18"/>
        <v>-2.395</v>
      </c>
      <c r="CZ26" s="33">
        <f t="shared" si="18"/>
        <v>2.7079999999999997</v>
      </c>
      <c r="DA26" s="33">
        <f t="shared" si="18"/>
        <v>1.6000000000000005</v>
      </c>
      <c r="DB26" s="33">
        <f t="shared" si="18"/>
        <v>-0.125</v>
      </c>
      <c r="DC26" s="33">
        <f t="shared" si="18"/>
        <v>0.37599999999999945</v>
      </c>
      <c r="DD26" s="33">
        <f t="shared" si="18"/>
        <v>1.2569999999999997</v>
      </c>
      <c r="DE26" s="33">
        <f t="shared" si="18"/>
        <v>1.266</v>
      </c>
      <c r="DF26" s="33">
        <f t="shared" si="18"/>
        <v>1.0310000000000006</v>
      </c>
      <c r="DG26" s="33">
        <f t="shared" si="18"/>
        <v>-1.5540000000000003</v>
      </c>
      <c r="DH26" s="33">
        <f t="shared" si="18"/>
        <v>-12.875</v>
      </c>
      <c r="DI26" s="33">
        <f t="shared" si="18"/>
        <v>-14.453999999999999</v>
      </c>
      <c r="DJ26" s="33">
        <f t="shared" si="18"/>
        <v>16.786999999999999</v>
      </c>
      <c r="DK26" s="33">
        <f t="shared" si="18"/>
        <v>6.4190000000000005</v>
      </c>
      <c r="DL26" s="33">
        <f t="shared" si="18"/>
        <v>0.10099999999999998</v>
      </c>
      <c r="DM26" s="33">
        <f t="shared" si="20"/>
        <v>-1.4180000000000001</v>
      </c>
      <c r="DN26" s="33">
        <f t="shared" si="20"/>
        <v>3.5999999999999588E-2</v>
      </c>
      <c r="DO26" s="33">
        <f t="shared" si="20"/>
        <v>-8.0000000000000071E-3</v>
      </c>
      <c r="DP26" s="33">
        <f t="shared" si="20"/>
        <v>-0.14400000000000013</v>
      </c>
      <c r="DQ26" s="33">
        <f t="shared" si="20"/>
        <v>-2.4999999999999467E-2</v>
      </c>
      <c r="DR26" s="33">
        <f t="shared" si="20"/>
        <v>-1.7999999999999794E-2</v>
      </c>
      <c r="DS26" s="33"/>
      <c r="DU26" t="s">
        <v>150</v>
      </c>
      <c r="DV26" s="33">
        <f t="shared" si="13"/>
        <v>0</v>
      </c>
      <c r="DW26" s="33">
        <f t="shared" si="22"/>
        <v>0</v>
      </c>
      <c r="DX26" s="33">
        <f t="shared" si="22"/>
        <v>0</v>
      </c>
      <c r="DY26" s="33">
        <f t="shared" si="22"/>
        <v>0</v>
      </c>
      <c r="DZ26" s="33">
        <f t="shared" si="22"/>
        <v>0</v>
      </c>
      <c r="EA26" s="33">
        <f t="shared" si="22"/>
        <v>0</v>
      </c>
      <c r="EB26" s="33">
        <f t="shared" si="22"/>
        <v>0</v>
      </c>
      <c r="EC26" s="33">
        <f t="shared" si="22"/>
        <v>0</v>
      </c>
      <c r="ED26" s="33">
        <f t="shared" si="22"/>
        <v>0</v>
      </c>
      <c r="EE26" s="33">
        <f t="shared" si="22"/>
        <v>0</v>
      </c>
      <c r="EF26" s="33">
        <f t="shared" si="22"/>
        <v>0</v>
      </c>
      <c r="EG26" s="33">
        <f t="shared" si="22"/>
        <v>0</v>
      </c>
      <c r="EH26" s="33">
        <f t="shared" si="22"/>
        <v>-11.4</v>
      </c>
      <c r="EI26" s="33">
        <f t="shared" si="22"/>
        <v>2.2000000000000011</v>
      </c>
      <c r="EJ26" s="33">
        <f t="shared" si="22"/>
        <v>-2.0839999999999996</v>
      </c>
      <c r="EK26" s="33">
        <f t="shared" si="22"/>
        <v>4.2740000000000009</v>
      </c>
      <c r="EL26" s="33">
        <f t="shared" si="22"/>
        <v>9.1080000000000005</v>
      </c>
      <c r="EM26" s="33">
        <f t="shared" si="21"/>
        <v>5.4359999999999999</v>
      </c>
      <c r="EN26" s="33">
        <f t="shared" si="21"/>
        <v>3.0409999999999999</v>
      </c>
      <c r="EO26" s="33">
        <f t="shared" si="21"/>
        <v>5.7489999999999997</v>
      </c>
      <c r="EP26" s="33">
        <f t="shared" si="21"/>
        <v>7.3490000000000002</v>
      </c>
      <c r="EQ26" s="33">
        <f t="shared" si="21"/>
        <v>7.2240000000000002</v>
      </c>
      <c r="ER26" s="33">
        <f t="shared" si="21"/>
        <v>7.6</v>
      </c>
      <c r="ES26" s="33">
        <f t="shared" si="19"/>
        <v>8.8569999999999993</v>
      </c>
      <c r="ET26" s="33">
        <f t="shared" si="19"/>
        <v>10.122999999999999</v>
      </c>
      <c r="EU26" s="33">
        <f t="shared" si="19"/>
        <v>11.154</v>
      </c>
      <c r="EV26" s="33">
        <f t="shared" si="19"/>
        <v>9.6</v>
      </c>
      <c r="EW26" s="33">
        <f t="shared" si="19"/>
        <v>-3.2750000000000004</v>
      </c>
      <c r="EX26" s="33">
        <f t="shared" si="19"/>
        <v>-17.728999999999999</v>
      </c>
      <c r="EY26" s="33">
        <f t="shared" si="19"/>
        <v>-0.94200000000000017</v>
      </c>
      <c r="EZ26" s="33">
        <f t="shared" si="19"/>
        <v>5.4770000000000003</v>
      </c>
      <c r="FA26" s="33">
        <f t="shared" si="19"/>
        <v>5.5780000000000003</v>
      </c>
      <c r="FB26" s="33">
        <f t="shared" si="19"/>
        <v>4.16</v>
      </c>
      <c r="FC26" s="33">
        <f t="shared" si="19"/>
        <v>4.1959999999999997</v>
      </c>
      <c r="FD26" s="33">
        <f t="shared" si="19"/>
        <v>4.1879999999999997</v>
      </c>
      <c r="FE26" s="33">
        <f t="shared" si="19"/>
        <v>4.0439999999999996</v>
      </c>
      <c r="FF26" s="33">
        <f t="shared" si="19"/>
        <v>4.0190000000000001</v>
      </c>
      <c r="FG26" s="33">
        <f t="shared" si="19"/>
        <v>4.0010000000000003</v>
      </c>
      <c r="FH26" s="33"/>
      <c r="FK26" s="33"/>
      <c r="FL26" s="33"/>
    </row>
    <row r="27" spans="1:168" x14ac:dyDescent="0.25">
      <c r="A27" t="s">
        <v>151</v>
      </c>
      <c r="B27" s="33">
        <f>+VLOOKUP($A27,'[2]World GDP'!$D$2:$AW$189,B$1-1973,0)</f>
        <v>-0.82499999999999996</v>
      </c>
      <c r="C27" s="33">
        <f>+VLOOKUP($A27,'[2]World GDP'!$D$2:$AW$189,C$1-1973,0)</f>
        <v>3.0790000000000002</v>
      </c>
      <c r="D27" s="33">
        <f>+VLOOKUP($A27,'[2]World GDP'!$D$2:$AW$189,D$1-1973,0)</f>
        <v>5.556</v>
      </c>
      <c r="E27" s="33">
        <f>+VLOOKUP($A27,'[2]World GDP'!$D$2:$AW$189,E$1-1973,0)</f>
        <v>0.318</v>
      </c>
      <c r="F27" s="33">
        <f>+VLOOKUP($A27,'[2]World GDP'!$D$2:$AW$189,F$1-1973,0)</f>
        <v>5.0970000000000004</v>
      </c>
      <c r="G27" s="33">
        <f>+VLOOKUP($A27,'[2]World GDP'!$D$2:$AW$189,G$1-1973,0)</f>
        <v>4.3869999999999996</v>
      </c>
      <c r="H27" s="33">
        <f>+VLOOKUP($A27,'[2]World GDP'!$D$2:$AW$189,H$1-1973,0)</f>
        <v>5.3520000000000003</v>
      </c>
      <c r="I27" s="33">
        <f>+VLOOKUP($A27,'[2]World GDP'!$D$2:$AW$189,I$1-1973,0)</f>
        <v>0.189</v>
      </c>
      <c r="J27" s="33">
        <f>+VLOOKUP($A27,'[2]World GDP'!$D$2:$AW$189,J$1-1973,0)</f>
        <v>8.8279999999999994</v>
      </c>
      <c r="K27" s="33">
        <f>+VLOOKUP($A27,'[2]World GDP'!$D$2:$AW$189,K$1-1973,0)</f>
        <v>6.8019999999999996</v>
      </c>
      <c r="L27" s="33">
        <f>+VLOOKUP($A27,'[2]World GDP'!$D$2:$AW$189,L$1-1973,0)</f>
        <v>6.4740000000000002</v>
      </c>
      <c r="M27" s="33">
        <f>+VLOOKUP($A27,'[2]World GDP'!$D$2:$AW$189,M$1-1973,0)</f>
        <v>2.3519999999999999</v>
      </c>
      <c r="N27" s="33">
        <f>+VLOOKUP($A27,'[2]World GDP'!$D$2:$AW$189,N$1-1973,0)</f>
        <v>7.3630000000000004</v>
      </c>
      <c r="O27" s="33">
        <f>+VLOOKUP($A27,'[2]World GDP'!$D$2:$AW$189,O$1-1973,0)</f>
        <v>3.294</v>
      </c>
      <c r="P27" s="33">
        <f>+VLOOKUP($A27,'[2]World GDP'!$D$2:$AW$189,P$1-1973,0)</f>
        <v>5.6719999999999997</v>
      </c>
      <c r="Q27" s="33">
        <f>+VLOOKUP($A27,'[2]World GDP'!$D$2:$AW$189,Q$1-1973,0)</f>
        <v>1.778</v>
      </c>
      <c r="R27" s="33">
        <f>+VLOOKUP($A27,'[2]World GDP'!$D$2:$AW$189,R$1-1973,0)</f>
        <v>4.673</v>
      </c>
      <c r="S27" s="33">
        <f>+VLOOKUP($A27,'[2]World GDP'!$D$2:$AW$189,S$1-1973,0)</f>
        <v>3.4369999999999998</v>
      </c>
      <c r="T27" s="33">
        <f>+VLOOKUP($A27,'[2]World GDP'!$D$2:$AW$189,T$1-1973,0)</f>
        <v>5.4889999999999999</v>
      </c>
      <c r="U27" s="33">
        <f>+VLOOKUP($A27,'[2]World GDP'!$D$2:$AW$189,U$1-1973,0)</f>
        <v>0.376</v>
      </c>
      <c r="V27" s="33">
        <f>+VLOOKUP($A27,'[2]World GDP'!$D$2:$AW$189,V$1-1973,0)</f>
        <v>5.66</v>
      </c>
      <c r="W27" s="33">
        <f>+VLOOKUP($A27,'[2]World GDP'!$D$2:$AW$189,W$1-1973,0)</f>
        <v>3.669</v>
      </c>
      <c r="X27" s="33">
        <f>+VLOOKUP($A27,'[2]World GDP'!$D$2:$AW$189,X$1-1973,0)</f>
        <v>1.9910000000000001</v>
      </c>
      <c r="Y27" s="33">
        <f>+VLOOKUP($A27,'[2]World GDP'!$D$2:$AW$189,Y$1-1973,0)</f>
        <v>3.4550000000000001</v>
      </c>
      <c r="Z27" s="33">
        <f>+VLOOKUP($A27,'[2]World GDP'!$D$2:$AW$189,Z$1-1973,0)</f>
        <v>2.8039999999999998</v>
      </c>
      <c r="AA27" s="33">
        <f>+VLOOKUP($A27,'[2]World GDP'!$D$2:$AW$189,AA$1-1973,0)</f>
        <v>2.9369999999999998</v>
      </c>
      <c r="AB27" s="33">
        <f>+VLOOKUP($A27,'[2]World GDP'!$D$2:$AW$189,AB$1-1973,0)</f>
        <v>4.0979999999999999</v>
      </c>
      <c r="AC27" s="33">
        <f>+VLOOKUP($A27,'[2]World GDP'!$D$2:$AW$189,AC$1-1973,0)</f>
        <v>4.8540000000000001</v>
      </c>
      <c r="AD27" s="33">
        <f>+VLOOKUP($A27,'[2]World GDP'!$D$2:$AW$189,AD$1-1973,0)</f>
        <v>5.133</v>
      </c>
      <c r="AE27" s="33">
        <f>+VLOOKUP($A27,'[2]World GDP'!$D$2:$AW$189,AE$1-1973,0)</f>
        <v>4.8079999999999998</v>
      </c>
      <c r="AF27" s="33">
        <f>+VLOOKUP($A27,'[2]World GDP'!$D$2:$AW$189,AF$1-1973,0)</f>
        <v>6.2690000000000001</v>
      </c>
      <c r="AG27" s="33">
        <f>+VLOOKUP($A27,'[2]World GDP'!$D$2:$AW$189,AG$1-1973,0)</f>
        <v>5.7140000000000004</v>
      </c>
      <c r="AH27" s="33">
        <f>+VLOOKUP($A27,'[2]World GDP'!$D$2:$AW$189,AH$1-1973,0)</f>
        <v>3.9969999999999999</v>
      </c>
      <c r="AI27" s="33">
        <f>+VLOOKUP($A27,'[2]World GDP'!$D$2:$AW$189,AI$1-1973,0)</f>
        <v>3.548</v>
      </c>
      <c r="AJ27" s="33">
        <f>+VLOOKUP($A27,'[2]World GDP'!$D$2:$AW$189,AJ$1-1973,0)</f>
        <v>3.129</v>
      </c>
      <c r="AK27" s="33">
        <f>+VLOOKUP($A27,'[2]World GDP'!$D$2:$AW$189,AK$1-1973,0)</f>
        <v>3.5550000000000002</v>
      </c>
      <c r="AL27" s="33">
        <f>+VLOOKUP($A27,'[2]World GDP'!$D$2:$AW$189,AL$1-1973,0)</f>
        <v>3.9329999999999998</v>
      </c>
      <c r="AM27" s="33">
        <f>+VLOOKUP($A27,'[2]World GDP'!$D$2:$AW$189,AM$1-1973,0)</f>
        <v>3.9769999999999999</v>
      </c>
      <c r="AN27" s="33">
        <f>+VLOOKUP($A27,'[2]World GDP'!$D$2:$AW$189,AN$1-1973,0)</f>
        <v>4.01</v>
      </c>
      <c r="AO27" s="66"/>
      <c r="AQ27" t="s">
        <v>151</v>
      </c>
      <c r="AR27">
        <f t="shared" si="16"/>
        <v>-473.21212121212125</v>
      </c>
      <c r="AS27">
        <f t="shared" si="16"/>
        <v>80.448197466709956</v>
      </c>
      <c r="AT27">
        <f t="shared" si="16"/>
        <v>-94.276457883369332</v>
      </c>
      <c r="AU27">
        <f t="shared" si="16"/>
        <v>1502.8301886792456</v>
      </c>
      <c r="AV27">
        <f t="shared" si="16"/>
        <v>-13.929762605454201</v>
      </c>
      <c r="AW27">
        <f t="shared" si="16"/>
        <v>21.996808753134275</v>
      </c>
      <c r="AX27">
        <f t="shared" si="16"/>
        <v>-96.468609865470853</v>
      </c>
      <c r="AY27">
        <f t="shared" si="16"/>
        <v>4570.8994708994705</v>
      </c>
      <c r="AZ27">
        <f t="shared" si="16"/>
        <v>-22.949705482555501</v>
      </c>
      <c r="BA27">
        <f t="shared" ref="AR27:BG43" si="25">+L27/K27*100-100</f>
        <v>-4.8221111437812283</v>
      </c>
      <c r="BB27">
        <f t="shared" si="25"/>
        <v>-63.670064874884154</v>
      </c>
      <c r="BC27">
        <f t="shared" si="25"/>
        <v>213.05272108843542</v>
      </c>
      <c r="BD27">
        <f t="shared" si="25"/>
        <v>-55.262800488931148</v>
      </c>
      <c r="BE27">
        <f t="shared" si="24"/>
        <v>72.191863995142683</v>
      </c>
      <c r="BF27">
        <f t="shared" si="24"/>
        <v>-68.653032440056421</v>
      </c>
      <c r="BG27">
        <f t="shared" si="24"/>
        <v>162.82339707536562</v>
      </c>
      <c r="BH27">
        <f t="shared" si="24"/>
        <v>-26.449818104001722</v>
      </c>
      <c r="BI27">
        <f t="shared" si="24"/>
        <v>59.703229560663374</v>
      </c>
      <c r="BJ27">
        <f t="shared" si="24"/>
        <v>-93.149936236108587</v>
      </c>
      <c r="BK27">
        <f t="shared" si="24"/>
        <v>1405.3191489361702</v>
      </c>
      <c r="BL27">
        <f t="shared" si="24"/>
        <v>-35.176678445229683</v>
      </c>
      <c r="BM27">
        <f t="shared" si="24"/>
        <v>-45.734532570182608</v>
      </c>
      <c r="BN27">
        <f t="shared" si="24"/>
        <v>73.53088900050227</v>
      </c>
      <c r="BO27">
        <f t="shared" si="24"/>
        <v>-18.842257597684522</v>
      </c>
      <c r="BP27">
        <f t="shared" si="24"/>
        <v>4.7432239657631925</v>
      </c>
      <c r="BQ27">
        <f t="shared" si="24"/>
        <v>39.530132788559769</v>
      </c>
      <c r="BR27">
        <f t="shared" si="24"/>
        <v>18.448023426061511</v>
      </c>
      <c r="BS27">
        <f t="shared" si="24"/>
        <v>5.7478368355995002</v>
      </c>
      <c r="BT27">
        <f t="shared" si="23"/>
        <v>-6.3315799727255069</v>
      </c>
      <c r="BU27">
        <f t="shared" si="23"/>
        <v>30.386855241264556</v>
      </c>
      <c r="BV27">
        <f t="shared" si="23"/>
        <v>-8.8530866166852746</v>
      </c>
      <c r="BW27">
        <f t="shared" si="23"/>
        <v>-30.049002450122515</v>
      </c>
      <c r="BX27">
        <f t="shared" si="23"/>
        <v>-11.233425068801594</v>
      </c>
      <c r="BY27">
        <f t="shared" si="23"/>
        <v>-11.809470124013529</v>
      </c>
      <c r="BZ27">
        <f t="shared" si="23"/>
        <v>13.61457334611697</v>
      </c>
      <c r="CA27">
        <f t="shared" si="23"/>
        <v>10.632911392405049</v>
      </c>
      <c r="CB27">
        <f t="shared" si="23"/>
        <v>1.1187388761759536</v>
      </c>
      <c r="CC27">
        <f t="shared" si="23"/>
        <v>0.82977118430977725</v>
      </c>
      <c r="CF27" t="s">
        <v>151</v>
      </c>
      <c r="CG27" s="33">
        <f t="shared" si="12"/>
        <v>3.9039999999999999</v>
      </c>
      <c r="CH27" s="33">
        <f t="shared" si="12"/>
        <v>2.4769999999999999</v>
      </c>
      <c r="CI27" s="33">
        <f t="shared" si="12"/>
        <v>-5.2380000000000004</v>
      </c>
      <c r="CJ27" s="33">
        <f t="shared" si="12"/>
        <v>4.7790000000000008</v>
      </c>
      <c r="CK27" s="33">
        <f t="shared" si="12"/>
        <v>-0.71000000000000085</v>
      </c>
      <c r="CL27" s="33">
        <f t="shared" si="12"/>
        <v>0.96500000000000075</v>
      </c>
      <c r="CM27" s="33">
        <f t="shared" si="12"/>
        <v>-5.1630000000000003</v>
      </c>
      <c r="CN27" s="33">
        <f t="shared" si="12"/>
        <v>8.6389999999999993</v>
      </c>
      <c r="CO27" s="33">
        <f t="shared" si="12"/>
        <v>-2.0259999999999998</v>
      </c>
      <c r="CP27" s="33">
        <f t="shared" si="12"/>
        <v>-0.3279999999999994</v>
      </c>
      <c r="CQ27" s="33">
        <f t="shared" si="12"/>
        <v>-4.1219999999999999</v>
      </c>
      <c r="CR27" s="33">
        <f t="shared" si="12"/>
        <v>5.011000000000001</v>
      </c>
      <c r="CS27" s="33">
        <f t="shared" si="12"/>
        <v>-4.0690000000000008</v>
      </c>
      <c r="CT27" s="33">
        <f t="shared" si="12"/>
        <v>2.3779999999999997</v>
      </c>
      <c r="CU27" s="33">
        <f t="shared" si="12"/>
        <v>-3.8939999999999997</v>
      </c>
      <c r="CV27" s="33">
        <f t="shared" si="12"/>
        <v>2.895</v>
      </c>
      <c r="CW27" s="33">
        <f t="shared" si="18"/>
        <v>-1.2360000000000002</v>
      </c>
      <c r="CX27" s="33">
        <f t="shared" si="18"/>
        <v>2.052</v>
      </c>
      <c r="CY27" s="33">
        <f t="shared" si="18"/>
        <v>-5.1129999999999995</v>
      </c>
      <c r="CZ27" s="33">
        <f t="shared" si="18"/>
        <v>5.2839999999999998</v>
      </c>
      <c r="DA27" s="33">
        <f t="shared" si="18"/>
        <v>-1.9910000000000001</v>
      </c>
      <c r="DB27" s="33">
        <f t="shared" si="18"/>
        <v>-1.6779999999999999</v>
      </c>
      <c r="DC27" s="33">
        <f t="shared" si="18"/>
        <v>1.464</v>
      </c>
      <c r="DD27" s="33">
        <f t="shared" si="18"/>
        <v>-0.65100000000000025</v>
      </c>
      <c r="DE27" s="33">
        <f t="shared" si="18"/>
        <v>0.13300000000000001</v>
      </c>
      <c r="DF27" s="33">
        <f t="shared" si="18"/>
        <v>1.161</v>
      </c>
      <c r="DG27" s="33">
        <f t="shared" si="18"/>
        <v>0.75600000000000023</v>
      </c>
      <c r="DH27" s="33">
        <f t="shared" si="18"/>
        <v>0.27899999999999991</v>
      </c>
      <c r="DI27" s="33">
        <f t="shared" si="18"/>
        <v>-0.32500000000000018</v>
      </c>
      <c r="DJ27" s="33">
        <f t="shared" si="18"/>
        <v>1.4610000000000003</v>
      </c>
      <c r="DK27" s="33">
        <f t="shared" si="18"/>
        <v>-0.55499999999999972</v>
      </c>
      <c r="DL27" s="33">
        <f t="shared" si="18"/>
        <v>-1.7170000000000005</v>
      </c>
      <c r="DM27" s="33">
        <f t="shared" si="20"/>
        <v>-0.44899999999999984</v>
      </c>
      <c r="DN27" s="33">
        <f t="shared" si="20"/>
        <v>-0.41900000000000004</v>
      </c>
      <c r="DO27" s="33">
        <f t="shared" si="20"/>
        <v>0.42600000000000016</v>
      </c>
      <c r="DP27" s="33">
        <f t="shared" si="20"/>
        <v>0.37799999999999967</v>
      </c>
      <c r="DQ27" s="33">
        <f t="shared" si="20"/>
        <v>4.4000000000000039E-2</v>
      </c>
      <c r="DR27" s="33">
        <f t="shared" si="20"/>
        <v>3.2999999999999918E-2</v>
      </c>
      <c r="DS27" s="33"/>
      <c r="DU27" t="s">
        <v>151</v>
      </c>
      <c r="DV27" s="33">
        <f t="shared" si="13"/>
        <v>3.9039999999999999</v>
      </c>
      <c r="DW27" s="33">
        <f t="shared" si="22"/>
        <v>6.3810000000000002</v>
      </c>
      <c r="DX27" s="33">
        <f t="shared" si="22"/>
        <v>1.1429999999999998</v>
      </c>
      <c r="DY27" s="33">
        <f t="shared" si="22"/>
        <v>5.9220000000000006</v>
      </c>
      <c r="DZ27" s="33">
        <f t="shared" si="22"/>
        <v>5.2119999999999997</v>
      </c>
      <c r="EA27" s="33">
        <f t="shared" si="22"/>
        <v>6.1770000000000005</v>
      </c>
      <c r="EB27" s="33">
        <f t="shared" si="22"/>
        <v>1.0140000000000002</v>
      </c>
      <c r="EC27" s="33">
        <f t="shared" si="22"/>
        <v>9.6529999999999987</v>
      </c>
      <c r="ED27" s="33">
        <f t="shared" si="22"/>
        <v>7.6269999999999989</v>
      </c>
      <c r="EE27" s="33">
        <f t="shared" si="22"/>
        <v>7.2989999999999995</v>
      </c>
      <c r="EF27" s="33">
        <f t="shared" si="22"/>
        <v>3.1769999999999996</v>
      </c>
      <c r="EG27" s="33">
        <f t="shared" si="22"/>
        <v>8.1880000000000006</v>
      </c>
      <c r="EH27" s="33">
        <f t="shared" si="22"/>
        <v>4.1189999999999998</v>
      </c>
      <c r="EI27" s="33">
        <f t="shared" si="22"/>
        <v>6.4969999999999999</v>
      </c>
      <c r="EJ27" s="33">
        <f t="shared" si="22"/>
        <v>2.6030000000000002</v>
      </c>
      <c r="EK27" s="33">
        <f t="shared" si="22"/>
        <v>5.4980000000000002</v>
      </c>
      <c r="EL27" s="33">
        <f t="shared" si="22"/>
        <v>4.2620000000000005</v>
      </c>
      <c r="EM27" s="33">
        <f t="shared" si="21"/>
        <v>6.3140000000000001</v>
      </c>
      <c r="EN27" s="33">
        <f t="shared" si="21"/>
        <v>1.2010000000000005</v>
      </c>
      <c r="EO27" s="33">
        <f t="shared" si="21"/>
        <v>6.4850000000000003</v>
      </c>
      <c r="EP27" s="33">
        <f t="shared" si="21"/>
        <v>4.4939999999999998</v>
      </c>
      <c r="EQ27" s="33">
        <f t="shared" si="21"/>
        <v>2.8159999999999998</v>
      </c>
      <c r="ER27" s="33">
        <f t="shared" si="21"/>
        <v>4.2799999999999994</v>
      </c>
      <c r="ES27" s="33">
        <f t="shared" si="19"/>
        <v>3.6289999999999991</v>
      </c>
      <c r="ET27" s="33">
        <f t="shared" si="19"/>
        <v>3.7619999999999991</v>
      </c>
      <c r="EU27" s="33">
        <f t="shared" si="19"/>
        <v>4.9229999999999992</v>
      </c>
      <c r="EV27" s="33">
        <f t="shared" si="19"/>
        <v>5.6789999999999994</v>
      </c>
      <c r="EW27" s="33">
        <f t="shared" si="19"/>
        <v>5.9579999999999993</v>
      </c>
      <c r="EX27" s="33">
        <f t="shared" si="19"/>
        <v>5.6329999999999991</v>
      </c>
      <c r="EY27" s="33">
        <f t="shared" si="19"/>
        <v>7.0939999999999994</v>
      </c>
      <c r="EZ27" s="33">
        <f t="shared" si="19"/>
        <v>6.5389999999999997</v>
      </c>
      <c r="FA27" s="33">
        <f t="shared" si="19"/>
        <v>4.8219999999999992</v>
      </c>
      <c r="FB27" s="33">
        <f t="shared" si="19"/>
        <v>4.3729999999999993</v>
      </c>
      <c r="FC27" s="33">
        <f t="shared" si="19"/>
        <v>3.9539999999999993</v>
      </c>
      <c r="FD27" s="33">
        <f t="shared" si="19"/>
        <v>4.379999999999999</v>
      </c>
      <c r="FE27" s="33">
        <f t="shared" si="19"/>
        <v>4.7579999999999991</v>
      </c>
      <c r="FF27" s="33">
        <f t="shared" si="19"/>
        <v>4.8019999999999996</v>
      </c>
      <c r="FG27" s="33">
        <f t="shared" si="19"/>
        <v>4.8349999999999991</v>
      </c>
      <c r="FH27" s="67"/>
      <c r="FI27" s="34">
        <v>1997</v>
      </c>
      <c r="FJ27" s="34">
        <v>2005</v>
      </c>
      <c r="FK27" s="33"/>
      <c r="FL27" s="33"/>
    </row>
    <row r="28" spans="1:168" x14ac:dyDescent="0.25">
      <c r="A28" t="s">
        <v>152</v>
      </c>
      <c r="B28" s="33">
        <f>+VLOOKUP($A28,'[2]World GDP'!$D$2:$AW$189,B$1-1973,0)</f>
        <v>3.17</v>
      </c>
      <c r="C28" s="33">
        <f>+VLOOKUP($A28,'[2]World GDP'!$D$2:$AW$189,C$1-1973,0)</f>
        <v>0.79800000000000004</v>
      </c>
      <c r="D28" s="33">
        <f>+VLOOKUP($A28,'[2]World GDP'!$D$2:$AW$189,D$1-1973,0)</f>
        <v>1.0389999999999999</v>
      </c>
      <c r="E28" s="33">
        <f>+VLOOKUP($A28,'[2]World GDP'!$D$2:$AW$189,E$1-1973,0)</f>
        <v>1.887</v>
      </c>
      <c r="F28" s="33">
        <f>+VLOOKUP($A28,'[2]World GDP'!$D$2:$AW$189,F$1-1973,0)</f>
        <v>4.7300000000000004</v>
      </c>
      <c r="G28" s="33">
        <f>+VLOOKUP($A28,'[2]World GDP'!$D$2:$AW$189,G$1-1973,0)</f>
        <v>5.5960000000000001</v>
      </c>
      <c r="H28" s="33">
        <f>+VLOOKUP($A28,'[2]World GDP'!$D$2:$AW$189,H$1-1973,0)</f>
        <v>9.9830000000000005</v>
      </c>
      <c r="I28" s="33">
        <f>+VLOOKUP($A28,'[2]World GDP'!$D$2:$AW$189,I$1-1973,0)</f>
        <v>3.9510000000000001</v>
      </c>
      <c r="J28" s="33">
        <f>+VLOOKUP($A28,'[2]World GDP'!$D$2:$AW$189,J$1-1973,0)</f>
        <v>8.4640000000000004</v>
      </c>
      <c r="K28" s="33">
        <f>+VLOOKUP($A28,'[2]World GDP'!$D$2:$AW$189,K$1-1973,0)</f>
        <v>9.798</v>
      </c>
      <c r="L28" s="33">
        <f>+VLOOKUP($A28,'[2]World GDP'!$D$2:$AW$189,L$1-1973,0)</f>
        <v>5.32</v>
      </c>
      <c r="M28" s="33">
        <f>+VLOOKUP($A28,'[2]World GDP'!$D$2:$AW$189,M$1-1973,0)</f>
        <v>8.6449999999999996</v>
      </c>
      <c r="N28" s="33">
        <f>+VLOOKUP($A28,'[2]World GDP'!$D$2:$AW$189,N$1-1973,0)</f>
        <v>1.819</v>
      </c>
      <c r="O28" s="33">
        <f>+VLOOKUP($A28,'[2]World GDP'!$D$2:$AW$189,O$1-1973,0)</f>
        <v>4.2009999999999996</v>
      </c>
      <c r="P28" s="33">
        <f>+VLOOKUP($A28,'[2]World GDP'!$D$2:$AW$189,P$1-1973,0)</f>
        <v>3.8210000000000002</v>
      </c>
      <c r="Q28" s="33">
        <f>+VLOOKUP($A28,'[2]World GDP'!$D$2:$AW$189,Q$1-1973,0)</f>
        <v>1.4319999999999999</v>
      </c>
      <c r="R28" s="33">
        <f>+VLOOKUP($A28,'[2]World GDP'!$D$2:$AW$189,R$1-1973,0)</f>
        <v>1.5149999999999999</v>
      </c>
      <c r="S28" s="33">
        <f>+VLOOKUP($A28,'[2]World GDP'!$D$2:$AW$189,S$1-1973,0)</f>
        <v>5.9370000000000003</v>
      </c>
      <c r="T28" s="33">
        <f>+VLOOKUP($A28,'[2]World GDP'!$D$2:$AW$189,T$1-1973,0)</f>
        <v>6.4930000000000003</v>
      </c>
      <c r="U28" s="33">
        <f>+VLOOKUP($A28,'[2]World GDP'!$D$2:$AW$189,U$1-1973,0)</f>
        <v>8.42</v>
      </c>
      <c r="V28" s="33">
        <f>+VLOOKUP($A28,'[2]World GDP'!$D$2:$AW$189,V$1-1973,0)</f>
        <v>8.4420000000000002</v>
      </c>
      <c r="W28" s="33">
        <f>+VLOOKUP($A28,'[2]World GDP'!$D$2:$AW$189,W$1-1973,0)</f>
        <v>2.52</v>
      </c>
      <c r="X28" s="33">
        <f>+VLOOKUP($A28,'[2]World GDP'!$D$2:$AW$189,X$1-1973,0)</f>
        <v>4.0880000000000001</v>
      </c>
      <c r="Y28" s="33">
        <f>+VLOOKUP($A28,'[2]World GDP'!$D$2:$AW$189,Y$1-1973,0)</f>
        <v>1.669</v>
      </c>
      <c r="Z28" s="33">
        <f>+VLOOKUP($A28,'[2]World GDP'!$D$2:$AW$189,Z$1-1973,0)</f>
        <v>4.3760000000000003</v>
      </c>
      <c r="AA28" s="33">
        <f>+VLOOKUP($A28,'[2]World GDP'!$D$2:$AW$189,AA$1-1973,0)</f>
        <v>5.2530000000000001</v>
      </c>
      <c r="AB28" s="33">
        <f>+VLOOKUP($A28,'[2]World GDP'!$D$2:$AW$189,AB$1-1973,0)</f>
        <v>4.9340000000000002</v>
      </c>
      <c r="AC28" s="33">
        <f>+VLOOKUP($A28,'[2]World GDP'!$D$2:$AW$189,AC$1-1973,0)</f>
        <v>6.5880000000000001</v>
      </c>
      <c r="AD28" s="33">
        <f>+VLOOKUP($A28,'[2]World GDP'!$D$2:$AW$189,AD$1-1973,0)</f>
        <v>-0.73499999999999999</v>
      </c>
      <c r="AE28" s="33">
        <f>+VLOOKUP($A28,'[2]World GDP'!$D$2:$AW$189,AE$1-1973,0)</f>
        <v>-4.0730000000000004</v>
      </c>
      <c r="AF28" s="33">
        <f>+VLOOKUP($A28,'[2]World GDP'!$D$2:$AW$189,AF$1-1973,0)</f>
        <v>2.891</v>
      </c>
      <c r="AG28" s="33">
        <f>+VLOOKUP($A28,'[2]World GDP'!$D$2:$AW$189,AG$1-1973,0)</f>
        <v>1.657</v>
      </c>
      <c r="AH28" s="33">
        <f>+VLOOKUP($A28,'[2]World GDP'!$D$2:$AW$189,AH$1-1973,0)</f>
        <v>0.112</v>
      </c>
      <c r="AI28" s="33">
        <f>+VLOOKUP($A28,'[2]World GDP'!$D$2:$AW$189,AI$1-1973,0)</f>
        <v>5.2999999999999999E-2</v>
      </c>
      <c r="AJ28" s="33">
        <f>+VLOOKUP($A28,'[2]World GDP'!$D$2:$AW$189,AJ$1-1973,0)</f>
        <v>1.3320000000000001</v>
      </c>
      <c r="AK28" s="33">
        <f>+VLOOKUP($A28,'[2]World GDP'!$D$2:$AW$189,AK$1-1973,0)</f>
        <v>1.7010000000000001</v>
      </c>
      <c r="AL28" s="33">
        <f>+VLOOKUP($A28,'[2]World GDP'!$D$2:$AW$189,AL$1-1973,0)</f>
        <v>2.1800000000000002</v>
      </c>
      <c r="AM28" s="33">
        <f>+VLOOKUP($A28,'[2]World GDP'!$D$2:$AW$189,AM$1-1973,0)</f>
        <v>2.206</v>
      </c>
      <c r="AN28" s="33">
        <f>+VLOOKUP($A28,'[2]World GDP'!$D$2:$AW$189,AN$1-1973,0)</f>
        <v>2.218</v>
      </c>
      <c r="AQ28" t="s">
        <v>152</v>
      </c>
      <c r="AR28">
        <f t="shared" si="25"/>
        <v>-74.82649842271293</v>
      </c>
      <c r="AS28">
        <f t="shared" si="25"/>
        <v>30.200501253132813</v>
      </c>
      <c r="AT28">
        <f t="shared" si="25"/>
        <v>81.616939364773827</v>
      </c>
      <c r="AU28">
        <f t="shared" si="25"/>
        <v>150.6624271330154</v>
      </c>
      <c r="AV28">
        <f t="shared" si="25"/>
        <v>18.308668076109939</v>
      </c>
      <c r="AW28">
        <f t="shared" si="25"/>
        <v>78.395282344531807</v>
      </c>
      <c r="AX28">
        <f t="shared" si="25"/>
        <v>-60.42271862165682</v>
      </c>
      <c r="AY28">
        <f t="shared" si="25"/>
        <v>114.22424702606935</v>
      </c>
      <c r="AZ28">
        <f t="shared" si="25"/>
        <v>15.760869565217376</v>
      </c>
      <c r="BA28">
        <f t="shared" si="25"/>
        <v>-45.703204735660343</v>
      </c>
      <c r="BB28">
        <f t="shared" si="25"/>
        <v>62.499999999999972</v>
      </c>
      <c r="BC28">
        <f t="shared" si="25"/>
        <v>-78.958935801041065</v>
      </c>
      <c r="BD28">
        <f t="shared" si="25"/>
        <v>130.95107201759205</v>
      </c>
      <c r="BE28">
        <f t="shared" si="25"/>
        <v>-9.0454653653891768</v>
      </c>
      <c r="BF28">
        <f t="shared" si="25"/>
        <v>-62.522899764459567</v>
      </c>
      <c r="BG28">
        <f t="shared" si="25"/>
        <v>5.7960893854748718</v>
      </c>
      <c r="BH28">
        <f t="shared" si="24"/>
        <v>291.88118811881191</v>
      </c>
      <c r="BI28">
        <f t="shared" si="24"/>
        <v>9.3649991578238314</v>
      </c>
      <c r="BJ28">
        <f t="shared" si="24"/>
        <v>29.678114892961645</v>
      </c>
      <c r="BK28">
        <f t="shared" si="24"/>
        <v>0.26128266033254022</v>
      </c>
      <c r="BL28">
        <f t="shared" si="24"/>
        <v>-70.149253731343293</v>
      </c>
      <c r="BM28">
        <f t="shared" si="24"/>
        <v>62.222222222222229</v>
      </c>
      <c r="BN28">
        <f t="shared" si="24"/>
        <v>-59.173189823874758</v>
      </c>
      <c r="BO28">
        <f t="shared" si="24"/>
        <v>162.19292989814261</v>
      </c>
      <c r="BP28">
        <f t="shared" si="24"/>
        <v>20.041133455210229</v>
      </c>
      <c r="BQ28">
        <f t="shared" si="24"/>
        <v>-6.072720350276029</v>
      </c>
      <c r="BR28">
        <f t="shared" si="24"/>
        <v>33.522496959870296</v>
      </c>
      <c r="BS28">
        <f t="shared" si="24"/>
        <v>-111.15664845173042</v>
      </c>
      <c r="BT28">
        <f t="shared" si="23"/>
        <v>454.14965986394566</v>
      </c>
      <c r="BU28">
        <f t="shared" si="23"/>
        <v>-170.97962190031916</v>
      </c>
      <c r="BV28">
        <f t="shared" si="23"/>
        <v>-42.684192320996196</v>
      </c>
      <c r="BW28">
        <f t="shared" si="23"/>
        <v>-93.240796620398314</v>
      </c>
      <c r="BX28">
        <f t="shared" si="23"/>
        <v>-52.678571428571431</v>
      </c>
      <c r="BY28">
        <f t="shared" si="23"/>
        <v>2413.2075471698117</v>
      </c>
      <c r="BZ28">
        <f t="shared" si="23"/>
        <v>27.702702702702695</v>
      </c>
      <c r="CA28">
        <f t="shared" si="23"/>
        <v>28.159905937683703</v>
      </c>
      <c r="CB28">
        <f t="shared" si="23"/>
        <v>1.1926605504586973</v>
      </c>
      <c r="CC28">
        <f t="shared" si="23"/>
        <v>0.54397098821397094</v>
      </c>
      <c r="CF28" t="s">
        <v>152</v>
      </c>
      <c r="CG28" s="33">
        <f t="shared" si="12"/>
        <v>-2.3719999999999999</v>
      </c>
      <c r="CH28" s="33">
        <f t="shared" si="12"/>
        <v>0.24099999999999988</v>
      </c>
      <c r="CI28" s="33">
        <f t="shared" si="12"/>
        <v>0.84800000000000009</v>
      </c>
      <c r="CJ28" s="33">
        <f t="shared" si="12"/>
        <v>2.8430000000000004</v>
      </c>
      <c r="CK28" s="33">
        <f t="shared" si="12"/>
        <v>0.86599999999999966</v>
      </c>
      <c r="CL28" s="33">
        <f t="shared" si="12"/>
        <v>4.3870000000000005</v>
      </c>
      <c r="CM28" s="33">
        <f t="shared" si="12"/>
        <v>-6.032</v>
      </c>
      <c r="CN28" s="33">
        <f t="shared" si="12"/>
        <v>4.5129999999999999</v>
      </c>
      <c r="CO28" s="33">
        <f t="shared" si="12"/>
        <v>1.3339999999999996</v>
      </c>
      <c r="CP28" s="33">
        <f t="shared" si="12"/>
        <v>-4.4779999999999998</v>
      </c>
      <c r="CQ28" s="33">
        <f t="shared" si="12"/>
        <v>3.3249999999999993</v>
      </c>
      <c r="CR28" s="33">
        <f t="shared" si="12"/>
        <v>-6.8259999999999996</v>
      </c>
      <c r="CS28" s="33">
        <f t="shared" si="12"/>
        <v>2.3819999999999997</v>
      </c>
      <c r="CT28" s="33">
        <f t="shared" si="12"/>
        <v>-0.37999999999999945</v>
      </c>
      <c r="CU28" s="33">
        <f t="shared" si="12"/>
        <v>-2.3890000000000002</v>
      </c>
      <c r="CV28" s="33">
        <f t="shared" si="12"/>
        <v>8.2999999999999963E-2</v>
      </c>
      <c r="CW28" s="33">
        <f t="shared" si="18"/>
        <v>4.4220000000000006</v>
      </c>
      <c r="CX28" s="33">
        <f t="shared" si="18"/>
        <v>0.55600000000000005</v>
      </c>
      <c r="CY28" s="33">
        <f t="shared" si="18"/>
        <v>1.9269999999999996</v>
      </c>
      <c r="CZ28" s="33">
        <f t="shared" si="18"/>
        <v>2.2000000000000242E-2</v>
      </c>
      <c r="DA28" s="33">
        <f t="shared" si="18"/>
        <v>-5.9220000000000006</v>
      </c>
      <c r="DB28" s="33">
        <f t="shared" si="18"/>
        <v>1.5680000000000001</v>
      </c>
      <c r="DC28" s="33">
        <f t="shared" si="18"/>
        <v>-2.419</v>
      </c>
      <c r="DD28" s="33">
        <f t="shared" si="18"/>
        <v>2.7070000000000003</v>
      </c>
      <c r="DE28" s="33">
        <f t="shared" si="18"/>
        <v>0.87699999999999978</v>
      </c>
      <c r="DF28" s="33">
        <f t="shared" si="18"/>
        <v>-0.31899999999999995</v>
      </c>
      <c r="DG28" s="33">
        <f t="shared" si="18"/>
        <v>1.6539999999999999</v>
      </c>
      <c r="DH28" s="33">
        <f t="shared" si="18"/>
        <v>-7.3230000000000004</v>
      </c>
      <c r="DI28" s="33">
        <f t="shared" si="18"/>
        <v>-3.3380000000000005</v>
      </c>
      <c r="DJ28" s="33">
        <f t="shared" si="18"/>
        <v>6.9640000000000004</v>
      </c>
      <c r="DK28" s="33">
        <f t="shared" si="18"/>
        <v>-1.234</v>
      </c>
      <c r="DL28" s="33">
        <f t="shared" si="18"/>
        <v>-1.5449999999999999</v>
      </c>
      <c r="DM28" s="33">
        <f t="shared" si="20"/>
        <v>-5.9000000000000004E-2</v>
      </c>
      <c r="DN28" s="33">
        <f t="shared" si="20"/>
        <v>1.2790000000000001</v>
      </c>
      <c r="DO28" s="33">
        <f t="shared" si="20"/>
        <v>0.36899999999999999</v>
      </c>
      <c r="DP28" s="33">
        <f t="shared" si="20"/>
        <v>0.47900000000000009</v>
      </c>
      <c r="DQ28" s="33">
        <f t="shared" si="20"/>
        <v>2.5999999999999801E-2</v>
      </c>
      <c r="DR28" s="33">
        <f t="shared" si="20"/>
        <v>1.2000000000000011E-2</v>
      </c>
      <c r="DS28" s="33"/>
      <c r="DU28" t="s">
        <v>152</v>
      </c>
      <c r="DV28" s="33">
        <f t="shared" si="13"/>
        <v>-2.3719999999999999</v>
      </c>
      <c r="DW28" s="33">
        <f t="shared" si="22"/>
        <v>-2.1310000000000002</v>
      </c>
      <c r="DX28" s="33">
        <f t="shared" si="22"/>
        <v>-1.2830000000000001</v>
      </c>
      <c r="DY28" s="33">
        <f t="shared" si="22"/>
        <v>1.5600000000000003</v>
      </c>
      <c r="DZ28" s="33">
        <f t="shared" si="22"/>
        <v>2.4260000000000002</v>
      </c>
      <c r="EA28" s="33">
        <f t="shared" si="22"/>
        <v>6.8130000000000006</v>
      </c>
      <c r="EB28" s="33">
        <f t="shared" si="22"/>
        <v>0.78100000000000058</v>
      </c>
      <c r="EC28" s="33">
        <f t="shared" si="22"/>
        <v>5.2940000000000005</v>
      </c>
      <c r="ED28" s="33">
        <f t="shared" si="22"/>
        <v>6.6280000000000001</v>
      </c>
      <c r="EE28" s="33">
        <f t="shared" si="22"/>
        <v>2.1500000000000004</v>
      </c>
      <c r="EF28" s="33">
        <f t="shared" si="22"/>
        <v>5.4749999999999996</v>
      </c>
      <c r="EG28" s="33">
        <f t="shared" si="22"/>
        <v>-1.351</v>
      </c>
      <c r="EH28" s="33">
        <f t="shared" si="22"/>
        <v>1.0309999999999997</v>
      </c>
      <c r="EI28" s="33">
        <f t="shared" si="22"/>
        <v>0.65100000000000025</v>
      </c>
      <c r="EJ28" s="33">
        <f t="shared" si="22"/>
        <v>-1.738</v>
      </c>
      <c r="EK28" s="33">
        <f t="shared" si="22"/>
        <v>-1.655</v>
      </c>
      <c r="EL28" s="33">
        <f t="shared" si="22"/>
        <v>2.7670000000000003</v>
      </c>
      <c r="EM28" s="33">
        <f t="shared" si="21"/>
        <v>3.3230000000000004</v>
      </c>
      <c r="EN28" s="33">
        <f t="shared" si="21"/>
        <v>5.25</v>
      </c>
      <c r="EO28" s="33">
        <f t="shared" si="21"/>
        <v>5.2720000000000002</v>
      </c>
      <c r="EP28" s="33">
        <f t="shared" si="21"/>
        <v>-0.65000000000000036</v>
      </c>
      <c r="EQ28" s="33">
        <f t="shared" si="21"/>
        <v>0.91799999999999971</v>
      </c>
      <c r="ER28" s="33">
        <f t="shared" si="21"/>
        <v>-1.5010000000000003</v>
      </c>
      <c r="ES28" s="33">
        <f t="shared" si="19"/>
        <v>1.206</v>
      </c>
      <c r="ET28" s="33">
        <f t="shared" si="19"/>
        <v>2.0829999999999997</v>
      </c>
      <c r="EU28" s="33">
        <f t="shared" si="19"/>
        <v>1.7639999999999998</v>
      </c>
      <c r="EV28" s="33">
        <f t="shared" si="19"/>
        <v>3.4179999999999997</v>
      </c>
      <c r="EW28" s="33">
        <f t="shared" si="19"/>
        <v>-3.9050000000000007</v>
      </c>
      <c r="EX28" s="33">
        <f t="shared" si="19"/>
        <v>-7.2430000000000012</v>
      </c>
      <c r="EY28" s="33">
        <f t="shared" si="19"/>
        <v>-0.2790000000000008</v>
      </c>
      <c r="EZ28" s="33">
        <f t="shared" si="19"/>
        <v>-1.5130000000000008</v>
      </c>
      <c r="FA28" s="33">
        <f t="shared" si="19"/>
        <v>-3.0580000000000007</v>
      </c>
      <c r="FB28" s="33">
        <f t="shared" si="19"/>
        <v>-3.1170000000000009</v>
      </c>
      <c r="FC28" s="33">
        <f t="shared" si="19"/>
        <v>-1.8380000000000007</v>
      </c>
      <c r="FD28" s="33">
        <f t="shared" si="19"/>
        <v>-1.4690000000000007</v>
      </c>
      <c r="FE28" s="33">
        <f t="shared" si="19"/>
        <v>-0.99000000000000066</v>
      </c>
      <c r="FF28" s="33">
        <f t="shared" si="19"/>
        <v>-0.96400000000000086</v>
      </c>
      <c r="FG28" s="33">
        <f t="shared" si="19"/>
        <v>-0.95200000000000085</v>
      </c>
      <c r="FH28" s="67"/>
      <c r="FI28" s="34">
        <v>1995</v>
      </c>
      <c r="FK28" s="33"/>
      <c r="FL28" s="33"/>
    </row>
    <row r="29" spans="1:168" x14ac:dyDescent="0.25">
      <c r="A29" t="s">
        <v>153</v>
      </c>
      <c r="B29" s="33"/>
      <c r="C29" s="33"/>
      <c r="D29" s="33"/>
      <c r="E29" s="33"/>
      <c r="F29" s="33"/>
      <c r="G29" s="33"/>
      <c r="H29" s="33"/>
      <c r="I29" s="33"/>
      <c r="J29" s="33"/>
      <c r="K29" s="33"/>
      <c r="L29" s="33"/>
      <c r="M29" s="33"/>
      <c r="N29" s="33"/>
      <c r="O29" s="33">
        <f>+VLOOKUP($A29,'[2]World GDP'!$D$2:$AW$189,O$1-1973,0)</f>
        <v>-7.5</v>
      </c>
      <c r="P29" s="33">
        <f>+VLOOKUP($A29,'[2]World GDP'!$D$2:$AW$189,P$1-1973,0)</f>
        <v>-1.8</v>
      </c>
      <c r="Q29" s="33">
        <f>+VLOOKUP($A29,'[2]World GDP'!$D$2:$AW$189,Q$1-1973,0)</f>
        <v>-1.1000000000000001</v>
      </c>
      <c r="R29" s="33">
        <f>+VLOOKUP($A29,'[2]World GDP'!$D$2:$AW$189,R$1-1973,0)</f>
        <v>1.2</v>
      </c>
      <c r="S29" s="33">
        <f>+VLOOKUP($A29,'[2]World GDP'!$D$2:$AW$189,S$1-1973,0)</f>
        <v>1.351</v>
      </c>
      <c r="T29" s="33">
        <f>+VLOOKUP($A29,'[2]World GDP'!$D$2:$AW$189,T$1-1973,0)</f>
        <v>3.3809999999999998</v>
      </c>
      <c r="U29" s="33">
        <f>+VLOOKUP($A29,'[2]World GDP'!$D$2:$AW$189,U$1-1973,0)</f>
        <v>4.3479999999999999</v>
      </c>
      <c r="V29" s="33">
        <f>+VLOOKUP($A29,'[2]World GDP'!$D$2:$AW$189,V$1-1973,0)</f>
        <v>4.5389999999999997</v>
      </c>
      <c r="W29" s="33">
        <f>+VLOOKUP($A29,'[2]World GDP'!$D$2:$AW$189,W$1-1973,0)</f>
        <v>-4.5250000000000004</v>
      </c>
      <c r="X29" s="33">
        <f>+VLOOKUP($A29,'[2]World GDP'!$D$2:$AW$189,X$1-1973,0)</f>
        <v>0.85299999999999998</v>
      </c>
      <c r="Y29" s="33">
        <f>+VLOOKUP($A29,'[2]World GDP'!$D$2:$AW$189,Y$1-1973,0)</f>
        <v>2.82</v>
      </c>
      <c r="Z29" s="33">
        <f>+VLOOKUP($A29,'[2]World GDP'!$D$2:$AW$189,Z$1-1973,0)</f>
        <v>4.6269999999999998</v>
      </c>
      <c r="AA29" s="33">
        <f>+VLOOKUP($A29,'[2]World GDP'!$D$2:$AW$189,AA$1-1973,0)</f>
        <v>4.351</v>
      </c>
      <c r="AB29" s="33">
        <f>+VLOOKUP($A29,'[2]World GDP'!$D$2:$AW$189,AB$1-1973,0)</f>
        <v>4.9960000000000004</v>
      </c>
      <c r="AC29" s="33">
        <f>+VLOOKUP($A29,'[2]World GDP'!$D$2:$AW$189,AC$1-1973,0)</f>
        <v>6.15</v>
      </c>
      <c r="AD29" s="33">
        <f>+VLOOKUP($A29,'[2]World GDP'!$D$2:$AW$189,AD$1-1973,0)</f>
        <v>5</v>
      </c>
      <c r="AE29" s="33">
        <f>+VLOOKUP($A29,'[2]World GDP'!$D$2:$AW$189,AE$1-1973,0)</f>
        <v>-0.92</v>
      </c>
      <c r="AF29" s="33">
        <f>+VLOOKUP($A29,'[2]World GDP'!$D$2:$AW$189,AF$1-1973,0)</f>
        <v>2.895</v>
      </c>
      <c r="AG29" s="33">
        <f>+VLOOKUP($A29,'[2]World GDP'!$D$2:$AW$189,AG$1-1973,0)</f>
        <v>2.8610000000000002</v>
      </c>
      <c r="AH29" s="33">
        <f>+VLOOKUP($A29,'[2]World GDP'!$D$2:$AW$189,AH$1-1973,0)</f>
        <v>-0.26700000000000002</v>
      </c>
      <c r="AI29" s="33">
        <f>+VLOOKUP($A29,'[2]World GDP'!$D$2:$AW$189,AI$1-1973,0)</f>
        <v>2.0179999999999998</v>
      </c>
      <c r="AJ29" s="33">
        <f>+VLOOKUP($A29,'[2]World GDP'!$D$2:$AW$189,AJ$1-1973,0)</f>
        <v>3.1259999999999999</v>
      </c>
      <c r="AK29" s="33">
        <f>+VLOOKUP($A29,'[2]World GDP'!$D$2:$AW$189,AK$1-1973,0)</f>
        <v>3.5670000000000002</v>
      </c>
      <c r="AL29" s="33">
        <f>+VLOOKUP($A29,'[2]World GDP'!$D$2:$AW$189,AL$1-1973,0)</f>
        <v>3.8860000000000001</v>
      </c>
      <c r="AM29" s="33">
        <f>+VLOOKUP($A29,'[2]World GDP'!$D$2:$AW$189,AM$1-1973,0)</f>
        <v>4.0510000000000002</v>
      </c>
      <c r="AN29" s="33">
        <f>+VLOOKUP($A29,'[2]World GDP'!$D$2:$AW$189,AN$1-1973,0)</f>
        <v>4.1820000000000004</v>
      </c>
      <c r="AO29" s="66"/>
      <c r="AQ29" t="s">
        <v>153</v>
      </c>
      <c r="AR29" t="e">
        <f t="shared" si="25"/>
        <v>#DIV/0!</v>
      </c>
      <c r="AS29" t="e">
        <f t="shared" si="25"/>
        <v>#DIV/0!</v>
      </c>
      <c r="AT29" t="e">
        <f t="shared" si="25"/>
        <v>#DIV/0!</v>
      </c>
      <c r="AU29" t="e">
        <f t="shared" si="25"/>
        <v>#DIV/0!</v>
      </c>
      <c r="AV29" t="e">
        <f t="shared" si="25"/>
        <v>#DIV/0!</v>
      </c>
      <c r="AW29" t="e">
        <f t="shared" si="25"/>
        <v>#DIV/0!</v>
      </c>
      <c r="AX29" t="e">
        <f t="shared" si="25"/>
        <v>#DIV/0!</v>
      </c>
      <c r="AY29" t="e">
        <f t="shared" si="25"/>
        <v>#DIV/0!</v>
      </c>
      <c r="AZ29" t="e">
        <f t="shared" si="25"/>
        <v>#DIV/0!</v>
      </c>
      <c r="BA29" t="e">
        <f t="shared" si="25"/>
        <v>#DIV/0!</v>
      </c>
      <c r="BB29" t="e">
        <f t="shared" si="25"/>
        <v>#DIV/0!</v>
      </c>
      <c r="BC29" t="e">
        <f t="shared" si="25"/>
        <v>#DIV/0!</v>
      </c>
      <c r="BD29" t="e">
        <f t="shared" si="25"/>
        <v>#DIV/0!</v>
      </c>
      <c r="BE29">
        <f t="shared" si="25"/>
        <v>-76</v>
      </c>
      <c r="BF29">
        <f t="shared" si="25"/>
        <v>-38.888888888888886</v>
      </c>
      <c r="BG29">
        <f t="shared" si="25"/>
        <v>-209.09090909090907</v>
      </c>
      <c r="BH29">
        <f t="shared" si="24"/>
        <v>12.583333333333343</v>
      </c>
      <c r="BI29">
        <f t="shared" si="24"/>
        <v>150.25906735751295</v>
      </c>
      <c r="BJ29">
        <f t="shared" si="24"/>
        <v>28.601005619639153</v>
      </c>
      <c r="BK29">
        <f t="shared" si="24"/>
        <v>4.3928242870285175</v>
      </c>
      <c r="BL29">
        <f t="shared" si="24"/>
        <v>-199.69156201806567</v>
      </c>
      <c r="BM29">
        <f t="shared" si="24"/>
        <v>-118.85082872928177</v>
      </c>
      <c r="BN29">
        <f t="shared" si="24"/>
        <v>230.59788980070334</v>
      </c>
      <c r="BO29">
        <f t="shared" si="24"/>
        <v>64.078014184397148</v>
      </c>
      <c r="BP29">
        <f t="shared" si="24"/>
        <v>-5.9649881132483245</v>
      </c>
      <c r="BQ29">
        <f t="shared" si="24"/>
        <v>14.824178349804654</v>
      </c>
      <c r="BR29">
        <f t="shared" si="24"/>
        <v>23.098478783026422</v>
      </c>
      <c r="BS29">
        <f t="shared" si="24"/>
        <v>-18.699186991869922</v>
      </c>
      <c r="BT29">
        <f t="shared" si="23"/>
        <v>-118.4</v>
      </c>
      <c r="BU29">
        <f t="shared" si="23"/>
        <v>-414.67391304347825</v>
      </c>
      <c r="BV29">
        <f t="shared" si="23"/>
        <v>-1.1744386873920405</v>
      </c>
      <c r="BW29">
        <f t="shared" si="23"/>
        <v>-109.33240125830129</v>
      </c>
      <c r="BX29">
        <f t="shared" si="23"/>
        <v>-855.80524344569278</v>
      </c>
      <c r="BY29">
        <f t="shared" si="23"/>
        <v>54.905847373637272</v>
      </c>
      <c r="BZ29">
        <f t="shared" si="23"/>
        <v>14.107485604606524</v>
      </c>
      <c r="CA29">
        <f t="shared" si="23"/>
        <v>8.9430894308943039</v>
      </c>
      <c r="CB29">
        <f t="shared" si="23"/>
        <v>4.2460113226968588</v>
      </c>
      <c r="CC29">
        <f t="shared" si="23"/>
        <v>3.2337694396445329</v>
      </c>
      <c r="CF29" t="s">
        <v>153</v>
      </c>
      <c r="CG29" s="33">
        <f t="shared" si="12"/>
        <v>0</v>
      </c>
      <c r="CH29" s="33">
        <f t="shared" si="12"/>
        <v>0</v>
      </c>
      <c r="CI29" s="33">
        <f t="shared" si="12"/>
        <v>0</v>
      </c>
      <c r="CJ29" s="33">
        <f t="shared" si="12"/>
        <v>0</v>
      </c>
      <c r="CK29" s="33">
        <f t="shared" si="12"/>
        <v>0</v>
      </c>
      <c r="CL29" s="33">
        <f t="shared" si="12"/>
        <v>0</v>
      </c>
      <c r="CM29" s="33">
        <f t="shared" si="12"/>
        <v>0</v>
      </c>
      <c r="CN29" s="33">
        <f t="shared" si="12"/>
        <v>0</v>
      </c>
      <c r="CO29" s="33">
        <f t="shared" si="12"/>
        <v>0</v>
      </c>
      <c r="CP29" s="33">
        <f t="shared" si="12"/>
        <v>0</v>
      </c>
      <c r="CQ29" s="33">
        <f t="shared" si="12"/>
        <v>0</v>
      </c>
      <c r="CR29" s="33">
        <f t="shared" si="12"/>
        <v>0</v>
      </c>
      <c r="CS29" s="33">
        <f t="shared" si="12"/>
        <v>-7.5</v>
      </c>
      <c r="CT29" s="33">
        <f t="shared" si="12"/>
        <v>5.7</v>
      </c>
      <c r="CU29" s="33">
        <f t="shared" si="12"/>
        <v>0.7</v>
      </c>
      <c r="CV29" s="33">
        <f t="shared" si="12"/>
        <v>2.2999999999999998</v>
      </c>
      <c r="CW29" s="33">
        <f t="shared" si="18"/>
        <v>0.15100000000000002</v>
      </c>
      <c r="CX29" s="33">
        <f t="shared" si="18"/>
        <v>2.0299999999999998</v>
      </c>
      <c r="CY29" s="33">
        <f t="shared" si="18"/>
        <v>0.96700000000000008</v>
      </c>
      <c r="CZ29" s="33">
        <f t="shared" si="18"/>
        <v>0.19099999999999984</v>
      </c>
      <c r="DA29" s="33">
        <f t="shared" si="18"/>
        <v>-9.0640000000000001</v>
      </c>
      <c r="DB29" s="33">
        <f t="shared" si="18"/>
        <v>5.3780000000000001</v>
      </c>
      <c r="DC29" s="33">
        <f t="shared" si="18"/>
        <v>1.9669999999999999</v>
      </c>
      <c r="DD29" s="33">
        <f t="shared" si="18"/>
        <v>1.8069999999999999</v>
      </c>
      <c r="DE29" s="33">
        <f t="shared" si="18"/>
        <v>-0.2759999999999998</v>
      </c>
      <c r="DF29" s="33">
        <f t="shared" si="18"/>
        <v>0.64500000000000046</v>
      </c>
      <c r="DG29" s="33">
        <f t="shared" si="18"/>
        <v>1.1539999999999999</v>
      </c>
      <c r="DH29" s="33">
        <f t="shared" si="18"/>
        <v>-1.1500000000000004</v>
      </c>
      <c r="DI29" s="33">
        <f t="shared" si="18"/>
        <v>-5.92</v>
      </c>
      <c r="DJ29" s="33">
        <f t="shared" si="18"/>
        <v>3.8149999999999999</v>
      </c>
      <c r="DK29" s="33">
        <f t="shared" si="18"/>
        <v>-3.3999999999999808E-2</v>
      </c>
      <c r="DL29" s="33">
        <f t="shared" si="18"/>
        <v>-3.1280000000000001</v>
      </c>
      <c r="DM29" s="33">
        <f t="shared" si="20"/>
        <v>2.2849999999999997</v>
      </c>
      <c r="DN29" s="33">
        <f t="shared" si="20"/>
        <v>1.1080000000000001</v>
      </c>
      <c r="DO29" s="33">
        <f t="shared" si="20"/>
        <v>0.44100000000000028</v>
      </c>
      <c r="DP29" s="33">
        <f t="shared" si="20"/>
        <v>0.31899999999999995</v>
      </c>
      <c r="DQ29" s="33">
        <f t="shared" si="20"/>
        <v>0.16500000000000004</v>
      </c>
      <c r="DR29" s="33">
        <f t="shared" si="20"/>
        <v>0.13100000000000023</v>
      </c>
      <c r="DS29" s="33"/>
      <c r="DU29" t="s">
        <v>153</v>
      </c>
      <c r="DV29" s="33">
        <f t="shared" si="13"/>
        <v>0</v>
      </c>
      <c r="DW29" s="33">
        <f t="shared" si="22"/>
        <v>0</v>
      </c>
      <c r="DX29" s="33">
        <f t="shared" si="22"/>
        <v>0</v>
      </c>
      <c r="DY29" s="33">
        <f t="shared" si="22"/>
        <v>0</v>
      </c>
      <c r="DZ29" s="33">
        <f t="shared" si="22"/>
        <v>0</v>
      </c>
      <c r="EA29" s="33">
        <f t="shared" si="22"/>
        <v>0</v>
      </c>
      <c r="EB29" s="33">
        <f t="shared" si="22"/>
        <v>0</v>
      </c>
      <c r="EC29" s="33">
        <f t="shared" si="22"/>
        <v>0</v>
      </c>
      <c r="ED29" s="33">
        <f t="shared" si="22"/>
        <v>0</v>
      </c>
      <c r="EE29" s="33">
        <f t="shared" si="22"/>
        <v>0</v>
      </c>
      <c r="EF29" s="33">
        <f t="shared" si="22"/>
        <v>0</v>
      </c>
      <c r="EG29" s="33">
        <f t="shared" si="22"/>
        <v>0</v>
      </c>
      <c r="EH29" s="33">
        <f t="shared" si="22"/>
        <v>-7.5</v>
      </c>
      <c r="EI29" s="33">
        <f t="shared" si="22"/>
        <v>-1.7999999999999998</v>
      </c>
      <c r="EJ29" s="33">
        <f t="shared" si="22"/>
        <v>-1.0999999999999999</v>
      </c>
      <c r="EK29" s="33">
        <f t="shared" si="22"/>
        <v>1.2</v>
      </c>
      <c r="EL29" s="33">
        <f t="shared" si="22"/>
        <v>1.351</v>
      </c>
      <c r="EM29" s="33">
        <f t="shared" si="21"/>
        <v>3.3809999999999998</v>
      </c>
      <c r="EN29" s="33">
        <f t="shared" si="21"/>
        <v>4.3479999999999999</v>
      </c>
      <c r="EO29" s="33">
        <f t="shared" si="21"/>
        <v>4.5389999999999997</v>
      </c>
      <c r="EP29" s="33">
        <f t="shared" si="21"/>
        <v>-4.5250000000000004</v>
      </c>
      <c r="EQ29" s="33">
        <f t="shared" si="21"/>
        <v>0.85299999999999976</v>
      </c>
      <c r="ER29" s="33">
        <f t="shared" si="21"/>
        <v>2.8199999999999994</v>
      </c>
      <c r="ES29" s="33">
        <f t="shared" si="19"/>
        <v>4.6269999999999989</v>
      </c>
      <c r="ET29" s="33">
        <f t="shared" si="19"/>
        <v>4.3509999999999991</v>
      </c>
      <c r="EU29" s="33">
        <f t="shared" si="19"/>
        <v>4.9959999999999996</v>
      </c>
      <c r="EV29" s="33">
        <f t="shared" si="19"/>
        <v>6.1499999999999995</v>
      </c>
      <c r="EW29" s="33">
        <f t="shared" si="19"/>
        <v>4.9999999999999991</v>
      </c>
      <c r="EX29" s="33">
        <f t="shared" si="19"/>
        <v>-0.92000000000000082</v>
      </c>
      <c r="EY29" s="33">
        <f t="shared" si="19"/>
        <v>2.8949999999999991</v>
      </c>
      <c r="EZ29" s="33">
        <f t="shared" si="19"/>
        <v>2.8609999999999993</v>
      </c>
      <c r="FA29" s="33">
        <f t="shared" si="19"/>
        <v>-0.26700000000000079</v>
      </c>
      <c r="FB29" s="33">
        <f t="shared" si="19"/>
        <v>2.0179999999999989</v>
      </c>
      <c r="FC29" s="33">
        <f t="shared" si="19"/>
        <v>3.125999999999999</v>
      </c>
      <c r="FD29" s="33">
        <f t="shared" si="19"/>
        <v>3.5669999999999993</v>
      </c>
      <c r="FE29" s="33">
        <f t="shared" si="19"/>
        <v>3.8859999999999992</v>
      </c>
      <c r="FF29" s="33">
        <f t="shared" si="19"/>
        <v>4.0509999999999993</v>
      </c>
      <c r="FG29" s="33">
        <f t="shared" si="19"/>
        <v>4.1819999999999995</v>
      </c>
      <c r="FH29" s="67"/>
      <c r="FI29" s="34">
        <v>1992</v>
      </c>
      <c r="FK29" s="33"/>
      <c r="FL29" s="33"/>
    </row>
    <row r="30" spans="1:168" x14ac:dyDescent="0.25">
      <c r="A30" t="s">
        <v>154</v>
      </c>
      <c r="B30" s="33">
        <f>+VLOOKUP($A30,'[2]World GDP'!$D$2:$AW$189,B$1-1973,0)</f>
        <v>18.803000000000001</v>
      </c>
      <c r="C30" s="33">
        <f>+VLOOKUP($A30,'[2]World GDP'!$D$2:$AW$189,C$1-1973,0)</f>
        <v>7.8860000000000001</v>
      </c>
      <c r="D30" s="33">
        <f>+VLOOKUP($A30,'[2]World GDP'!$D$2:$AW$189,D$1-1973,0)</f>
        <v>7.4660000000000002</v>
      </c>
      <c r="E30" s="33">
        <f>+VLOOKUP($A30,'[2]World GDP'!$D$2:$AW$189,E$1-1973,0)</f>
        <v>4.4139999999999997</v>
      </c>
      <c r="F30" s="33">
        <f>+VLOOKUP($A30,'[2]World GDP'!$D$2:$AW$189,F$1-1973,0)</f>
        <v>17.379000000000001</v>
      </c>
      <c r="G30" s="33">
        <f>+VLOOKUP($A30,'[2]World GDP'!$D$2:$AW$189,G$1-1973,0)</f>
        <v>13.801</v>
      </c>
      <c r="H30" s="33">
        <f>+VLOOKUP($A30,'[2]World GDP'!$D$2:$AW$189,H$1-1973,0)</f>
        <v>8.5960000000000001</v>
      </c>
      <c r="I30" s="33">
        <f>+VLOOKUP($A30,'[2]World GDP'!$D$2:$AW$189,I$1-1973,0)</f>
        <v>8.8659999999999997</v>
      </c>
      <c r="J30" s="33">
        <f>+VLOOKUP($A30,'[2]World GDP'!$D$2:$AW$189,J$1-1973,0)</f>
        <v>8.7219999999999995</v>
      </c>
      <c r="K30" s="33">
        <f>+VLOOKUP($A30,'[2]World GDP'!$D$2:$AW$189,K$1-1973,0)</f>
        <v>9.2919999999999998</v>
      </c>
      <c r="L30" s="33">
        <f>+VLOOKUP($A30,'[2]World GDP'!$D$2:$AW$189,L$1-1973,0)</f>
        <v>-4.0490000000000004</v>
      </c>
      <c r="M30" s="33">
        <f>+VLOOKUP($A30,'[2]World GDP'!$D$2:$AW$189,M$1-1973,0)</f>
        <v>6.8959999999999999</v>
      </c>
      <c r="N30" s="33">
        <f>+VLOOKUP($A30,'[2]World GDP'!$D$2:$AW$189,N$1-1973,0)</f>
        <v>6.4669999999999996</v>
      </c>
      <c r="O30" s="33">
        <f>+VLOOKUP($A30,'[2]World GDP'!$D$2:$AW$189,O$1-1973,0)</f>
        <v>5.4169999999999998</v>
      </c>
      <c r="P30" s="33">
        <f>+VLOOKUP($A30,'[2]World GDP'!$D$2:$AW$189,P$1-1973,0)</f>
        <v>7.5049999999999999</v>
      </c>
      <c r="Q30" s="33">
        <f>+VLOOKUP($A30,'[2]World GDP'!$D$2:$AW$189,Q$1-1973,0)</f>
        <v>7.3769999999999998</v>
      </c>
      <c r="R30" s="33">
        <f>+VLOOKUP($A30,'[2]World GDP'!$D$2:$AW$189,R$1-1973,0)</f>
        <v>9.0839999999999996</v>
      </c>
      <c r="S30" s="33">
        <f>+VLOOKUP($A30,'[2]World GDP'!$D$2:$AW$189,S$1-1973,0)</f>
        <v>10.404999999999999</v>
      </c>
      <c r="T30" s="33">
        <f>+VLOOKUP($A30,'[2]World GDP'!$D$2:$AW$189,T$1-1973,0)</f>
        <v>9.7889999999999997</v>
      </c>
      <c r="U30" s="33">
        <f>+VLOOKUP($A30,'[2]World GDP'!$D$2:$AW$189,U$1-1973,0)</f>
        <v>7.23</v>
      </c>
      <c r="V30" s="33">
        <f>+VLOOKUP($A30,'[2]World GDP'!$D$2:$AW$189,V$1-1973,0)</f>
        <v>4.7699999999999996</v>
      </c>
      <c r="W30" s="33">
        <f>+VLOOKUP($A30,'[2]World GDP'!$D$2:$AW$189,W$1-1973,0)</f>
        <v>3.452</v>
      </c>
      <c r="X30" s="33">
        <f>+VLOOKUP($A30,'[2]World GDP'!$D$2:$AW$189,X$1-1973,0)</f>
        <v>6.0979999999999999</v>
      </c>
      <c r="Y30" s="33">
        <f>+VLOOKUP($A30,'[2]World GDP'!$D$2:$AW$189,Y$1-1973,0)</f>
        <v>14.153</v>
      </c>
      <c r="Z30" s="33">
        <f>+VLOOKUP($A30,'[2]World GDP'!$D$2:$AW$189,Z$1-1973,0)</f>
        <v>12.481</v>
      </c>
      <c r="AA30" s="33">
        <f>+VLOOKUP($A30,'[2]World GDP'!$D$2:$AW$189,AA$1-1973,0)</f>
        <v>-8.6750000000000007</v>
      </c>
      <c r="AB30" s="33">
        <f>+VLOOKUP($A30,'[2]World GDP'!$D$2:$AW$189,AB$1-1973,0)</f>
        <v>19.585999999999999</v>
      </c>
      <c r="AC30" s="33">
        <f>+VLOOKUP($A30,'[2]World GDP'!$D$2:$AW$189,AC$1-1973,0)</f>
        <v>10.555999999999999</v>
      </c>
      <c r="AD30" s="33">
        <f>+VLOOKUP($A30,'[2]World GDP'!$D$2:$AW$189,AD$1-1973,0)</f>
        <v>12.199</v>
      </c>
      <c r="AE30" s="33">
        <f>+VLOOKUP($A30,'[2]World GDP'!$D$2:$AW$189,AE$1-1973,0)</f>
        <v>-3.6339999999999999</v>
      </c>
      <c r="AF30" s="33">
        <f>+VLOOKUP($A30,'[2]World GDP'!$D$2:$AW$189,AF$1-1973,0)</f>
        <v>7.0579999999999998</v>
      </c>
      <c r="AG30" s="33">
        <f>+VLOOKUP($A30,'[2]World GDP'!$D$2:$AW$189,AG$1-1973,0)</f>
        <v>7.0490000000000004</v>
      </c>
      <c r="AH30" s="33">
        <f>+VLOOKUP($A30,'[2]World GDP'!$D$2:$AW$189,AH$1-1973,0)</f>
        <v>3.4980000000000002</v>
      </c>
      <c r="AI30" s="33">
        <f>+VLOOKUP($A30,'[2]World GDP'!$D$2:$AW$189,AI$1-1973,0)</f>
        <v>3.7639999999999998</v>
      </c>
      <c r="AJ30" s="33">
        <f>+VLOOKUP($A30,'[2]World GDP'!$D$2:$AW$189,AJ$1-1973,0)</f>
        <v>4.0389999999999997</v>
      </c>
      <c r="AK30" s="33">
        <f>+VLOOKUP($A30,'[2]World GDP'!$D$2:$AW$189,AK$1-1973,0)</f>
        <v>4.09</v>
      </c>
      <c r="AL30" s="33">
        <f>+VLOOKUP($A30,'[2]World GDP'!$D$2:$AW$189,AL$1-1973,0)</f>
        <v>4.0940000000000003</v>
      </c>
      <c r="AM30" s="33">
        <f>+VLOOKUP($A30,'[2]World GDP'!$D$2:$AW$189,AM$1-1973,0)</f>
        <v>4.0940000000000003</v>
      </c>
      <c r="AN30" s="33">
        <f>+VLOOKUP($A30,'[2]World GDP'!$D$2:$AW$189,AN$1-1973,0)</f>
        <v>4.0940000000000003</v>
      </c>
      <c r="AO30" s="66"/>
      <c r="AQ30" t="s">
        <v>154</v>
      </c>
      <c r="AR30">
        <f t="shared" si="25"/>
        <v>-58.059884061054092</v>
      </c>
      <c r="AS30">
        <f t="shared" si="25"/>
        <v>-5.3258939893482022</v>
      </c>
      <c r="AT30">
        <f t="shared" si="25"/>
        <v>-40.878649879453533</v>
      </c>
      <c r="AU30">
        <f t="shared" si="25"/>
        <v>293.7245129134572</v>
      </c>
      <c r="AV30">
        <f t="shared" si="25"/>
        <v>-20.588066056735144</v>
      </c>
      <c r="AW30">
        <f t="shared" si="25"/>
        <v>-37.714658358089991</v>
      </c>
      <c r="AX30">
        <f t="shared" si="25"/>
        <v>3.1409958120055705</v>
      </c>
      <c r="AY30">
        <f t="shared" si="25"/>
        <v>-1.6241822693435637</v>
      </c>
      <c r="AZ30">
        <f t="shared" si="25"/>
        <v>6.5351983490025418</v>
      </c>
      <c r="BA30">
        <f t="shared" si="25"/>
        <v>-143.57511838140337</v>
      </c>
      <c r="BB30">
        <f t="shared" si="25"/>
        <v>-270.3136576932576</v>
      </c>
      <c r="BC30">
        <f t="shared" si="25"/>
        <v>-6.2209976798143884</v>
      </c>
      <c r="BD30">
        <f t="shared" si="25"/>
        <v>-16.236276480593787</v>
      </c>
      <c r="BE30">
        <f t="shared" si="25"/>
        <v>38.545320287982264</v>
      </c>
      <c r="BF30">
        <f t="shared" si="25"/>
        <v>-1.7055296469020647</v>
      </c>
      <c r="BG30">
        <f t="shared" si="25"/>
        <v>23.139487596583976</v>
      </c>
      <c r="BH30">
        <f t="shared" si="24"/>
        <v>14.542051959489214</v>
      </c>
      <c r="BI30">
        <f t="shared" si="24"/>
        <v>-5.9202306583373314</v>
      </c>
      <c r="BJ30">
        <f t="shared" si="24"/>
        <v>-26.141587496169166</v>
      </c>
      <c r="BK30">
        <f t="shared" si="24"/>
        <v>-34.024896265560173</v>
      </c>
      <c r="BL30">
        <f t="shared" si="24"/>
        <v>-27.631027253668762</v>
      </c>
      <c r="BM30">
        <f t="shared" si="24"/>
        <v>76.651216685979136</v>
      </c>
      <c r="BN30">
        <f t="shared" si="24"/>
        <v>132.09248934076749</v>
      </c>
      <c r="BO30">
        <f t="shared" si="24"/>
        <v>-11.813749735038513</v>
      </c>
      <c r="BP30">
        <f t="shared" si="24"/>
        <v>-169.50564858585051</v>
      </c>
      <c r="BQ30">
        <f t="shared" si="24"/>
        <v>-325.77521613832846</v>
      </c>
      <c r="BR30">
        <f t="shared" si="24"/>
        <v>-46.104360257326661</v>
      </c>
      <c r="BS30">
        <f t="shared" si="24"/>
        <v>15.564607805987123</v>
      </c>
      <c r="BT30">
        <f t="shared" si="23"/>
        <v>-129.78932699401591</v>
      </c>
      <c r="BU30">
        <f t="shared" si="23"/>
        <v>-294.22124380847549</v>
      </c>
      <c r="BV30">
        <f t="shared" si="23"/>
        <v>-0.12751487673561712</v>
      </c>
      <c r="BW30">
        <f t="shared" si="23"/>
        <v>-50.375939849624061</v>
      </c>
      <c r="BX30">
        <f t="shared" si="23"/>
        <v>7.604345340194385</v>
      </c>
      <c r="BY30">
        <f t="shared" si="23"/>
        <v>7.3060573857598285</v>
      </c>
      <c r="BZ30">
        <f t="shared" si="23"/>
        <v>1.2626887843525623</v>
      </c>
      <c r="CA30">
        <f t="shared" si="23"/>
        <v>9.7799511002463646E-2</v>
      </c>
      <c r="CB30">
        <f t="shared" si="23"/>
        <v>0</v>
      </c>
      <c r="CC30">
        <f t="shared" si="23"/>
        <v>0</v>
      </c>
      <c r="CF30" t="s">
        <v>154</v>
      </c>
      <c r="CG30" s="33">
        <f t="shared" si="12"/>
        <v>-10.917000000000002</v>
      </c>
      <c r="CH30" s="33">
        <f t="shared" si="12"/>
        <v>-0.41999999999999993</v>
      </c>
      <c r="CI30" s="33">
        <f t="shared" si="12"/>
        <v>-3.0520000000000005</v>
      </c>
      <c r="CJ30" s="33">
        <f t="shared" si="12"/>
        <v>12.965000000000002</v>
      </c>
      <c r="CK30" s="33">
        <f t="shared" si="12"/>
        <v>-3.5780000000000012</v>
      </c>
      <c r="CL30" s="33">
        <f t="shared" si="12"/>
        <v>-5.2050000000000001</v>
      </c>
      <c r="CM30" s="33">
        <f t="shared" si="12"/>
        <v>0.26999999999999957</v>
      </c>
      <c r="CN30" s="33">
        <f t="shared" si="12"/>
        <v>-0.14400000000000013</v>
      </c>
      <c r="CO30" s="33">
        <f t="shared" si="12"/>
        <v>0.57000000000000028</v>
      </c>
      <c r="CP30" s="33">
        <f t="shared" si="12"/>
        <v>-13.341000000000001</v>
      </c>
      <c r="CQ30" s="33">
        <f t="shared" si="12"/>
        <v>10.945</v>
      </c>
      <c r="CR30" s="33">
        <f t="shared" si="12"/>
        <v>-0.42900000000000027</v>
      </c>
      <c r="CS30" s="33">
        <f t="shared" si="12"/>
        <v>-1.0499999999999998</v>
      </c>
      <c r="CT30" s="33">
        <f t="shared" si="12"/>
        <v>2.0880000000000001</v>
      </c>
      <c r="CU30" s="33">
        <f t="shared" si="12"/>
        <v>-0.12800000000000011</v>
      </c>
      <c r="CV30" s="33">
        <f t="shared" si="12"/>
        <v>1.7069999999999999</v>
      </c>
      <c r="CW30" s="33">
        <f t="shared" si="18"/>
        <v>1.3209999999999997</v>
      </c>
      <c r="CX30" s="33">
        <f t="shared" si="18"/>
        <v>-0.61599999999999966</v>
      </c>
      <c r="CY30" s="33">
        <f t="shared" si="18"/>
        <v>-2.5589999999999993</v>
      </c>
      <c r="CZ30" s="33">
        <f t="shared" si="18"/>
        <v>-2.4600000000000009</v>
      </c>
      <c r="DA30" s="33">
        <f t="shared" si="18"/>
        <v>-1.3179999999999996</v>
      </c>
      <c r="DB30" s="33">
        <f t="shared" si="18"/>
        <v>2.6459999999999999</v>
      </c>
      <c r="DC30" s="33">
        <f t="shared" si="18"/>
        <v>8.0549999999999997</v>
      </c>
      <c r="DD30" s="33">
        <f t="shared" si="18"/>
        <v>-1.6720000000000006</v>
      </c>
      <c r="DE30" s="33">
        <f t="shared" si="18"/>
        <v>-21.155999999999999</v>
      </c>
      <c r="DF30" s="33">
        <f t="shared" si="18"/>
        <v>28.260999999999999</v>
      </c>
      <c r="DG30" s="33">
        <f t="shared" si="18"/>
        <v>-9.0299999999999994</v>
      </c>
      <c r="DH30" s="33">
        <f t="shared" si="18"/>
        <v>1.6430000000000007</v>
      </c>
      <c r="DI30" s="33">
        <f t="shared" si="18"/>
        <v>-15.833</v>
      </c>
      <c r="DJ30" s="33">
        <f t="shared" si="18"/>
        <v>10.692</v>
      </c>
      <c r="DK30" s="33">
        <f t="shared" si="18"/>
        <v>-8.9999999999994529E-3</v>
      </c>
      <c r="DL30" s="33">
        <f t="shared" si="18"/>
        <v>-3.5510000000000002</v>
      </c>
      <c r="DM30" s="33">
        <f t="shared" si="20"/>
        <v>0.26599999999999957</v>
      </c>
      <c r="DN30" s="33">
        <f t="shared" si="20"/>
        <v>0.27499999999999991</v>
      </c>
      <c r="DO30" s="33">
        <f t="shared" si="20"/>
        <v>5.1000000000000156E-2</v>
      </c>
      <c r="DP30" s="33">
        <f t="shared" si="20"/>
        <v>4.0000000000004476E-3</v>
      </c>
      <c r="DQ30" s="33">
        <f t="shared" si="20"/>
        <v>0</v>
      </c>
      <c r="DR30" s="33">
        <f t="shared" si="20"/>
        <v>0</v>
      </c>
      <c r="DS30" s="33"/>
      <c r="DU30" t="s">
        <v>154</v>
      </c>
      <c r="DV30" s="33">
        <f t="shared" si="13"/>
        <v>-10.917000000000002</v>
      </c>
      <c r="DW30" s="33">
        <f t="shared" si="22"/>
        <v>-11.337000000000002</v>
      </c>
      <c r="DX30" s="33">
        <f t="shared" si="22"/>
        <v>-14.389000000000003</v>
      </c>
      <c r="DY30" s="33">
        <f t="shared" si="22"/>
        <v>-1.4240000000000013</v>
      </c>
      <c r="DZ30" s="33">
        <f t="shared" si="22"/>
        <v>-5.0020000000000024</v>
      </c>
      <c r="EA30" s="33">
        <f t="shared" si="22"/>
        <v>-10.207000000000003</v>
      </c>
      <c r="EB30" s="33">
        <f t="shared" si="22"/>
        <v>-9.9370000000000029</v>
      </c>
      <c r="EC30" s="33">
        <f t="shared" si="22"/>
        <v>-10.081000000000003</v>
      </c>
      <c r="ED30" s="33">
        <f t="shared" si="22"/>
        <v>-9.5110000000000028</v>
      </c>
      <c r="EE30" s="33">
        <f t="shared" si="22"/>
        <v>-22.852000000000004</v>
      </c>
      <c r="EF30" s="33">
        <f t="shared" si="22"/>
        <v>-11.907000000000004</v>
      </c>
      <c r="EG30" s="33">
        <f t="shared" si="22"/>
        <v>-12.336000000000004</v>
      </c>
      <c r="EH30" s="33">
        <f t="shared" si="22"/>
        <v>-13.386000000000003</v>
      </c>
      <c r="EI30" s="33">
        <f t="shared" si="22"/>
        <v>-11.298000000000002</v>
      </c>
      <c r="EJ30" s="33">
        <f t="shared" si="22"/>
        <v>-11.426000000000002</v>
      </c>
      <c r="EK30" s="33">
        <f t="shared" si="22"/>
        <v>-9.7190000000000012</v>
      </c>
      <c r="EL30" s="33">
        <f t="shared" si="22"/>
        <v>-8.3980000000000015</v>
      </c>
      <c r="EM30" s="33">
        <f t="shared" si="21"/>
        <v>-9.0140000000000011</v>
      </c>
      <c r="EN30" s="33">
        <f t="shared" si="21"/>
        <v>-11.573</v>
      </c>
      <c r="EO30" s="33">
        <f t="shared" si="21"/>
        <v>-14.033000000000001</v>
      </c>
      <c r="EP30" s="33">
        <f t="shared" si="21"/>
        <v>-15.351000000000001</v>
      </c>
      <c r="EQ30" s="33">
        <f t="shared" si="21"/>
        <v>-12.705000000000002</v>
      </c>
      <c r="ER30" s="33">
        <f t="shared" si="21"/>
        <v>-4.6500000000000021</v>
      </c>
      <c r="ES30" s="33">
        <f t="shared" si="19"/>
        <v>-6.3220000000000027</v>
      </c>
      <c r="ET30" s="33">
        <f t="shared" si="19"/>
        <v>-27.478000000000002</v>
      </c>
      <c r="EU30" s="33">
        <f t="shared" si="19"/>
        <v>0.7829999999999977</v>
      </c>
      <c r="EV30" s="33">
        <f t="shared" si="19"/>
        <v>-8.2470000000000017</v>
      </c>
      <c r="EW30" s="33">
        <f t="shared" si="19"/>
        <v>-6.604000000000001</v>
      </c>
      <c r="EX30" s="33">
        <f t="shared" si="19"/>
        <v>-22.437000000000001</v>
      </c>
      <c r="EY30" s="33">
        <f t="shared" si="19"/>
        <v>-11.745000000000001</v>
      </c>
      <c r="EZ30" s="33">
        <f t="shared" si="19"/>
        <v>-11.754000000000001</v>
      </c>
      <c r="FA30" s="33">
        <f t="shared" si="19"/>
        <v>-15.305000000000001</v>
      </c>
      <c r="FB30" s="33">
        <f t="shared" si="19"/>
        <v>-15.039000000000001</v>
      </c>
      <c r="FC30" s="33">
        <f t="shared" si="19"/>
        <v>-14.764000000000001</v>
      </c>
      <c r="FD30" s="33">
        <f t="shared" si="19"/>
        <v>-14.713000000000001</v>
      </c>
      <c r="FE30" s="33">
        <f t="shared" si="19"/>
        <v>-14.709</v>
      </c>
      <c r="FF30" s="33">
        <f t="shared" si="19"/>
        <v>-14.709</v>
      </c>
      <c r="FG30" s="33">
        <f t="shared" si="19"/>
        <v>-14.709</v>
      </c>
      <c r="FH30" s="67"/>
      <c r="FI30" s="34">
        <v>1986</v>
      </c>
      <c r="FJ30" s="34">
        <v>1999</v>
      </c>
      <c r="FK30" s="34">
        <v>2009</v>
      </c>
      <c r="FL30" s="33"/>
    </row>
    <row r="31" spans="1:168" x14ac:dyDescent="0.25">
      <c r="A31" t="s">
        <v>155</v>
      </c>
      <c r="B31" s="33"/>
      <c r="C31" s="33"/>
      <c r="D31" s="33"/>
      <c r="E31" s="33"/>
      <c r="F31" s="33"/>
      <c r="G31" s="33"/>
      <c r="H31" s="33"/>
      <c r="I31" s="33"/>
      <c r="J31" s="33"/>
      <c r="K31" s="33"/>
      <c r="L31" s="33"/>
      <c r="M31" s="33"/>
      <c r="N31" s="33"/>
      <c r="O31" s="33"/>
      <c r="P31" s="33"/>
      <c r="Q31" s="33"/>
      <c r="R31" s="33"/>
      <c r="S31" s="33"/>
      <c r="T31" s="33"/>
      <c r="U31" s="33"/>
      <c r="V31" s="33"/>
      <c r="W31" s="33">
        <f>+VLOOKUP($A31,'[2]World GDP'!$D$2:$AW$189,W$1-1973,0)</f>
        <v>-2E-3</v>
      </c>
      <c r="X31" s="33">
        <f>+VLOOKUP($A31,'[2]World GDP'!$D$2:$AW$189,X$1-1973,0)</f>
        <v>2.4340000000000002</v>
      </c>
      <c r="Y31" s="33">
        <f>+VLOOKUP($A31,'[2]World GDP'!$D$2:$AW$189,Y$1-1973,0)</f>
        <v>0.71599999999999997</v>
      </c>
      <c r="Z31" s="33">
        <f>+VLOOKUP($A31,'[2]World GDP'!$D$2:$AW$189,Z$1-1973,0)</f>
        <v>-0.28899999999999998</v>
      </c>
      <c r="AA31" s="33">
        <f>+VLOOKUP($A31,'[2]World GDP'!$D$2:$AW$189,AA$1-1973,0)</f>
        <v>3.585</v>
      </c>
      <c r="AB31" s="33">
        <f>+VLOOKUP($A31,'[2]World GDP'!$D$2:$AW$189,AB$1-1973,0)</f>
        <v>2.58</v>
      </c>
      <c r="AC31" s="33">
        <f>+VLOOKUP($A31,'[2]World GDP'!$D$2:$AW$189,AC$1-1973,0)</f>
        <v>4.0730000000000004</v>
      </c>
      <c r="AD31" s="33">
        <f>+VLOOKUP($A31,'[2]World GDP'!$D$2:$AW$189,AD$1-1973,0)</f>
        <v>3.8809999999999998</v>
      </c>
      <c r="AE31" s="33">
        <f>+VLOOKUP($A31,'[2]World GDP'!$D$2:$AW$189,AE$1-1973,0)</f>
        <v>-2.6280000000000001</v>
      </c>
      <c r="AF31" s="33">
        <f>+VLOOKUP($A31,'[2]World GDP'!$D$2:$AW$189,AF$1-1973,0)</f>
        <v>2.879</v>
      </c>
      <c r="AG31" s="33">
        <f>+VLOOKUP($A31,'[2]World GDP'!$D$2:$AW$189,AG$1-1973,0)</f>
        <v>1.679</v>
      </c>
      <c r="AH31" s="33">
        <f>+VLOOKUP($A31,'[2]World GDP'!$D$2:$AW$189,AH$1-1973,0)</f>
        <v>0.81799999999999995</v>
      </c>
      <c r="AI31" s="33">
        <f>+VLOOKUP($A31,'[2]World GDP'!$D$2:$AW$189,AI$1-1973,0)</f>
        <v>1.3109999999999999</v>
      </c>
      <c r="AJ31" s="33">
        <f>+VLOOKUP($A31,'[2]World GDP'!$D$2:$AW$189,AJ$1-1973,0)</f>
        <v>1.835</v>
      </c>
      <c r="AK31" s="33">
        <f>+VLOOKUP($A31,'[2]World GDP'!$D$2:$AW$189,AK$1-1973,0)</f>
        <v>1.994</v>
      </c>
      <c r="AL31" s="33">
        <f>+VLOOKUP($A31,'[2]World GDP'!$D$2:$AW$189,AL$1-1973,0)</f>
        <v>2.1349999999999998</v>
      </c>
      <c r="AM31" s="33">
        <f>+VLOOKUP($A31,'[2]World GDP'!$D$2:$AW$189,AM$1-1973,0)</f>
        <v>1.901</v>
      </c>
      <c r="AN31" s="33">
        <f>+VLOOKUP($A31,'[2]World GDP'!$D$2:$AW$189,AN$1-1973,0)</f>
        <v>1.871</v>
      </c>
      <c r="AQ31" t="s">
        <v>155</v>
      </c>
      <c r="AR31" t="e">
        <f t="shared" si="25"/>
        <v>#DIV/0!</v>
      </c>
      <c r="AS31" t="e">
        <f t="shared" si="25"/>
        <v>#DIV/0!</v>
      </c>
      <c r="AT31" t="e">
        <f t="shared" si="25"/>
        <v>#DIV/0!</v>
      </c>
      <c r="AU31" t="e">
        <f t="shared" si="25"/>
        <v>#DIV/0!</v>
      </c>
      <c r="AV31" t="e">
        <f t="shared" si="25"/>
        <v>#DIV/0!</v>
      </c>
      <c r="AW31" t="e">
        <f t="shared" si="25"/>
        <v>#DIV/0!</v>
      </c>
      <c r="AX31" t="e">
        <f t="shared" si="25"/>
        <v>#DIV/0!</v>
      </c>
      <c r="AY31" t="e">
        <f t="shared" si="25"/>
        <v>#DIV/0!</v>
      </c>
      <c r="AZ31" t="e">
        <f t="shared" si="25"/>
        <v>#DIV/0!</v>
      </c>
      <c r="BA31" t="e">
        <f t="shared" si="25"/>
        <v>#DIV/0!</v>
      </c>
      <c r="BB31" t="e">
        <f t="shared" si="25"/>
        <v>#DIV/0!</v>
      </c>
      <c r="BC31" t="e">
        <f t="shared" si="25"/>
        <v>#DIV/0!</v>
      </c>
      <c r="BD31" t="e">
        <f t="shared" si="25"/>
        <v>#DIV/0!</v>
      </c>
      <c r="BE31" t="e">
        <f t="shared" si="25"/>
        <v>#DIV/0!</v>
      </c>
      <c r="BF31" t="e">
        <f t="shared" si="25"/>
        <v>#DIV/0!</v>
      </c>
      <c r="BG31" t="e">
        <f t="shared" si="25"/>
        <v>#DIV/0!</v>
      </c>
      <c r="BH31" t="e">
        <f t="shared" si="24"/>
        <v>#DIV/0!</v>
      </c>
      <c r="BI31" t="e">
        <f t="shared" si="24"/>
        <v>#DIV/0!</v>
      </c>
      <c r="BJ31" t="e">
        <f t="shared" si="24"/>
        <v>#DIV/0!</v>
      </c>
      <c r="BK31" t="e">
        <f t="shared" si="24"/>
        <v>#DIV/0!</v>
      </c>
      <c r="BL31" t="e">
        <f t="shared" si="24"/>
        <v>#DIV/0!</v>
      </c>
      <c r="BM31">
        <f t="shared" si="24"/>
        <v>-121800</v>
      </c>
      <c r="BN31">
        <f t="shared" si="24"/>
        <v>-70.583401807723916</v>
      </c>
      <c r="BO31">
        <f t="shared" si="24"/>
        <v>-140.3631284916201</v>
      </c>
      <c r="BP31">
        <f t="shared" si="24"/>
        <v>-1340.4844290657441</v>
      </c>
      <c r="BQ31">
        <f t="shared" si="24"/>
        <v>-28.03347280334728</v>
      </c>
      <c r="BR31">
        <f t="shared" si="24"/>
        <v>57.868217054263567</v>
      </c>
      <c r="BS31">
        <f t="shared" si="24"/>
        <v>-4.7139700466486687</v>
      </c>
      <c r="BT31">
        <f t="shared" si="23"/>
        <v>-167.71450657047154</v>
      </c>
      <c r="BU31">
        <f t="shared" si="23"/>
        <v>-209.55098934550989</v>
      </c>
      <c r="BV31">
        <f t="shared" si="23"/>
        <v>-41.68113928447378</v>
      </c>
      <c r="BW31">
        <f t="shared" si="23"/>
        <v>-51.280524121500896</v>
      </c>
      <c r="BX31">
        <f t="shared" si="23"/>
        <v>60.268948655256736</v>
      </c>
      <c r="BY31">
        <f t="shared" si="23"/>
        <v>39.969488939740671</v>
      </c>
      <c r="BZ31">
        <f t="shared" si="23"/>
        <v>8.6648501362397923</v>
      </c>
      <c r="CA31">
        <f t="shared" si="23"/>
        <v>7.0712136409227639</v>
      </c>
      <c r="CB31">
        <f t="shared" si="23"/>
        <v>-10.960187353629962</v>
      </c>
      <c r="CC31">
        <f t="shared" si="23"/>
        <v>-1.5781167806417642</v>
      </c>
      <c r="CF31" t="s">
        <v>155</v>
      </c>
      <c r="CG31" s="33">
        <f t="shared" si="12"/>
        <v>0</v>
      </c>
      <c r="CH31" s="33">
        <f t="shared" si="12"/>
        <v>0</v>
      </c>
      <c r="CI31" s="33">
        <f t="shared" si="12"/>
        <v>0</v>
      </c>
      <c r="CJ31" s="33">
        <f t="shared" si="12"/>
        <v>0</v>
      </c>
      <c r="CK31" s="33">
        <f t="shared" si="12"/>
        <v>0</v>
      </c>
      <c r="CL31" s="33">
        <f t="shared" si="12"/>
        <v>0</v>
      </c>
      <c r="CM31" s="33">
        <f t="shared" si="12"/>
        <v>0</v>
      </c>
      <c r="CN31" s="33">
        <f t="shared" si="12"/>
        <v>0</v>
      </c>
      <c r="CO31" s="33">
        <f t="shared" si="12"/>
        <v>0</v>
      </c>
      <c r="CP31" s="33">
        <f t="shared" si="12"/>
        <v>0</v>
      </c>
      <c r="CQ31" s="33">
        <f t="shared" si="12"/>
        <v>0</v>
      </c>
      <c r="CR31" s="33">
        <f t="shared" si="12"/>
        <v>0</v>
      </c>
      <c r="CS31" s="33">
        <f t="shared" si="12"/>
        <v>0</v>
      </c>
      <c r="CT31" s="33">
        <f t="shared" si="12"/>
        <v>0</v>
      </c>
      <c r="CU31" s="33">
        <f t="shared" si="12"/>
        <v>0</v>
      </c>
      <c r="CV31" s="33">
        <f t="shared" si="12"/>
        <v>0</v>
      </c>
      <c r="CW31" s="33">
        <f t="shared" si="18"/>
        <v>0</v>
      </c>
      <c r="CX31" s="33">
        <f t="shared" si="18"/>
        <v>0</v>
      </c>
      <c r="CY31" s="33">
        <f t="shared" si="18"/>
        <v>0</v>
      </c>
      <c r="CZ31" s="33">
        <f t="shared" si="18"/>
        <v>0</v>
      </c>
      <c r="DA31" s="33">
        <f t="shared" si="18"/>
        <v>-2E-3</v>
      </c>
      <c r="DB31" s="33">
        <f t="shared" si="18"/>
        <v>2.4359999999999999</v>
      </c>
      <c r="DC31" s="33">
        <f t="shared" si="18"/>
        <v>-1.7180000000000002</v>
      </c>
      <c r="DD31" s="33">
        <f t="shared" si="18"/>
        <v>-1.0049999999999999</v>
      </c>
      <c r="DE31" s="33">
        <f t="shared" si="18"/>
        <v>3.8740000000000001</v>
      </c>
      <c r="DF31" s="33">
        <f t="shared" si="18"/>
        <v>-1.0049999999999999</v>
      </c>
      <c r="DG31" s="33">
        <f t="shared" si="18"/>
        <v>1.4930000000000003</v>
      </c>
      <c r="DH31" s="33">
        <f t="shared" si="18"/>
        <v>-0.19200000000000061</v>
      </c>
      <c r="DI31" s="33">
        <f t="shared" si="18"/>
        <v>-6.5090000000000003</v>
      </c>
      <c r="DJ31" s="33">
        <f t="shared" si="18"/>
        <v>5.5069999999999997</v>
      </c>
      <c r="DK31" s="33">
        <f t="shared" si="18"/>
        <v>-1.2</v>
      </c>
      <c r="DL31" s="33">
        <f t="shared" si="18"/>
        <v>-0.8610000000000001</v>
      </c>
      <c r="DM31" s="33">
        <f t="shared" si="20"/>
        <v>0.49299999999999999</v>
      </c>
      <c r="DN31" s="33">
        <f t="shared" si="20"/>
        <v>0.52400000000000002</v>
      </c>
      <c r="DO31" s="33">
        <f t="shared" si="20"/>
        <v>0.15900000000000003</v>
      </c>
      <c r="DP31" s="33">
        <f t="shared" si="20"/>
        <v>0.14099999999999979</v>
      </c>
      <c r="DQ31" s="33">
        <f t="shared" si="20"/>
        <v>-0.23399999999999976</v>
      </c>
      <c r="DR31" s="33">
        <f t="shared" si="20"/>
        <v>-3.0000000000000027E-2</v>
      </c>
      <c r="DS31" s="33"/>
      <c r="DU31" t="s">
        <v>155</v>
      </c>
      <c r="DV31" s="33">
        <f t="shared" si="13"/>
        <v>0</v>
      </c>
      <c r="DW31" s="33">
        <f t="shared" si="22"/>
        <v>0</v>
      </c>
      <c r="DX31" s="33">
        <f t="shared" si="22"/>
        <v>0</v>
      </c>
      <c r="DY31" s="33">
        <f t="shared" si="22"/>
        <v>0</v>
      </c>
      <c r="DZ31" s="33">
        <f t="shared" si="22"/>
        <v>0</v>
      </c>
      <c r="EA31" s="33">
        <f t="shared" si="22"/>
        <v>0</v>
      </c>
      <c r="EB31" s="33">
        <f t="shared" si="22"/>
        <v>0</v>
      </c>
      <c r="EC31" s="33">
        <f t="shared" si="22"/>
        <v>0</v>
      </c>
      <c r="ED31" s="33">
        <f t="shared" si="22"/>
        <v>0</v>
      </c>
      <c r="EE31" s="33">
        <f t="shared" si="22"/>
        <v>0</v>
      </c>
      <c r="EF31" s="33">
        <f t="shared" si="22"/>
        <v>0</v>
      </c>
      <c r="EG31" s="33">
        <f t="shared" si="22"/>
        <v>0</v>
      </c>
      <c r="EH31" s="33">
        <f t="shared" si="22"/>
        <v>0</v>
      </c>
      <c r="EI31" s="33">
        <f t="shared" si="22"/>
        <v>0</v>
      </c>
      <c r="EJ31" s="33">
        <f t="shared" si="22"/>
        <v>0</v>
      </c>
      <c r="EK31" s="33">
        <f t="shared" si="22"/>
        <v>0</v>
      </c>
      <c r="EL31" s="33">
        <f t="shared" si="22"/>
        <v>0</v>
      </c>
      <c r="EM31" s="33">
        <f t="shared" si="21"/>
        <v>0</v>
      </c>
      <c r="EN31" s="33">
        <f t="shared" si="21"/>
        <v>0</v>
      </c>
      <c r="EO31" s="33">
        <f t="shared" si="21"/>
        <v>0</v>
      </c>
      <c r="EP31" s="33">
        <f t="shared" si="21"/>
        <v>-2E-3</v>
      </c>
      <c r="EQ31" s="33">
        <f t="shared" si="21"/>
        <v>2.4340000000000002</v>
      </c>
      <c r="ER31" s="33">
        <f t="shared" si="21"/>
        <v>0.71599999999999997</v>
      </c>
      <c r="ES31" s="33">
        <f t="shared" si="19"/>
        <v>-0.28899999999999992</v>
      </c>
      <c r="ET31" s="33">
        <f t="shared" si="19"/>
        <v>3.585</v>
      </c>
      <c r="EU31" s="33">
        <f t="shared" si="19"/>
        <v>2.58</v>
      </c>
      <c r="EV31" s="33">
        <f t="shared" si="19"/>
        <v>4.0730000000000004</v>
      </c>
      <c r="EW31" s="33">
        <f t="shared" si="19"/>
        <v>3.8809999999999998</v>
      </c>
      <c r="EX31" s="33">
        <f t="shared" si="19"/>
        <v>-2.6280000000000006</v>
      </c>
      <c r="EY31" s="33">
        <f t="shared" si="19"/>
        <v>2.8789999999999991</v>
      </c>
      <c r="EZ31" s="33">
        <f t="shared" si="19"/>
        <v>1.6789999999999992</v>
      </c>
      <c r="FA31" s="33">
        <f t="shared" si="19"/>
        <v>0.81799999999999906</v>
      </c>
      <c r="FB31" s="33">
        <f t="shared" si="19"/>
        <v>1.3109999999999991</v>
      </c>
      <c r="FC31" s="33">
        <f t="shared" si="19"/>
        <v>1.8349999999999991</v>
      </c>
      <c r="FD31" s="33">
        <f t="shared" si="19"/>
        <v>1.9939999999999991</v>
      </c>
      <c r="FE31" s="33">
        <f t="shared" si="19"/>
        <v>2.1349999999999989</v>
      </c>
      <c r="FF31" s="33">
        <f t="shared" si="19"/>
        <v>1.9009999999999991</v>
      </c>
      <c r="FG31" s="33">
        <f t="shared" si="19"/>
        <v>1.8709999999999991</v>
      </c>
      <c r="FH31" s="34"/>
      <c r="FK31" s="33"/>
      <c r="FL31" s="33"/>
    </row>
    <row r="32" spans="1:168" x14ac:dyDescent="0.25">
      <c r="A32" t="s">
        <v>156</v>
      </c>
      <c r="B32" s="33">
        <f>+VLOOKUP($A32,'[2]World GDP'!$D$2:$AW$189,B$1-1973,0)</f>
        <v>11.361000000000001</v>
      </c>
      <c r="C32" s="33">
        <f>+VLOOKUP($A32,'[2]World GDP'!$D$2:$AW$189,C$1-1973,0)</f>
        <v>-7.0640000000000001</v>
      </c>
      <c r="D32" s="33">
        <f>+VLOOKUP($A32,'[2]World GDP'!$D$2:$AW$189,D$1-1973,0)</f>
        <v>5.2809999999999997</v>
      </c>
      <c r="E32" s="33">
        <f>+VLOOKUP($A32,'[2]World GDP'!$D$2:$AW$189,E$1-1973,0)</f>
        <v>5.899</v>
      </c>
      <c r="F32" s="33">
        <f>+VLOOKUP($A32,'[2]World GDP'!$D$2:$AW$189,F$1-1973,0)</f>
        <v>0.96899999999999997</v>
      </c>
      <c r="G32" s="33">
        <f>+VLOOKUP($A32,'[2]World GDP'!$D$2:$AW$189,G$1-1973,0)</f>
        <v>4.8259999999999996</v>
      </c>
      <c r="H32" s="33">
        <f>+VLOOKUP($A32,'[2]World GDP'!$D$2:$AW$189,H$1-1973,0)</f>
        <v>8.8059999999999992</v>
      </c>
      <c r="I32" s="33">
        <f>+VLOOKUP($A32,'[2]World GDP'!$D$2:$AW$189,I$1-1973,0)</f>
        <v>11.154999999999999</v>
      </c>
      <c r="J32" s="33">
        <f>+VLOOKUP($A32,'[2]World GDP'!$D$2:$AW$189,J$1-1973,0)</f>
        <v>8.6669999999999998</v>
      </c>
      <c r="K32" s="33">
        <f>+VLOOKUP($A32,'[2]World GDP'!$D$2:$AW$189,K$1-1973,0)</f>
        <v>5.8239999999999998</v>
      </c>
      <c r="L32" s="33">
        <f>+VLOOKUP($A32,'[2]World GDP'!$D$2:$AW$189,L$1-1973,0)</f>
        <v>4.9039999999999999</v>
      </c>
      <c r="M32" s="33">
        <f>+VLOOKUP($A32,'[2]World GDP'!$D$2:$AW$189,M$1-1973,0)</f>
        <v>6.3810000000000002</v>
      </c>
      <c r="N32" s="33">
        <f>+VLOOKUP($A32,'[2]World GDP'!$D$2:$AW$189,N$1-1973,0)</f>
        <v>10.416</v>
      </c>
      <c r="O32" s="33">
        <f>+VLOOKUP($A32,'[2]World GDP'!$D$2:$AW$189,O$1-1973,0)</f>
        <v>10.275</v>
      </c>
      <c r="P32" s="33">
        <f>+VLOOKUP($A32,'[2]World GDP'!$D$2:$AW$189,P$1-1973,0)</f>
        <v>4.8449999999999998</v>
      </c>
      <c r="Q32" s="33">
        <f>+VLOOKUP($A32,'[2]World GDP'!$D$2:$AW$189,Q$1-1973,0)</f>
        <v>4.4459999999999997</v>
      </c>
      <c r="R32" s="33">
        <f>+VLOOKUP($A32,'[2]World GDP'!$D$2:$AW$189,R$1-1973,0)</f>
        <v>0.26500000000000001</v>
      </c>
      <c r="S32" s="33">
        <f>+VLOOKUP($A32,'[2]World GDP'!$D$2:$AW$189,S$1-1973,0)</f>
        <v>3.7309999999999999</v>
      </c>
      <c r="T32" s="33">
        <f>+VLOOKUP($A32,'[2]World GDP'!$D$2:$AW$189,T$1-1973,0)</f>
        <v>8.5749999999999993</v>
      </c>
      <c r="U32" s="33">
        <f>+VLOOKUP($A32,'[2]World GDP'!$D$2:$AW$189,U$1-1973,0)</f>
        <v>4.6189999999999998</v>
      </c>
      <c r="V32" s="33">
        <f>+VLOOKUP($A32,'[2]World GDP'!$D$2:$AW$189,V$1-1973,0)</f>
        <v>7.1989999999999998</v>
      </c>
      <c r="W32" s="33">
        <f>+VLOOKUP($A32,'[2]World GDP'!$D$2:$AW$189,W$1-1973,0)</f>
        <v>3.214</v>
      </c>
      <c r="X32" s="33">
        <f>+VLOOKUP($A32,'[2]World GDP'!$D$2:$AW$189,X$1-1973,0)</f>
        <v>1.627</v>
      </c>
      <c r="Y32" s="33">
        <f>+VLOOKUP($A32,'[2]World GDP'!$D$2:$AW$189,Y$1-1973,0)</f>
        <v>5.984</v>
      </c>
      <c r="Z32" s="33">
        <f>+VLOOKUP($A32,'[2]World GDP'!$D$2:$AW$189,Z$1-1973,0)</f>
        <v>4.2990000000000004</v>
      </c>
      <c r="AA32" s="33">
        <f>+VLOOKUP($A32,'[2]World GDP'!$D$2:$AW$189,AA$1-1973,0)</f>
        <v>1.4530000000000001</v>
      </c>
      <c r="AB32" s="33">
        <f>+VLOOKUP($A32,'[2]World GDP'!$D$2:$AW$189,AB$1-1973,0)</f>
        <v>4.5140000000000002</v>
      </c>
      <c r="AC32" s="33">
        <f>+VLOOKUP($A32,'[2]World GDP'!$D$2:$AW$189,AC$1-1973,0)</f>
        <v>5.875</v>
      </c>
      <c r="AD32" s="33">
        <f>+VLOOKUP($A32,'[2]World GDP'!$D$2:$AW$189,AD$1-1973,0)</f>
        <v>5.5170000000000003</v>
      </c>
      <c r="AE32" s="33">
        <f>+VLOOKUP($A32,'[2]World GDP'!$D$2:$AW$189,AE$1-1973,0)</f>
        <v>3.0150000000000001</v>
      </c>
      <c r="AF32" s="33">
        <f>+VLOOKUP($A32,'[2]World GDP'!$D$2:$AW$189,AF$1-1973,0)</f>
        <v>4.0999999999999996</v>
      </c>
      <c r="AG32" s="33">
        <f>+VLOOKUP($A32,'[2]World GDP'!$D$2:$AW$189,AG$1-1973,0)</f>
        <v>3.8</v>
      </c>
      <c r="AH32" s="33">
        <f>+VLOOKUP($A32,'[2]World GDP'!$D$2:$AW$189,AH$1-1973,0)</f>
        <v>3.2949999999999999</v>
      </c>
      <c r="AI32" s="33">
        <f>+VLOOKUP($A32,'[2]World GDP'!$D$2:$AW$189,AI$1-1973,0)</f>
        <v>3.718</v>
      </c>
      <c r="AJ32" s="33">
        <f>+VLOOKUP($A32,'[2]World GDP'!$D$2:$AW$189,AJ$1-1973,0)</f>
        <v>4.3520000000000003</v>
      </c>
      <c r="AK32" s="33">
        <f>+VLOOKUP($A32,'[2]World GDP'!$D$2:$AW$189,AK$1-1973,0)</f>
        <v>4.6669999999999998</v>
      </c>
      <c r="AL32" s="33">
        <f>+VLOOKUP($A32,'[2]World GDP'!$D$2:$AW$189,AL$1-1973,0)</f>
        <v>4.5709999999999997</v>
      </c>
      <c r="AM32" s="33">
        <f>+VLOOKUP($A32,'[2]World GDP'!$D$2:$AW$189,AM$1-1973,0)</f>
        <v>4.5129999999999999</v>
      </c>
      <c r="AN32" s="33">
        <f>+VLOOKUP($A32,'[2]World GDP'!$D$2:$AW$189,AN$1-1973,0)</f>
        <v>4.5129999999999999</v>
      </c>
      <c r="AQ32" t="s">
        <v>156</v>
      </c>
      <c r="AR32">
        <f t="shared" si="25"/>
        <v>-162.1776252090485</v>
      </c>
      <c r="AS32">
        <f t="shared" si="25"/>
        <v>-174.75934314835786</v>
      </c>
      <c r="AT32">
        <f t="shared" si="25"/>
        <v>11.7023291043363</v>
      </c>
      <c r="AU32">
        <f t="shared" si="25"/>
        <v>-83.573487031700296</v>
      </c>
      <c r="AV32">
        <f t="shared" si="25"/>
        <v>398.03921568627453</v>
      </c>
      <c r="AW32">
        <f t="shared" si="25"/>
        <v>82.46995441359303</v>
      </c>
      <c r="AX32">
        <f t="shared" si="25"/>
        <v>26.674994322053152</v>
      </c>
      <c r="AY32">
        <f t="shared" si="25"/>
        <v>-22.303899596593453</v>
      </c>
      <c r="AZ32">
        <f t="shared" si="25"/>
        <v>-32.802584515980158</v>
      </c>
      <c r="BA32">
        <f t="shared" si="25"/>
        <v>-15.796703296703299</v>
      </c>
      <c r="BB32">
        <f t="shared" si="25"/>
        <v>30.118270799347471</v>
      </c>
      <c r="BC32">
        <f t="shared" si="25"/>
        <v>63.23460272684531</v>
      </c>
      <c r="BD32">
        <f t="shared" si="25"/>
        <v>-1.3536866359446975</v>
      </c>
      <c r="BE32">
        <f t="shared" si="25"/>
        <v>-52.846715328467155</v>
      </c>
      <c r="BF32">
        <f t="shared" si="25"/>
        <v>-8.235294117647058</v>
      </c>
      <c r="BG32">
        <f t="shared" si="25"/>
        <v>-94.039586144849295</v>
      </c>
      <c r="BH32">
        <f t="shared" si="24"/>
        <v>1307.9245283018868</v>
      </c>
      <c r="BI32">
        <f t="shared" si="24"/>
        <v>129.83114446529078</v>
      </c>
      <c r="BJ32">
        <f t="shared" si="24"/>
        <v>-46.134110787172013</v>
      </c>
      <c r="BK32">
        <f t="shared" si="24"/>
        <v>55.856245940679827</v>
      </c>
      <c r="BL32">
        <f t="shared" si="24"/>
        <v>-55.354910404222807</v>
      </c>
      <c r="BM32">
        <f t="shared" si="24"/>
        <v>-49.37772246421904</v>
      </c>
      <c r="BN32">
        <f t="shared" si="24"/>
        <v>267.7934849416103</v>
      </c>
      <c r="BO32">
        <f t="shared" si="24"/>
        <v>-28.158422459893046</v>
      </c>
      <c r="BP32">
        <f t="shared" si="24"/>
        <v>-66.201442195859499</v>
      </c>
      <c r="BQ32">
        <f t="shared" si="24"/>
        <v>210.6675843083276</v>
      </c>
      <c r="BR32">
        <f t="shared" si="24"/>
        <v>30.150642445724401</v>
      </c>
      <c r="BS32">
        <f t="shared" si="24"/>
        <v>-6.0936170212765859</v>
      </c>
      <c r="BT32">
        <f t="shared" si="23"/>
        <v>-45.350734094616641</v>
      </c>
      <c r="BU32">
        <f t="shared" si="23"/>
        <v>35.986733001658365</v>
      </c>
      <c r="BV32">
        <f t="shared" si="23"/>
        <v>-7.3170731707317032</v>
      </c>
      <c r="BW32">
        <f t="shared" si="23"/>
        <v>-13.289473684210535</v>
      </c>
      <c r="BX32">
        <f t="shared" si="23"/>
        <v>12.837632776934754</v>
      </c>
      <c r="BY32">
        <f t="shared" si="23"/>
        <v>17.052178590640139</v>
      </c>
      <c r="BZ32">
        <f t="shared" si="23"/>
        <v>7.238051470588232</v>
      </c>
      <c r="CA32">
        <f t="shared" si="23"/>
        <v>-2.0569959288622215</v>
      </c>
      <c r="CB32">
        <f t="shared" si="23"/>
        <v>-1.268868956464658</v>
      </c>
      <c r="CC32">
        <f t="shared" si="23"/>
        <v>0</v>
      </c>
      <c r="CF32" t="s">
        <v>156</v>
      </c>
      <c r="CG32" s="33">
        <f t="shared" si="12"/>
        <v>-18.425000000000001</v>
      </c>
      <c r="CH32" s="33">
        <f t="shared" si="12"/>
        <v>12.344999999999999</v>
      </c>
      <c r="CI32" s="33">
        <f t="shared" si="12"/>
        <v>0.61800000000000033</v>
      </c>
      <c r="CJ32" s="33">
        <f t="shared" si="12"/>
        <v>-4.93</v>
      </c>
      <c r="CK32" s="33">
        <f t="shared" si="12"/>
        <v>3.8569999999999998</v>
      </c>
      <c r="CL32" s="33">
        <f t="shared" si="12"/>
        <v>3.9799999999999995</v>
      </c>
      <c r="CM32" s="33">
        <f t="shared" si="12"/>
        <v>2.3490000000000002</v>
      </c>
      <c r="CN32" s="33">
        <f t="shared" si="12"/>
        <v>-2.4879999999999995</v>
      </c>
      <c r="CO32" s="33">
        <f t="shared" si="12"/>
        <v>-2.843</v>
      </c>
      <c r="CP32" s="33">
        <f t="shared" si="12"/>
        <v>-0.91999999999999993</v>
      </c>
      <c r="CQ32" s="33">
        <f t="shared" si="12"/>
        <v>1.4770000000000003</v>
      </c>
      <c r="CR32" s="33">
        <f t="shared" si="12"/>
        <v>4.0350000000000001</v>
      </c>
      <c r="CS32" s="33">
        <f t="shared" si="12"/>
        <v>-0.14100000000000001</v>
      </c>
      <c r="CT32" s="33">
        <f t="shared" si="12"/>
        <v>-5.4300000000000006</v>
      </c>
      <c r="CU32" s="33">
        <f t="shared" si="12"/>
        <v>-0.39900000000000002</v>
      </c>
      <c r="CV32" s="33">
        <f t="shared" si="12"/>
        <v>-4.181</v>
      </c>
      <c r="CW32" s="33">
        <f t="shared" si="18"/>
        <v>3.4659999999999997</v>
      </c>
      <c r="CX32" s="33">
        <f t="shared" si="18"/>
        <v>4.8439999999999994</v>
      </c>
      <c r="CY32" s="33">
        <f t="shared" si="18"/>
        <v>-3.9559999999999995</v>
      </c>
      <c r="CZ32" s="33">
        <f t="shared" si="18"/>
        <v>2.58</v>
      </c>
      <c r="DA32" s="33">
        <f t="shared" si="18"/>
        <v>-3.9849999999999999</v>
      </c>
      <c r="DB32" s="33">
        <f t="shared" si="18"/>
        <v>-1.587</v>
      </c>
      <c r="DC32" s="33">
        <f t="shared" si="18"/>
        <v>4.3570000000000002</v>
      </c>
      <c r="DD32" s="33">
        <f t="shared" si="18"/>
        <v>-1.6849999999999996</v>
      </c>
      <c r="DE32" s="33">
        <f t="shared" si="18"/>
        <v>-2.8460000000000001</v>
      </c>
      <c r="DF32" s="33">
        <f t="shared" si="18"/>
        <v>3.0609999999999999</v>
      </c>
      <c r="DG32" s="33">
        <f t="shared" si="18"/>
        <v>1.3609999999999998</v>
      </c>
      <c r="DH32" s="33">
        <f t="shared" si="18"/>
        <v>-0.35799999999999965</v>
      </c>
      <c r="DI32" s="33">
        <f t="shared" si="18"/>
        <v>-2.5020000000000002</v>
      </c>
      <c r="DJ32" s="33">
        <f t="shared" si="18"/>
        <v>1.0849999999999995</v>
      </c>
      <c r="DK32" s="33">
        <f t="shared" si="18"/>
        <v>-0.29999999999999982</v>
      </c>
      <c r="DL32" s="33">
        <f t="shared" si="18"/>
        <v>-0.50499999999999989</v>
      </c>
      <c r="DM32" s="33">
        <f t="shared" si="20"/>
        <v>0.42300000000000004</v>
      </c>
      <c r="DN32" s="33">
        <f t="shared" si="20"/>
        <v>0.63400000000000034</v>
      </c>
      <c r="DO32" s="33">
        <f t="shared" si="20"/>
        <v>0.3149999999999995</v>
      </c>
      <c r="DP32" s="33">
        <f t="shared" si="20"/>
        <v>-9.6000000000000085E-2</v>
      </c>
      <c r="DQ32" s="33">
        <f t="shared" si="20"/>
        <v>-5.7999999999999829E-2</v>
      </c>
      <c r="DR32" s="33">
        <f t="shared" si="20"/>
        <v>0</v>
      </c>
      <c r="DS32" s="33"/>
      <c r="DU32" t="s">
        <v>156</v>
      </c>
      <c r="DV32" s="33">
        <f t="shared" si="13"/>
        <v>-18.425000000000001</v>
      </c>
      <c r="DW32" s="33">
        <f t="shared" si="22"/>
        <v>-6.0800000000000018</v>
      </c>
      <c r="DX32" s="33">
        <f t="shared" si="22"/>
        <v>-5.4620000000000015</v>
      </c>
      <c r="DY32" s="33">
        <f t="shared" si="22"/>
        <v>-10.392000000000001</v>
      </c>
      <c r="DZ32" s="33">
        <f t="shared" si="22"/>
        <v>-6.5350000000000019</v>
      </c>
      <c r="EA32" s="33">
        <f t="shared" si="22"/>
        <v>-2.5550000000000024</v>
      </c>
      <c r="EB32" s="33">
        <f t="shared" si="22"/>
        <v>-0.20600000000000218</v>
      </c>
      <c r="EC32" s="33">
        <f t="shared" si="22"/>
        <v>-2.6940000000000017</v>
      </c>
      <c r="ED32" s="33">
        <f t="shared" si="22"/>
        <v>-5.5370000000000017</v>
      </c>
      <c r="EE32" s="33">
        <f t="shared" si="22"/>
        <v>-6.4570000000000016</v>
      </c>
      <c r="EF32" s="33">
        <f t="shared" si="22"/>
        <v>-4.9800000000000013</v>
      </c>
      <c r="EG32" s="33">
        <f t="shared" si="22"/>
        <v>-0.94500000000000117</v>
      </c>
      <c r="EH32" s="33">
        <f t="shared" si="22"/>
        <v>-1.0860000000000012</v>
      </c>
      <c r="EI32" s="33">
        <f t="shared" si="22"/>
        <v>-6.5160000000000018</v>
      </c>
      <c r="EJ32" s="33">
        <f t="shared" si="22"/>
        <v>-6.9150000000000018</v>
      </c>
      <c r="EK32" s="33">
        <f t="shared" si="22"/>
        <v>-11.096000000000002</v>
      </c>
      <c r="EL32" s="33">
        <f t="shared" si="22"/>
        <v>-7.6300000000000026</v>
      </c>
      <c r="EM32" s="33">
        <f t="shared" si="21"/>
        <v>-2.7860000000000031</v>
      </c>
      <c r="EN32" s="33">
        <f t="shared" si="21"/>
        <v>-6.7420000000000027</v>
      </c>
      <c r="EO32" s="33">
        <f t="shared" si="21"/>
        <v>-4.1620000000000026</v>
      </c>
      <c r="EP32" s="33">
        <f t="shared" si="21"/>
        <v>-8.147000000000002</v>
      </c>
      <c r="EQ32" s="33">
        <f t="shared" si="21"/>
        <v>-9.7340000000000018</v>
      </c>
      <c r="ER32" s="33">
        <f t="shared" si="21"/>
        <v>-5.3770000000000016</v>
      </c>
      <c r="ES32" s="33">
        <f t="shared" si="19"/>
        <v>-7.0620000000000012</v>
      </c>
      <c r="ET32" s="33">
        <f t="shared" si="19"/>
        <v>-9.9080000000000013</v>
      </c>
      <c r="EU32" s="33">
        <f t="shared" si="19"/>
        <v>-6.8470000000000013</v>
      </c>
      <c r="EV32" s="33">
        <f t="shared" si="19"/>
        <v>-5.4860000000000015</v>
      </c>
      <c r="EW32" s="33">
        <f t="shared" si="19"/>
        <v>-5.8440000000000012</v>
      </c>
      <c r="EX32" s="33">
        <f t="shared" si="19"/>
        <v>-8.3460000000000019</v>
      </c>
      <c r="EY32" s="33">
        <f t="shared" si="19"/>
        <v>-7.2610000000000028</v>
      </c>
      <c r="EZ32" s="33">
        <f t="shared" si="19"/>
        <v>-7.5610000000000026</v>
      </c>
      <c r="FA32" s="33">
        <f t="shared" si="19"/>
        <v>-8.0660000000000025</v>
      </c>
      <c r="FB32" s="33">
        <f t="shared" si="19"/>
        <v>-7.6430000000000025</v>
      </c>
      <c r="FC32" s="33">
        <f t="shared" si="19"/>
        <v>-7.0090000000000021</v>
      </c>
      <c r="FD32" s="33">
        <f t="shared" si="19"/>
        <v>-6.6940000000000026</v>
      </c>
      <c r="FE32" s="33">
        <f t="shared" si="19"/>
        <v>-6.7900000000000027</v>
      </c>
      <c r="FF32" s="33">
        <f t="shared" si="19"/>
        <v>-6.8480000000000025</v>
      </c>
      <c r="FG32" s="33">
        <f t="shared" si="19"/>
        <v>-6.8480000000000025</v>
      </c>
      <c r="FH32" s="67"/>
      <c r="FI32" s="34">
        <v>1996</v>
      </c>
      <c r="FK32" s="33"/>
      <c r="FL32" s="33"/>
    </row>
    <row r="33" spans="1:168" x14ac:dyDescent="0.25">
      <c r="A33" t="s">
        <v>157</v>
      </c>
      <c r="B33" s="33">
        <f>+VLOOKUP($A33,'[2]World GDP'!$D$2:$AW$189,B$1-1973,0)</f>
        <v>6.4429999999999996</v>
      </c>
      <c r="C33" s="33">
        <f>+VLOOKUP($A33,'[2]World GDP'!$D$2:$AW$189,C$1-1973,0)</f>
        <v>8.3759999999999994</v>
      </c>
      <c r="D33" s="33">
        <f>+VLOOKUP($A33,'[2]World GDP'!$D$2:$AW$189,D$1-1973,0)</f>
        <v>8.3309999999999995</v>
      </c>
      <c r="E33" s="33">
        <f>+VLOOKUP($A33,'[2]World GDP'!$D$2:$AW$189,E$1-1973,0)</f>
        <v>5.7919999999999998</v>
      </c>
      <c r="F33" s="33">
        <f>+VLOOKUP($A33,'[2]World GDP'!$D$2:$AW$189,F$1-1973,0)</f>
        <v>5.9139999999999997</v>
      </c>
      <c r="G33" s="33">
        <f>+VLOOKUP($A33,'[2]World GDP'!$D$2:$AW$189,G$1-1973,0)</f>
        <v>5.6790000000000003</v>
      </c>
      <c r="H33" s="33">
        <f>+VLOOKUP($A33,'[2]World GDP'!$D$2:$AW$189,H$1-1973,0)</f>
        <v>9.4260000000000002</v>
      </c>
      <c r="I33" s="33">
        <f>+VLOOKUP($A33,'[2]World GDP'!$D$2:$AW$189,I$1-1973,0)</f>
        <v>3.5419999999999998</v>
      </c>
      <c r="J33" s="33">
        <f>+VLOOKUP($A33,'[2]World GDP'!$D$2:$AW$189,J$1-1973,0)</f>
        <v>5.1459999999999999</v>
      </c>
      <c r="K33" s="33">
        <f>+VLOOKUP($A33,'[2]World GDP'!$D$2:$AW$189,K$1-1973,0)</f>
        <v>4.1829999999999998</v>
      </c>
      <c r="L33" s="33">
        <f>+VLOOKUP($A33,'[2]World GDP'!$D$2:$AW$189,L$1-1973,0)</f>
        <v>-2.4860000000000002</v>
      </c>
      <c r="M33" s="33">
        <f>+VLOOKUP($A33,'[2]World GDP'!$D$2:$AW$189,M$1-1973,0)</f>
        <v>-9.1989999999999998</v>
      </c>
      <c r="N33" s="33">
        <f>+VLOOKUP($A33,'[2]World GDP'!$D$2:$AW$189,N$1-1973,0)</f>
        <v>-9.2560000000000002</v>
      </c>
      <c r="O33" s="33">
        <f>+VLOOKUP($A33,'[2]World GDP'!$D$2:$AW$189,O$1-1973,0)</f>
        <v>-3.169</v>
      </c>
      <c r="P33" s="33">
        <f>+VLOOKUP($A33,'[2]World GDP'!$D$2:$AW$189,P$1-1973,0)</f>
        <v>2.1339999999999999</v>
      </c>
      <c r="Q33" s="33">
        <f>+VLOOKUP($A33,'[2]World GDP'!$D$2:$AW$189,Q$1-1973,0)</f>
        <v>6.3760000000000003</v>
      </c>
      <c r="R33" s="33">
        <f>+VLOOKUP($A33,'[2]World GDP'!$D$2:$AW$189,R$1-1973,0)</f>
        <v>2.2349999999999999</v>
      </c>
      <c r="S33" s="33">
        <f>+VLOOKUP($A33,'[2]World GDP'!$D$2:$AW$189,S$1-1973,0)</f>
        <v>3.8969999999999998</v>
      </c>
      <c r="T33" s="33">
        <f>+VLOOKUP($A33,'[2]World GDP'!$D$2:$AW$189,T$1-1973,0)</f>
        <v>3.34</v>
      </c>
      <c r="U33" s="33">
        <f>+VLOOKUP($A33,'[2]World GDP'!$D$2:$AW$189,U$1-1973,0)</f>
        <v>3.07</v>
      </c>
      <c r="V33" s="33">
        <f>+VLOOKUP($A33,'[2]World GDP'!$D$2:$AW$189,V$1-1973,0)</f>
        <v>1.1459999999999999</v>
      </c>
      <c r="W33" s="33">
        <f>+VLOOKUP($A33,'[2]World GDP'!$D$2:$AW$189,W$1-1973,0)</f>
        <v>2.9529999999999998</v>
      </c>
      <c r="X33" s="33">
        <f>+VLOOKUP($A33,'[2]World GDP'!$D$2:$AW$189,X$1-1973,0)</f>
        <v>4.7329999999999997</v>
      </c>
      <c r="Y33" s="33">
        <f>+VLOOKUP($A33,'[2]World GDP'!$D$2:$AW$189,Y$1-1973,0)</f>
        <v>7.0049999999999999</v>
      </c>
      <c r="Z33" s="33">
        <f>+VLOOKUP($A33,'[2]World GDP'!$D$2:$AW$189,Z$1-1973,0)</f>
        <v>10.625</v>
      </c>
      <c r="AA33" s="33">
        <f>+VLOOKUP($A33,'[2]World GDP'!$D$2:$AW$189,AA$1-1973,0)</f>
        <v>7.2539999999999996</v>
      </c>
      <c r="AB33" s="33">
        <f>+VLOOKUP($A33,'[2]World GDP'!$D$2:$AW$189,AB$1-1973,0)</f>
        <v>8.5559999999999992</v>
      </c>
      <c r="AC33" s="33">
        <f>+VLOOKUP($A33,'[2]World GDP'!$D$2:$AW$189,AC$1-1973,0)</f>
        <v>10.247999999999999</v>
      </c>
      <c r="AD33" s="33">
        <f>+VLOOKUP($A33,'[2]World GDP'!$D$2:$AW$189,AD$1-1973,0)</f>
        <v>8.9</v>
      </c>
      <c r="AE33" s="33">
        <f>+VLOOKUP($A33,'[2]World GDP'!$D$2:$AW$189,AE$1-1973,0)</f>
        <v>-1.2689999999999999</v>
      </c>
      <c r="AF33" s="33">
        <f>+VLOOKUP($A33,'[2]World GDP'!$D$2:$AW$189,AF$1-1973,0)</f>
        <v>6.3650000000000002</v>
      </c>
      <c r="AG33" s="33">
        <f>+VLOOKUP($A33,'[2]World GDP'!$D$2:$AW$189,AG$1-1973,0)</f>
        <v>17.513999999999999</v>
      </c>
      <c r="AH33" s="33">
        <f>+VLOOKUP($A33,'[2]World GDP'!$D$2:$AW$189,AH$1-1973,0)</f>
        <v>12.282999999999999</v>
      </c>
      <c r="AI33" s="33">
        <f>+VLOOKUP($A33,'[2]World GDP'!$D$2:$AW$189,AI$1-1973,0)</f>
        <v>14.039</v>
      </c>
      <c r="AJ33" s="33">
        <f>+VLOOKUP($A33,'[2]World GDP'!$D$2:$AW$189,AJ$1-1973,0)</f>
        <v>11.601000000000001</v>
      </c>
      <c r="AK33" s="33">
        <f>+VLOOKUP($A33,'[2]World GDP'!$D$2:$AW$189,AK$1-1973,0)</f>
        <v>7.585</v>
      </c>
      <c r="AL33" s="33">
        <f>+VLOOKUP($A33,'[2]World GDP'!$D$2:$AW$189,AL$1-1973,0)</f>
        <v>9.5</v>
      </c>
      <c r="AM33" s="33">
        <f>+VLOOKUP($A33,'[2]World GDP'!$D$2:$AW$189,AM$1-1973,0)</f>
        <v>7.5679999999999996</v>
      </c>
      <c r="AN33" s="33">
        <f>+VLOOKUP($A33,'[2]World GDP'!$D$2:$AW$189,AN$1-1973,0)</f>
        <v>8.9250000000000007</v>
      </c>
      <c r="AO33" s="66"/>
      <c r="AQ33" t="s">
        <v>157</v>
      </c>
      <c r="AR33">
        <f t="shared" si="25"/>
        <v>30.001552072016125</v>
      </c>
      <c r="AS33">
        <f t="shared" si="25"/>
        <v>-0.53724928366762015</v>
      </c>
      <c r="AT33">
        <f t="shared" si="25"/>
        <v>-30.476533429360217</v>
      </c>
      <c r="AU33">
        <f t="shared" si="25"/>
        <v>2.1063535911602287</v>
      </c>
      <c r="AV33">
        <f t="shared" si="25"/>
        <v>-3.9736219141021252</v>
      </c>
      <c r="AW33">
        <f t="shared" si="25"/>
        <v>65.979926043317477</v>
      </c>
      <c r="AX33">
        <f t="shared" si="25"/>
        <v>-62.423085083810733</v>
      </c>
      <c r="AY33">
        <f t="shared" si="25"/>
        <v>45.285149632975731</v>
      </c>
      <c r="AZ33">
        <f t="shared" si="25"/>
        <v>-18.71356393315196</v>
      </c>
      <c r="BA33">
        <f t="shared" si="25"/>
        <v>-159.43103036098495</v>
      </c>
      <c r="BB33">
        <f t="shared" si="25"/>
        <v>270.03218020917132</v>
      </c>
      <c r="BC33">
        <f t="shared" si="25"/>
        <v>0.61963256875748129</v>
      </c>
      <c r="BD33">
        <f t="shared" si="25"/>
        <v>-65.76274848746759</v>
      </c>
      <c r="BE33">
        <f t="shared" si="25"/>
        <v>-167.33985484379929</v>
      </c>
      <c r="BF33">
        <f t="shared" si="25"/>
        <v>198.78163074039367</v>
      </c>
      <c r="BG33">
        <f t="shared" si="25"/>
        <v>-64.946675031367633</v>
      </c>
      <c r="BH33">
        <f t="shared" si="24"/>
        <v>74.362416107382558</v>
      </c>
      <c r="BI33">
        <f t="shared" si="24"/>
        <v>-14.293045932768806</v>
      </c>
      <c r="BJ33">
        <f t="shared" si="24"/>
        <v>-8.0838323353293475</v>
      </c>
      <c r="BK33">
        <f t="shared" si="24"/>
        <v>-62.671009771986974</v>
      </c>
      <c r="BL33">
        <f t="shared" si="24"/>
        <v>157.67888307155323</v>
      </c>
      <c r="BM33">
        <f t="shared" si="24"/>
        <v>60.277683711479852</v>
      </c>
      <c r="BN33">
        <f t="shared" si="24"/>
        <v>48.003380519754927</v>
      </c>
      <c r="BO33">
        <f t="shared" si="24"/>
        <v>51.677373304782293</v>
      </c>
      <c r="BP33">
        <f t="shared" si="24"/>
        <v>-31.727058823529418</v>
      </c>
      <c r="BQ33">
        <f t="shared" si="24"/>
        <v>17.948717948717956</v>
      </c>
      <c r="BR33">
        <f t="shared" si="24"/>
        <v>19.775596072931293</v>
      </c>
      <c r="BS33">
        <f t="shared" si="24"/>
        <v>-13.153786104605771</v>
      </c>
      <c r="BT33">
        <f t="shared" si="23"/>
        <v>-114.25842696629213</v>
      </c>
      <c r="BU33">
        <f t="shared" si="23"/>
        <v>-601.5760441292357</v>
      </c>
      <c r="BV33">
        <f t="shared" si="23"/>
        <v>175.16103692065985</v>
      </c>
      <c r="BW33">
        <f t="shared" si="23"/>
        <v>-29.867534543793539</v>
      </c>
      <c r="BX33">
        <f t="shared" si="23"/>
        <v>14.296181714564838</v>
      </c>
      <c r="BY33">
        <f t="shared" si="23"/>
        <v>-17.365909252795774</v>
      </c>
      <c r="BZ33">
        <f t="shared" si="23"/>
        <v>-34.617705370226716</v>
      </c>
      <c r="CA33">
        <f t="shared" si="23"/>
        <v>25.247198417930122</v>
      </c>
      <c r="CB33">
        <f t="shared" si="23"/>
        <v>-20.336842105263159</v>
      </c>
      <c r="CC33">
        <f t="shared" si="23"/>
        <v>17.930761099365753</v>
      </c>
      <c r="CF33" t="s">
        <v>157</v>
      </c>
      <c r="CG33" s="33">
        <f t="shared" ref="CG33:CV48" si="26">+C33-B33</f>
        <v>1.9329999999999998</v>
      </c>
      <c r="CH33" s="33">
        <f t="shared" si="26"/>
        <v>-4.4999999999999929E-2</v>
      </c>
      <c r="CI33" s="33">
        <f t="shared" si="26"/>
        <v>-2.5389999999999997</v>
      </c>
      <c r="CJ33" s="33">
        <f t="shared" si="26"/>
        <v>0.12199999999999989</v>
      </c>
      <c r="CK33" s="33">
        <f t="shared" si="26"/>
        <v>-0.23499999999999943</v>
      </c>
      <c r="CL33" s="33">
        <f t="shared" si="26"/>
        <v>3.7469999999999999</v>
      </c>
      <c r="CM33" s="33">
        <f t="shared" si="26"/>
        <v>-5.8840000000000003</v>
      </c>
      <c r="CN33" s="33">
        <f t="shared" si="26"/>
        <v>1.6040000000000001</v>
      </c>
      <c r="CO33" s="33">
        <f t="shared" si="26"/>
        <v>-0.96300000000000008</v>
      </c>
      <c r="CP33" s="33">
        <f t="shared" si="26"/>
        <v>-6.6690000000000005</v>
      </c>
      <c r="CQ33" s="33">
        <f t="shared" si="26"/>
        <v>-6.7129999999999992</v>
      </c>
      <c r="CR33" s="33">
        <f t="shared" si="26"/>
        <v>-5.7000000000000384E-2</v>
      </c>
      <c r="CS33" s="33">
        <f t="shared" si="26"/>
        <v>6.0869999999999997</v>
      </c>
      <c r="CT33" s="33">
        <f t="shared" si="26"/>
        <v>5.3029999999999999</v>
      </c>
      <c r="CU33" s="33">
        <f t="shared" si="26"/>
        <v>4.2420000000000009</v>
      </c>
      <c r="CV33" s="33">
        <f t="shared" si="26"/>
        <v>-4.141</v>
      </c>
      <c r="CW33" s="33">
        <f t="shared" si="18"/>
        <v>1.6619999999999999</v>
      </c>
      <c r="CX33" s="33">
        <f t="shared" si="18"/>
        <v>-0.55699999999999994</v>
      </c>
      <c r="CY33" s="33">
        <f t="shared" si="18"/>
        <v>-0.27</v>
      </c>
      <c r="CZ33" s="33">
        <f t="shared" si="18"/>
        <v>-1.9239999999999999</v>
      </c>
      <c r="DA33" s="33">
        <f t="shared" si="18"/>
        <v>1.8069999999999999</v>
      </c>
      <c r="DB33" s="33">
        <f t="shared" si="18"/>
        <v>1.7799999999999998</v>
      </c>
      <c r="DC33" s="33">
        <f t="shared" si="18"/>
        <v>2.2720000000000002</v>
      </c>
      <c r="DD33" s="33">
        <f t="shared" si="18"/>
        <v>3.62</v>
      </c>
      <c r="DE33" s="33">
        <f t="shared" si="18"/>
        <v>-3.3710000000000004</v>
      </c>
      <c r="DF33" s="33">
        <f t="shared" si="18"/>
        <v>1.3019999999999996</v>
      </c>
      <c r="DG33" s="33">
        <f t="shared" si="18"/>
        <v>1.6920000000000002</v>
      </c>
      <c r="DH33" s="33">
        <f t="shared" si="18"/>
        <v>-1.347999999999999</v>
      </c>
      <c r="DI33" s="33">
        <f t="shared" si="18"/>
        <v>-10.169</v>
      </c>
      <c r="DJ33" s="33">
        <f t="shared" si="18"/>
        <v>7.6340000000000003</v>
      </c>
      <c r="DK33" s="33">
        <f t="shared" ref="DK33:DL51" si="27">+AG33-AF33</f>
        <v>11.148999999999999</v>
      </c>
      <c r="DL33" s="33">
        <f t="shared" si="27"/>
        <v>-5.2309999999999999</v>
      </c>
      <c r="DM33" s="33">
        <f t="shared" si="20"/>
        <v>1.7560000000000002</v>
      </c>
      <c r="DN33" s="33">
        <f t="shared" si="20"/>
        <v>-2.4379999999999988</v>
      </c>
      <c r="DO33" s="33">
        <f t="shared" si="20"/>
        <v>-4.0160000000000009</v>
      </c>
      <c r="DP33" s="33">
        <f t="shared" si="20"/>
        <v>1.915</v>
      </c>
      <c r="DQ33" s="33">
        <f t="shared" si="20"/>
        <v>-1.9320000000000004</v>
      </c>
      <c r="DR33" s="33">
        <f t="shared" si="20"/>
        <v>1.3570000000000011</v>
      </c>
      <c r="DS33" s="33"/>
      <c r="DU33" t="s">
        <v>157</v>
      </c>
      <c r="DV33" s="33">
        <f t="shared" si="13"/>
        <v>1.9329999999999998</v>
      </c>
      <c r="DW33" s="33">
        <f t="shared" si="22"/>
        <v>1.8879999999999999</v>
      </c>
      <c r="DX33" s="33">
        <f t="shared" si="22"/>
        <v>-0.6509999999999998</v>
      </c>
      <c r="DY33" s="33">
        <f t="shared" si="22"/>
        <v>-0.52899999999999991</v>
      </c>
      <c r="DZ33" s="33">
        <f t="shared" si="22"/>
        <v>-0.76399999999999935</v>
      </c>
      <c r="EA33" s="33">
        <f t="shared" si="22"/>
        <v>2.9830000000000005</v>
      </c>
      <c r="EB33" s="33">
        <f t="shared" si="22"/>
        <v>-2.9009999999999998</v>
      </c>
      <c r="EC33" s="33">
        <f t="shared" si="22"/>
        <v>-1.2969999999999997</v>
      </c>
      <c r="ED33" s="33">
        <f t="shared" si="22"/>
        <v>-2.2599999999999998</v>
      </c>
      <c r="EE33" s="33">
        <f t="shared" si="22"/>
        <v>-8.9290000000000003</v>
      </c>
      <c r="EF33" s="33">
        <f t="shared" si="22"/>
        <v>-15.641999999999999</v>
      </c>
      <c r="EG33" s="33">
        <f t="shared" si="22"/>
        <v>-15.699</v>
      </c>
      <c r="EH33" s="33">
        <f t="shared" si="22"/>
        <v>-9.6120000000000001</v>
      </c>
      <c r="EI33" s="33">
        <f t="shared" si="22"/>
        <v>-4.3090000000000002</v>
      </c>
      <c r="EJ33" s="33">
        <f t="shared" si="22"/>
        <v>-6.6999999999999282E-2</v>
      </c>
      <c r="EK33" s="33">
        <f t="shared" si="22"/>
        <v>-4.2079999999999993</v>
      </c>
      <c r="EL33" s="33">
        <f t="shared" si="22"/>
        <v>-2.5459999999999994</v>
      </c>
      <c r="EM33" s="33">
        <f t="shared" si="21"/>
        <v>-3.1029999999999993</v>
      </c>
      <c r="EN33" s="33">
        <f t="shared" si="21"/>
        <v>-3.3729999999999993</v>
      </c>
      <c r="EO33" s="33">
        <f t="shared" si="21"/>
        <v>-5.2969999999999988</v>
      </c>
      <c r="EP33" s="33">
        <f t="shared" si="21"/>
        <v>-3.4899999999999989</v>
      </c>
      <c r="EQ33" s="33">
        <f t="shared" si="21"/>
        <v>-1.7099999999999991</v>
      </c>
      <c r="ER33" s="33">
        <f t="shared" si="21"/>
        <v>0.56200000000000117</v>
      </c>
      <c r="ES33" s="33">
        <f t="shared" si="21"/>
        <v>4.1820000000000013</v>
      </c>
      <c r="ET33" s="33">
        <f t="shared" si="21"/>
        <v>0.81100000000000083</v>
      </c>
      <c r="EU33" s="33">
        <f t="shared" si="21"/>
        <v>2.1130000000000004</v>
      </c>
      <c r="EV33" s="33">
        <f t="shared" si="21"/>
        <v>3.8050000000000006</v>
      </c>
      <c r="EW33" s="33">
        <f t="shared" si="21"/>
        <v>2.4570000000000016</v>
      </c>
      <c r="EX33" s="33">
        <f t="shared" si="21"/>
        <v>-7.7119999999999989</v>
      </c>
      <c r="EY33" s="33">
        <f t="shared" si="21"/>
        <v>-7.7999999999998515E-2</v>
      </c>
      <c r="EZ33" s="33">
        <f t="shared" si="21"/>
        <v>11.071000000000002</v>
      </c>
      <c r="FA33" s="33">
        <f t="shared" si="21"/>
        <v>5.8400000000000016</v>
      </c>
      <c r="FB33" s="33">
        <f t="shared" si="21"/>
        <v>7.5960000000000019</v>
      </c>
      <c r="FC33" s="33">
        <f t="shared" ref="ES33:FG48" si="28">+FB33+DN33</f>
        <v>5.158000000000003</v>
      </c>
      <c r="FD33" s="33">
        <f t="shared" si="28"/>
        <v>1.1420000000000021</v>
      </c>
      <c r="FE33" s="33">
        <f t="shared" si="28"/>
        <v>3.0570000000000022</v>
      </c>
      <c r="FF33" s="33">
        <f t="shared" si="28"/>
        <v>1.1250000000000018</v>
      </c>
      <c r="FG33" s="33">
        <f t="shared" si="28"/>
        <v>2.4820000000000029</v>
      </c>
      <c r="FH33" s="67"/>
      <c r="FI33" s="34">
        <v>1992</v>
      </c>
      <c r="FK33" s="33"/>
      <c r="FL33" s="33"/>
    </row>
    <row r="34" spans="1:168" x14ac:dyDescent="0.25">
      <c r="A34" t="s">
        <v>158</v>
      </c>
      <c r="B34" s="33"/>
      <c r="C34" s="33"/>
      <c r="D34" s="33"/>
      <c r="E34" s="33"/>
      <c r="F34" s="33"/>
      <c r="G34" s="33"/>
      <c r="H34" s="33"/>
      <c r="I34" s="33"/>
      <c r="J34" s="33"/>
      <c r="K34" s="33"/>
      <c r="L34" s="33"/>
      <c r="M34" s="33"/>
      <c r="N34" s="33"/>
      <c r="O34" s="33"/>
      <c r="P34" s="33"/>
      <c r="Q34" s="33"/>
      <c r="R34" s="33"/>
      <c r="S34" s="33"/>
      <c r="T34" s="33"/>
      <c r="U34" s="33"/>
      <c r="V34" s="33"/>
      <c r="W34" s="33">
        <f>+VLOOKUP($A34,'[2]World GDP'!$D$2:$AW$189,W$1-1973,0)</f>
        <v>1.1000000000000001</v>
      </c>
      <c r="X34" s="33">
        <f>+VLOOKUP($A34,'[2]World GDP'!$D$2:$AW$189,X$1-1973,0)</f>
        <v>1.9</v>
      </c>
      <c r="Y34" s="33">
        <f>+VLOOKUP($A34,'[2]World GDP'!$D$2:$AW$189,Y$1-1973,0)</f>
        <v>2.5</v>
      </c>
      <c r="Z34" s="33">
        <f>+VLOOKUP($A34,'[2]World GDP'!$D$2:$AW$189,Z$1-1973,0)</f>
        <v>4.4000000000000004</v>
      </c>
      <c r="AA34" s="33">
        <f>+VLOOKUP($A34,'[2]World GDP'!$D$2:$AW$189,AA$1-1973,0)</f>
        <v>4.2</v>
      </c>
      <c r="AB34" s="33">
        <f>+VLOOKUP($A34,'[2]World GDP'!$D$2:$AW$189,AB$1-1973,0)</f>
        <v>8.6</v>
      </c>
      <c r="AC34" s="33">
        <f>+VLOOKUP($A34,'[2]World GDP'!$D$2:$AW$189,AC$1-1973,0)</f>
        <v>10.7</v>
      </c>
      <c r="AD34" s="33">
        <f>+VLOOKUP($A34,'[2]World GDP'!$D$2:$AW$189,AD$1-1973,0)</f>
        <v>6.9</v>
      </c>
      <c r="AE34" s="33">
        <f>+VLOOKUP($A34,'[2]World GDP'!$D$2:$AW$189,AE$1-1973,0)</f>
        <v>-5.7</v>
      </c>
      <c r="AF34" s="33">
        <f>+VLOOKUP($A34,'[2]World GDP'!$D$2:$AW$189,AF$1-1973,0)</f>
        <v>2.464</v>
      </c>
      <c r="AG34" s="33">
        <f>+VLOOKUP($A34,'[2]World GDP'!$D$2:$AW$189,AG$1-1973,0)</f>
        <v>3.222</v>
      </c>
      <c r="AH34" s="33">
        <f>+VLOOKUP($A34,'[2]World GDP'!$D$2:$AW$189,AH$1-1973,0)</f>
        <v>3.2000000000000001E-2</v>
      </c>
      <c r="AI34" s="33">
        <f>+VLOOKUP($A34,'[2]World GDP'!$D$2:$AW$189,AI$1-1973,0)</f>
        <v>1.2290000000000001</v>
      </c>
      <c r="AJ34" s="33">
        <f>+VLOOKUP($A34,'[2]World GDP'!$D$2:$AW$189,AJ$1-1973,0)</f>
        <v>2.0009999999999999</v>
      </c>
      <c r="AK34" s="33">
        <f>+VLOOKUP($A34,'[2]World GDP'!$D$2:$AW$189,AK$1-1973,0)</f>
        <v>2.02</v>
      </c>
      <c r="AL34" s="33">
        <f>+VLOOKUP($A34,'[2]World GDP'!$D$2:$AW$189,AL$1-1973,0)</f>
        <v>2.1859999999999999</v>
      </c>
      <c r="AM34" s="33">
        <f>+VLOOKUP($A34,'[2]World GDP'!$D$2:$AW$189,AM$1-1973,0)</f>
        <v>2.21</v>
      </c>
      <c r="AN34" s="33">
        <f>+VLOOKUP($A34,'[2]World GDP'!$D$2:$AW$189,AN$1-1973,0)</f>
        <v>2.234</v>
      </c>
      <c r="AQ34" t="s">
        <v>158</v>
      </c>
      <c r="AR34" t="e">
        <f t="shared" si="25"/>
        <v>#DIV/0!</v>
      </c>
      <c r="AS34" t="e">
        <f t="shared" si="25"/>
        <v>#DIV/0!</v>
      </c>
      <c r="AT34" t="e">
        <f t="shared" si="25"/>
        <v>#DIV/0!</v>
      </c>
      <c r="AU34" t="e">
        <f t="shared" si="25"/>
        <v>#DIV/0!</v>
      </c>
      <c r="AV34" t="e">
        <f t="shared" si="25"/>
        <v>#DIV/0!</v>
      </c>
      <c r="AW34" t="e">
        <f t="shared" si="25"/>
        <v>#DIV/0!</v>
      </c>
      <c r="AX34" t="e">
        <f t="shared" si="25"/>
        <v>#DIV/0!</v>
      </c>
      <c r="AY34" t="e">
        <f t="shared" si="25"/>
        <v>#DIV/0!</v>
      </c>
      <c r="AZ34" t="e">
        <f t="shared" si="25"/>
        <v>#DIV/0!</v>
      </c>
      <c r="BA34" t="e">
        <f t="shared" si="25"/>
        <v>#DIV/0!</v>
      </c>
      <c r="BB34" t="e">
        <f t="shared" si="25"/>
        <v>#DIV/0!</v>
      </c>
      <c r="BC34" t="e">
        <f t="shared" si="25"/>
        <v>#DIV/0!</v>
      </c>
      <c r="BD34" t="e">
        <f t="shared" si="25"/>
        <v>#DIV/0!</v>
      </c>
      <c r="BE34" t="e">
        <f t="shared" si="25"/>
        <v>#DIV/0!</v>
      </c>
      <c r="BF34" t="e">
        <f t="shared" si="25"/>
        <v>#DIV/0!</v>
      </c>
      <c r="BG34" t="e">
        <f t="shared" si="25"/>
        <v>#DIV/0!</v>
      </c>
      <c r="BH34" t="e">
        <f t="shared" si="24"/>
        <v>#DIV/0!</v>
      </c>
      <c r="BI34" t="e">
        <f t="shared" si="24"/>
        <v>#DIV/0!</v>
      </c>
      <c r="BJ34" t="e">
        <f t="shared" si="24"/>
        <v>#DIV/0!</v>
      </c>
      <c r="BK34" t="e">
        <f t="shared" si="24"/>
        <v>#DIV/0!</v>
      </c>
      <c r="BL34" t="e">
        <f t="shared" si="24"/>
        <v>#DIV/0!</v>
      </c>
      <c r="BM34">
        <f t="shared" si="24"/>
        <v>72.72727272727272</v>
      </c>
      <c r="BN34">
        <f t="shared" si="24"/>
        <v>31.578947368421069</v>
      </c>
      <c r="BO34">
        <f t="shared" si="24"/>
        <v>76.000000000000028</v>
      </c>
      <c r="BP34">
        <f t="shared" si="24"/>
        <v>-4.5454545454545467</v>
      </c>
      <c r="BQ34">
        <f t="shared" si="24"/>
        <v>104.76190476190476</v>
      </c>
      <c r="BR34">
        <f t="shared" si="24"/>
        <v>24.418604651162795</v>
      </c>
      <c r="BS34">
        <f t="shared" si="24"/>
        <v>-35.514018691588774</v>
      </c>
      <c r="BT34">
        <f t="shared" si="23"/>
        <v>-182.60869565217391</v>
      </c>
      <c r="BU34">
        <f t="shared" si="23"/>
        <v>-143.2280701754386</v>
      </c>
      <c r="BV34">
        <f t="shared" si="23"/>
        <v>30.762987012986997</v>
      </c>
      <c r="BW34">
        <f t="shared" si="23"/>
        <v>-99.006828057107384</v>
      </c>
      <c r="BX34">
        <f t="shared" si="23"/>
        <v>3740.625</v>
      </c>
      <c r="BY34">
        <f t="shared" si="23"/>
        <v>62.815296989422279</v>
      </c>
      <c r="BZ34">
        <f t="shared" si="23"/>
        <v>0.949525237381323</v>
      </c>
      <c r="CA34">
        <f t="shared" si="23"/>
        <v>8.2178217821782198</v>
      </c>
      <c r="CB34">
        <f t="shared" si="23"/>
        <v>1.0978956999085057</v>
      </c>
      <c r="CC34">
        <f t="shared" si="23"/>
        <v>1.0859728506787292</v>
      </c>
      <c r="CF34" t="s">
        <v>158</v>
      </c>
      <c r="CG34" s="33">
        <f t="shared" si="26"/>
        <v>0</v>
      </c>
      <c r="CH34" s="33">
        <f t="shared" si="26"/>
        <v>0</v>
      </c>
      <c r="CI34" s="33">
        <f t="shared" si="26"/>
        <v>0</v>
      </c>
      <c r="CJ34" s="33">
        <f t="shared" si="26"/>
        <v>0</v>
      </c>
      <c r="CK34" s="33">
        <f t="shared" si="26"/>
        <v>0</v>
      </c>
      <c r="CL34" s="33">
        <f t="shared" si="26"/>
        <v>0</v>
      </c>
      <c r="CM34" s="33">
        <f t="shared" si="26"/>
        <v>0</v>
      </c>
      <c r="CN34" s="33">
        <f t="shared" si="26"/>
        <v>0</v>
      </c>
      <c r="CO34" s="33">
        <f t="shared" si="26"/>
        <v>0</v>
      </c>
      <c r="CP34" s="33">
        <f t="shared" si="26"/>
        <v>0</v>
      </c>
      <c r="CQ34" s="33">
        <f t="shared" si="26"/>
        <v>0</v>
      </c>
      <c r="CR34" s="33">
        <f t="shared" si="26"/>
        <v>0</v>
      </c>
      <c r="CS34" s="33">
        <f t="shared" si="26"/>
        <v>0</v>
      </c>
      <c r="CT34" s="33">
        <f t="shared" si="26"/>
        <v>0</v>
      </c>
      <c r="CU34" s="33">
        <f t="shared" si="26"/>
        <v>0</v>
      </c>
      <c r="CV34" s="33">
        <f t="shared" si="26"/>
        <v>0</v>
      </c>
      <c r="CW34" s="33">
        <f t="shared" ref="CW34:DJ51" si="29">+S34-R34</f>
        <v>0</v>
      </c>
      <c r="CX34" s="33">
        <f t="shared" si="29"/>
        <v>0</v>
      </c>
      <c r="CY34" s="33">
        <f t="shared" si="29"/>
        <v>0</v>
      </c>
      <c r="CZ34" s="33">
        <f t="shared" si="29"/>
        <v>0</v>
      </c>
      <c r="DA34" s="33">
        <f t="shared" si="29"/>
        <v>1.1000000000000001</v>
      </c>
      <c r="DB34" s="33">
        <f t="shared" si="29"/>
        <v>0.79999999999999982</v>
      </c>
      <c r="DC34" s="33">
        <f t="shared" si="29"/>
        <v>0.60000000000000009</v>
      </c>
      <c r="DD34" s="33">
        <f t="shared" si="29"/>
        <v>1.9000000000000004</v>
      </c>
      <c r="DE34" s="33">
        <f t="shared" si="29"/>
        <v>-0.20000000000000018</v>
      </c>
      <c r="DF34" s="33">
        <f t="shared" si="29"/>
        <v>4.3999999999999995</v>
      </c>
      <c r="DG34" s="33">
        <f t="shared" si="29"/>
        <v>2.0999999999999996</v>
      </c>
      <c r="DH34" s="33">
        <f t="shared" si="29"/>
        <v>-3.7999999999999989</v>
      </c>
      <c r="DI34" s="33">
        <f t="shared" si="29"/>
        <v>-12.600000000000001</v>
      </c>
      <c r="DJ34" s="33">
        <f t="shared" si="29"/>
        <v>8.1639999999999997</v>
      </c>
      <c r="DK34" s="33">
        <f t="shared" si="27"/>
        <v>0.75800000000000001</v>
      </c>
      <c r="DL34" s="33">
        <f t="shared" si="27"/>
        <v>-3.19</v>
      </c>
      <c r="DM34" s="33">
        <f t="shared" si="20"/>
        <v>1.1970000000000001</v>
      </c>
      <c r="DN34" s="33">
        <f t="shared" si="20"/>
        <v>0.7719999999999998</v>
      </c>
      <c r="DO34" s="33">
        <f t="shared" si="20"/>
        <v>1.9000000000000128E-2</v>
      </c>
      <c r="DP34" s="33">
        <f t="shared" si="20"/>
        <v>0.16599999999999993</v>
      </c>
      <c r="DQ34" s="33">
        <f t="shared" si="20"/>
        <v>2.4000000000000021E-2</v>
      </c>
      <c r="DR34" s="33">
        <f t="shared" si="20"/>
        <v>2.4000000000000021E-2</v>
      </c>
      <c r="DS34" s="33"/>
      <c r="DU34" t="s">
        <v>158</v>
      </c>
      <c r="DV34" s="33">
        <f t="shared" si="13"/>
        <v>0</v>
      </c>
      <c r="DW34" s="33">
        <f t="shared" si="22"/>
        <v>0</v>
      </c>
      <c r="DX34" s="33">
        <f t="shared" si="22"/>
        <v>0</v>
      </c>
      <c r="DY34" s="33">
        <f t="shared" si="22"/>
        <v>0</v>
      </c>
      <c r="DZ34" s="33">
        <f t="shared" si="22"/>
        <v>0</v>
      </c>
      <c r="EA34" s="33">
        <f t="shared" si="22"/>
        <v>0</v>
      </c>
      <c r="EB34" s="33">
        <f t="shared" si="22"/>
        <v>0</v>
      </c>
      <c r="EC34" s="33">
        <f t="shared" si="22"/>
        <v>0</v>
      </c>
      <c r="ED34" s="33">
        <f t="shared" si="22"/>
        <v>0</v>
      </c>
      <c r="EE34" s="33">
        <f t="shared" si="22"/>
        <v>0</v>
      </c>
      <c r="EF34" s="33">
        <f t="shared" si="22"/>
        <v>0</v>
      </c>
      <c r="EG34" s="33">
        <f t="shared" si="22"/>
        <v>0</v>
      </c>
      <c r="EH34" s="33">
        <f t="shared" si="22"/>
        <v>0</v>
      </c>
      <c r="EI34" s="33">
        <f t="shared" si="22"/>
        <v>0</v>
      </c>
      <c r="EJ34" s="33">
        <f t="shared" si="22"/>
        <v>0</v>
      </c>
      <c r="EK34" s="33">
        <f t="shared" si="22"/>
        <v>0</v>
      </c>
      <c r="EL34" s="33">
        <f t="shared" ref="EL34:FA49" si="30">+EK34+CW34</f>
        <v>0</v>
      </c>
      <c r="EM34" s="33">
        <f t="shared" si="30"/>
        <v>0</v>
      </c>
      <c r="EN34" s="33">
        <f t="shared" si="30"/>
        <v>0</v>
      </c>
      <c r="EO34" s="33">
        <f t="shared" si="30"/>
        <v>0</v>
      </c>
      <c r="EP34" s="33">
        <f t="shared" si="30"/>
        <v>1.1000000000000001</v>
      </c>
      <c r="EQ34" s="33">
        <f t="shared" si="30"/>
        <v>1.9</v>
      </c>
      <c r="ER34" s="33">
        <f t="shared" si="30"/>
        <v>2.5</v>
      </c>
      <c r="ES34" s="33">
        <f t="shared" si="28"/>
        <v>4.4000000000000004</v>
      </c>
      <c r="ET34" s="33">
        <f t="shared" si="28"/>
        <v>4.2</v>
      </c>
      <c r="EU34" s="33">
        <f t="shared" si="28"/>
        <v>8.6</v>
      </c>
      <c r="EV34" s="33">
        <f t="shared" si="28"/>
        <v>10.7</v>
      </c>
      <c r="EW34" s="33">
        <f t="shared" si="28"/>
        <v>6.9</v>
      </c>
      <c r="EX34" s="33">
        <f t="shared" si="28"/>
        <v>-5.7000000000000011</v>
      </c>
      <c r="EY34" s="33">
        <f t="shared" si="28"/>
        <v>2.4639999999999986</v>
      </c>
      <c r="EZ34" s="33">
        <f t="shared" si="28"/>
        <v>3.2219999999999986</v>
      </c>
      <c r="FA34" s="33">
        <f t="shared" si="28"/>
        <v>3.1999999999998696E-2</v>
      </c>
      <c r="FB34" s="33">
        <f t="shared" si="28"/>
        <v>1.2289999999999988</v>
      </c>
      <c r="FC34" s="33">
        <f t="shared" si="28"/>
        <v>2.0009999999999986</v>
      </c>
      <c r="FD34" s="33">
        <f t="shared" si="28"/>
        <v>2.0199999999999987</v>
      </c>
      <c r="FE34" s="33">
        <f t="shared" si="28"/>
        <v>2.1859999999999986</v>
      </c>
      <c r="FF34" s="33">
        <f t="shared" si="28"/>
        <v>2.2099999999999986</v>
      </c>
      <c r="FG34" s="33">
        <f t="shared" si="28"/>
        <v>2.2339999999999987</v>
      </c>
      <c r="FH34" s="33"/>
      <c r="FK34" s="33"/>
      <c r="FL34" s="33"/>
    </row>
    <row r="35" spans="1:168" x14ac:dyDescent="0.25">
      <c r="A35" t="s">
        <v>159</v>
      </c>
      <c r="B35" s="33"/>
      <c r="C35" s="33"/>
      <c r="D35" s="33"/>
      <c r="E35" s="33"/>
      <c r="F35" s="33"/>
      <c r="G35" s="33"/>
      <c r="H35" s="33"/>
      <c r="I35" s="33"/>
      <c r="J35" s="33"/>
      <c r="K35" s="33"/>
      <c r="L35" s="33"/>
      <c r="M35" s="33">
        <f>+VLOOKUP($A35,'[2]World GDP'!$D$2:$AW$189,M$1-1973,0)</f>
        <v>5.343</v>
      </c>
      <c r="N35" s="33">
        <f>+VLOOKUP($A35,'[2]World GDP'!$D$2:$AW$189,N$1-1973,0)</f>
        <v>9.27</v>
      </c>
      <c r="O35" s="33">
        <f>+VLOOKUP($A35,'[2]World GDP'!$D$2:$AW$189,O$1-1973,0)</f>
        <v>-1.62</v>
      </c>
      <c r="P35" s="33">
        <f>+VLOOKUP($A35,'[2]World GDP'!$D$2:$AW$189,P$1-1973,0)</f>
        <v>5.133</v>
      </c>
      <c r="Q35" s="33">
        <f>+VLOOKUP($A35,'[2]World GDP'!$D$2:$AW$189,Q$1-1973,0)</f>
        <v>3.226</v>
      </c>
      <c r="R35" s="33">
        <f>+VLOOKUP($A35,'[2]World GDP'!$D$2:$AW$189,R$1-1973,0)</f>
        <v>2.3039999999999998</v>
      </c>
      <c r="S35" s="33">
        <f>+VLOOKUP($A35,'[2]World GDP'!$D$2:$AW$189,S$1-1973,0)</f>
        <v>4.6909999999999998</v>
      </c>
      <c r="T35" s="33">
        <f>+VLOOKUP($A35,'[2]World GDP'!$D$2:$AW$189,T$1-1973,0)</f>
        <v>3.9940000000000002</v>
      </c>
      <c r="U35" s="33">
        <f>+VLOOKUP($A35,'[2]World GDP'!$D$2:$AW$189,U$1-1973,0)</f>
        <v>2.681</v>
      </c>
      <c r="V35" s="33">
        <f>+VLOOKUP($A35,'[2]World GDP'!$D$2:$AW$189,V$1-1973,0)</f>
        <v>4.08</v>
      </c>
      <c r="W35" s="33">
        <f>+VLOOKUP($A35,'[2]World GDP'!$D$2:$AW$189,W$1-1973,0)</f>
        <v>1.171</v>
      </c>
      <c r="X35" s="33">
        <f>+VLOOKUP($A35,'[2]World GDP'!$D$2:$AW$189,X$1-1973,0)</f>
        <v>4.7919999999999998</v>
      </c>
      <c r="Y35" s="33">
        <f>+VLOOKUP($A35,'[2]World GDP'!$D$2:$AW$189,Y$1-1973,0)</f>
        <v>4.2549999999999999</v>
      </c>
      <c r="Z35" s="33">
        <f>+VLOOKUP($A35,'[2]World GDP'!$D$2:$AW$189,Z$1-1973,0)</f>
        <v>12.266999999999999</v>
      </c>
      <c r="AA35" s="33">
        <f>+VLOOKUP($A35,'[2]World GDP'!$D$2:$AW$189,AA$1-1973,0)</f>
        <v>2.492</v>
      </c>
      <c r="AB35" s="33">
        <f>+VLOOKUP($A35,'[2]World GDP'!$D$2:$AW$189,AB$1-1973,0)</f>
        <v>7.0730000000000004</v>
      </c>
      <c r="AC35" s="33">
        <f>+VLOOKUP($A35,'[2]World GDP'!$D$2:$AW$189,AC$1-1973,0)</f>
        <v>5.3780000000000001</v>
      </c>
      <c r="AD35" s="33">
        <f>+VLOOKUP($A35,'[2]World GDP'!$D$2:$AW$189,AD$1-1973,0)</f>
        <v>3.3679999999999999</v>
      </c>
      <c r="AE35" s="33">
        <f>+VLOOKUP($A35,'[2]World GDP'!$D$2:$AW$189,AE$1-1973,0)</f>
        <v>-1.0940000000000001</v>
      </c>
      <c r="AF35" s="33">
        <f>+VLOOKUP($A35,'[2]World GDP'!$D$2:$AW$189,AF$1-1973,0)</f>
        <v>6.5869999999999997</v>
      </c>
      <c r="AG35" s="33">
        <f>+VLOOKUP($A35,'[2]World GDP'!$D$2:$AW$189,AG$1-1973,0)</f>
        <v>4.8380000000000001</v>
      </c>
      <c r="AH35" s="33">
        <f>+VLOOKUP($A35,'[2]World GDP'!$D$2:$AW$189,AH$1-1973,0)</f>
        <v>4.0430000000000001</v>
      </c>
      <c r="AI35" s="33">
        <f>+VLOOKUP($A35,'[2]World GDP'!$D$2:$AW$189,AI$1-1973,0)</f>
        <v>4.1539999999999999</v>
      </c>
      <c r="AJ35" s="33">
        <f>+VLOOKUP($A35,'[2]World GDP'!$D$2:$AW$189,AJ$1-1973,0)</f>
        <v>3.9529999999999998</v>
      </c>
      <c r="AK35" s="33">
        <f>+VLOOKUP($A35,'[2]World GDP'!$D$2:$AW$189,AK$1-1973,0)</f>
        <v>4.3179999999999996</v>
      </c>
      <c r="AL35" s="33">
        <f>+VLOOKUP($A35,'[2]World GDP'!$D$2:$AW$189,AL$1-1973,0)</f>
        <v>4.33</v>
      </c>
      <c r="AM35" s="33">
        <f>+VLOOKUP($A35,'[2]World GDP'!$D$2:$AW$189,AM$1-1973,0)</f>
        <v>4.33</v>
      </c>
      <c r="AN35" s="33">
        <f>+VLOOKUP($A35,'[2]World GDP'!$D$2:$AW$189,AN$1-1973,0)</f>
        <v>4.3449999999999998</v>
      </c>
      <c r="AO35" s="66"/>
      <c r="AQ35" t="s">
        <v>159</v>
      </c>
      <c r="AR35" t="e">
        <f t="shared" si="25"/>
        <v>#DIV/0!</v>
      </c>
      <c r="AS35" t="e">
        <f t="shared" si="25"/>
        <v>#DIV/0!</v>
      </c>
      <c r="AT35" t="e">
        <f t="shared" si="25"/>
        <v>#DIV/0!</v>
      </c>
      <c r="AU35" t="e">
        <f t="shared" si="25"/>
        <v>#DIV/0!</v>
      </c>
      <c r="AV35" t="e">
        <f t="shared" si="25"/>
        <v>#DIV/0!</v>
      </c>
      <c r="AW35" t="e">
        <f t="shared" si="25"/>
        <v>#DIV/0!</v>
      </c>
      <c r="AX35" t="e">
        <f t="shared" si="25"/>
        <v>#DIV/0!</v>
      </c>
      <c r="AY35" t="e">
        <f t="shared" si="25"/>
        <v>#DIV/0!</v>
      </c>
      <c r="AZ35" t="e">
        <f t="shared" si="25"/>
        <v>#DIV/0!</v>
      </c>
      <c r="BA35" t="e">
        <f t="shared" si="25"/>
        <v>#DIV/0!</v>
      </c>
      <c r="BB35" t="e">
        <f t="shared" si="25"/>
        <v>#DIV/0!</v>
      </c>
      <c r="BC35">
        <f t="shared" si="25"/>
        <v>73.498034811903437</v>
      </c>
      <c r="BD35">
        <f t="shared" si="25"/>
        <v>-117.47572815533981</v>
      </c>
      <c r="BE35">
        <f t="shared" si="25"/>
        <v>-416.85185185185185</v>
      </c>
      <c r="BF35">
        <f t="shared" si="25"/>
        <v>-37.151763101500102</v>
      </c>
      <c r="BG35">
        <f t="shared" si="25"/>
        <v>-28.580285182889028</v>
      </c>
      <c r="BH35">
        <f t="shared" si="24"/>
        <v>103.60243055555557</v>
      </c>
      <c r="BI35">
        <f t="shared" si="24"/>
        <v>-14.858239181411207</v>
      </c>
      <c r="BJ35">
        <f t="shared" si="24"/>
        <v>-32.874311467200798</v>
      </c>
      <c r="BK35">
        <f t="shared" si="24"/>
        <v>52.182021633718762</v>
      </c>
      <c r="BL35">
        <f t="shared" si="24"/>
        <v>-71.299019607843135</v>
      </c>
      <c r="BM35">
        <f t="shared" si="24"/>
        <v>309.22288642186163</v>
      </c>
      <c r="BN35">
        <f t="shared" si="24"/>
        <v>-11.206176961602665</v>
      </c>
      <c r="BO35">
        <f t="shared" si="24"/>
        <v>188.29612220916567</v>
      </c>
      <c r="BP35">
        <f t="shared" si="24"/>
        <v>-79.685334637645724</v>
      </c>
      <c r="BQ35">
        <f t="shared" si="24"/>
        <v>183.82825040128409</v>
      </c>
      <c r="BR35">
        <f t="shared" si="24"/>
        <v>-23.964371553796127</v>
      </c>
      <c r="BS35">
        <f t="shared" si="24"/>
        <v>-37.374488657493501</v>
      </c>
      <c r="BT35">
        <f t="shared" si="23"/>
        <v>-132.48218527315913</v>
      </c>
      <c r="BU35">
        <f t="shared" si="23"/>
        <v>-702.10237659963434</v>
      </c>
      <c r="BV35">
        <f t="shared" si="23"/>
        <v>-26.552299984818575</v>
      </c>
      <c r="BW35">
        <f t="shared" si="23"/>
        <v>-16.432410086812737</v>
      </c>
      <c r="BX35">
        <f t="shared" si="23"/>
        <v>2.7454860252288</v>
      </c>
      <c r="BY35">
        <f t="shared" si="23"/>
        <v>-4.8387096774193594</v>
      </c>
      <c r="BZ35">
        <f t="shared" si="23"/>
        <v>9.233493549203132</v>
      </c>
      <c r="CA35">
        <f t="shared" si="23"/>
        <v>0.27790643816582872</v>
      </c>
      <c r="CB35">
        <f t="shared" si="23"/>
        <v>0</v>
      </c>
      <c r="CC35">
        <f t="shared" si="23"/>
        <v>0.34642032332563133</v>
      </c>
      <c r="CF35" t="s">
        <v>159</v>
      </c>
      <c r="CG35" s="33">
        <f t="shared" si="26"/>
        <v>0</v>
      </c>
      <c r="CH35" s="33">
        <f t="shared" si="26"/>
        <v>0</v>
      </c>
      <c r="CI35" s="33">
        <f t="shared" si="26"/>
        <v>0</v>
      </c>
      <c r="CJ35" s="33">
        <f t="shared" si="26"/>
        <v>0</v>
      </c>
      <c r="CK35" s="33">
        <f t="shared" si="26"/>
        <v>0</v>
      </c>
      <c r="CL35" s="33">
        <f t="shared" si="26"/>
        <v>0</v>
      </c>
      <c r="CM35" s="33">
        <f t="shared" si="26"/>
        <v>0</v>
      </c>
      <c r="CN35" s="33">
        <f t="shared" si="26"/>
        <v>0</v>
      </c>
      <c r="CO35" s="33">
        <f t="shared" si="26"/>
        <v>0</v>
      </c>
      <c r="CP35" s="33">
        <f t="shared" si="26"/>
        <v>0</v>
      </c>
      <c r="CQ35" s="33">
        <f t="shared" si="26"/>
        <v>5.343</v>
      </c>
      <c r="CR35" s="33">
        <f t="shared" si="26"/>
        <v>3.9269999999999996</v>
      </c>
      <c r="CS35" s="33">
        <f t="shared" si="26"/>
        <v>-10.89</v>
      </c>
      <c r="CT35" s="33">
        <f t="shared" si="26"/>
        <v>6.7530000000000001</v>
      </c>
      <c r="CU35" s="33">
        <f t="shared" si="26"/>
        <v>-1.907</v>
      </c>
      <c r="CV35" s="33">
        <f t="shared" si="26"/>
        <v>-0.92200000000000015</v>
      </c>
      <c r="CW35" s="33">
        <f t="shared" si="29"/>
        <v>2.387</v>
      </c>
      <c r="CX35" s="33">
        <f t="shared" si="29"/>
        <v>-0.69699999999999962</v>
      </c>
      <c r="CY35" s="33">
        <f t="shared" si="29"/>
        <v>-1.3130000000000002</v>
      </c>
      <c r="CZ35" s="33">
        <f t="shared" si="29"/>
        <v>1.399</v>
      </c>
      <c r="DA35" s="33">
        <f t="shared" si="29"/>
        <v>-2.9089999999999998</v>
      </c>
      <c r="DB35" s="33">
        <f t="shared" si="29"/>
        <v>3.6209999999999996</v>
      </c>
      <c r="DC35" s="33">
        <f t="shared" si="29"/>
        <v>-0.53699999999999992</v>
      </c>
      <c r="DD35" s="33">
        <f t="shared" si="29"/>
        <v>8.0120000000000005</v>
      </c>
      <c r="DE35" s="33">
        <f t="shared" si="29"/>
        <v>-9.7749999999999986</v>
      </c>
      <c r="DF35" s="33">
        <f t="shared" si="29"/>
        <v>4.5810000000000004</v>
      </c>
      <c r="DG35" s="33">
        <f t="shared" si="29"/>
        <v>-1.6950000000000003</v>
      </c>
      <c r="DH35" s="33">
        <f t="shared" si="29"/>
        <v>-2.0100000000000002</v>
      </c>
      <c r="DI35" s="33">
        <f t="shared" si="29"/>
        <v>-4.4619999999999997</v>
      </c>
      <c r="DJ35" s="33">
        <f t="shared" si="29"/>
        <v>7.681</v>
      </c>
      <c r="DK35" s="33">
        <f t="shared" si="27"/>
        <v>-1.7489999999999997</v>
      </c>
      <c r="DL35" s="33">
        <f t="shared" si="27"/>
        <v>-0.79499999999999993</v>
      </c>
      <c r="DM35" s="33">
        <f t="shared" si="20"/>
        <v>0.11099999999999977</v>
      </c>
      <c r="DN35" s="33">
        <f t="shared" si="20"/>
        <v>-0.20100000000000007</v>
      </c>
      <c r="DO35" s="33">
        <f t="shared" si="20"/>
        <v>0.36499999999999977</v>
      </c>
      <c r="DP35" s="33">
        <f t="shared" si="20"/>
        <v>1.2000000000000455E-2</v>
      </c>
      <c r="DQ35" s="33">
        <f t="shared" si="20"/>
        <v>0</v>
      </c>
      <c r="DR35" s="33">
        <f t="shared" si="20"/>
        <v>1.499999999999968E-2</v>
      </c>
      <c r="DS35" s="33"/>
      <c r="DU35" t="s">
        <v>159</v>
      </c>
      <c r="DV35" s="33">
        <f t="shared" si="13"/>
        <v>0</v>
      </c>
      <c r="DW35" s="33">
        <f t="shared" ref="DW35:EL50" si="31">+DV35+CH35</f>
        <v>0</v>
      </c>
      <c r="DX35" s="33">
        <f t="shared" si="31"/>
        <v>0</v>
      </c>
      <c r="DY35" s="33">
        <f t="shared" si="31"/>
        <v>0</v>
      </c>
      <c r="DZ35" s="33">
        <f t="shared" si="31"/>
        <v>0</v>
      </c>
      <c r="EA35" s="33">
        <f t="shared" si="31"/>
        <v>0</v>
      </c>
      <c r="EB35" s="33">
        <f t="shared" si="31"/>
        <v>0</v>
      </c>
      <c r="EC35" s="33">
        <f t="shared" si="31"/>
        <v>0</v>
      </c>
      <c r="ED35" s="33">
        <f t="shared" si="31"/>
        <v>0</v>
      </c>
      <c r="EE35" s="33">
        <f t="shared" si="31"/>
        <v>0</v>
      </c>
      <c r="EF35" s="33">
        <f t="shared" si="31"/>
        <v>5.343</v>
      </c>
      <c r="EG35" s="33">
        <f t="shared" si="31"/>
        <v>9.27</v>
      </c>
      <c r="EH35" s="33">
        <f t="shared" si="31"/>
        <v>-1.620000000000001</v>
      </c>
      <c r="EI35" s="33">
        <f t="shared" si="31"/>
        <v>5.1329999999999991</v>
      </c>
      <c r="EJ35" s="33">
        <f t="shared" si="31"/>
        <v>3.2259999999999991</v>
      </c>
      <c r="EK35" s="33">
        <f t="shared" si="31"/>
        <v>2.3039999999999989</v>
      </c>
      <c r="EL35" s="33">
        <f t="shared" si="31"/>
        <v>4.6909999999999989</v>
      </c>
      <c r="EM35" s="33">
        <f t="shared" si="30"/>
        <v>3.9939999999999993</v>
      </c>
      <c r="EN35" s="33">
        <f t="shared" si="30"/>
        <v>2.6809999999999992</v>
      </c>
      <c r="EO35" s="33">
        <f t="shared" si="30"/>
        <v>4.0799999999999992</v>
      </c>
      <c r="EP35" s="33">
        <f t="shared" si="30"/>
        <v>1.1709999999999994</v>
      </c>
      <c r="EQ35" s="33">
        <f t="shared" si="30"/>
        <v>4.7919999999999989</v>
      </c>
      <c r="ER35" s="33">
        <f t="shared" si="30"/>
        <v>4.254999999999999</v>
      </c>
      <c r="ES35" s="33">
        <f t="shared" si="28"/>
        <v>12.266999999999999</v>
      </c>
      <c r="ET35" s="33">
        <f t="shared" si="28"/>
        <v>2.4920000000000009</v>
      </c>
      <c r="EU35" s="33">
        <f t="shared" si="28"/>
        <v>7.0730000000000013</v>
      </c>
      <c r="EV35" s="33">
        <f t="shared" si="28"/>
        <v>5.378000000000001</v>
      </c>
      <c r="EW35" s="33">
        <f t="shared" si="28"/>
        <v>3.3680000000000008</v>
      </c>
      <c r="EX35" s="33">
        <f t="shared" si="28"/>
        <v>-1.093999999999999</v>
      </c>
      <c r="EY35" s="33">
        <f t="shared" si="28"/>
        <v>6.5870000000000015</v>
      </c>
      <c r="EZ35" s="33">
        <f t="shared" si="28"/>
        <v>4.8380000000000019</v>
      </c>
      <c r="FA35" s="33">
        <f t="shared" si="28"/>
        <v>4.0430000000000019</v>
      </c>
      <c r="FB35" s="33">
        <f t="shared" si="28"/>
        <v>4.1540000000000017</v>
      </c>
      <c r="FC35" s="33">
        <f t="shared" si="28"/>
        <v>3.9530000000000016</v>
      </c>
      <c r="FD35" s="33">
        <f t="shared" si="28"/>
        <v>4.3180000000000014</v>
      </c>
      <c r="FE35" s="33">
        <f t="shared" si="28"/>
        <v>4.3300000000000018</v>
      </c>
      <c r="FF35" s="33">
        <f t="shared" si="28"/>
        <v>4.3300000000000018</v>
      </c>
      <c r="FG35" s="33">
        <f t="shared" si="28"/>
        <v>4.3450000000000015</v>
      </c>
      <c r="FH35" s="67"/>
      <c r="FI35" s="34">
        <v>1997</v>
      </c>
      <c r="FK35" s="33"/>
      <c r="FL35" s="33"/>
    </row>
    <row r="36" spans="1:168" x14ac:dyDescent="0.25">
      <c r="A36" t="s">
        <v>160</v>
      </c>
      <c r="B36" s="33">
        <f>+VLOOKUP($A36,'[2]World GDP'!$D$2:$AW$189,B$1-1973,0)</f>
        <v>-1.016</v>
      </c>
      <c r="C36" s="33">
        <f>+VLOOKUP($A36,'[2]World GDP'!$D$2:$AW$189,C$1-1973,0)</f>
        <v>-3.8940000000000001</v>
      </c>
      <c r="D36" s="33">
        <f>+VLOOKUP($A36,'[2]World GDP'!$D$2:$AW$189,D$1-1973,0)</f>
        <v>-8.2100000000000009</v>
      </c>
      <c r="E36" s="33">
        <f>+VLOOKUP($A36,'[2]World GDP'!$D$2:$AW$189,E$1-1973,0)</f>
        <v>-5.3289999999999997</v>
      </c>
      <c r="F36" s="33">
        <f>+VLOOKUP($A36,'[2]World GDP'!$D$2:$AW$189,F$1-1973,0)</f>
        <v>15.988</v>
      </c>
      <c r="G36" s="33">
        <f>+VLOOKUP($A36,'[2]World GDP'!$D$2:$AW$189,G$1-1973,0)</f>
        <v>-13.031000000000001</v>
      </c>
      <c r="H36" s="33">
        <f>+VLOOKUP($A36,'[2]World GDP'!$D$2:$AW$189,H$1-1973,0)</f>
        <v>3.706</v>
      </c>
      <c r="I36" s="33">
        <f>+VLOOKUP($A36,'[2]World GDP'!$D$2:$AW$189,I$1-1973,0)</f>
        <v>0.9</v>
      </c>
      <c r="J36" s="33">
        <f>+VLOOKUP($A36,'[2]World GDP'!$D$2:$AW$189,J$1-1973,0)</f>
        <v>4.7</v>
      </c>
      <c r="K36" s="33">
        <f>+VLOOKUP($A36,'[2]World GDP'!$D$2:$AW$189,K$1-1973,0)</f>
        <v>5.3</v>
      </c>
      <c r="L36" s="33">
        <f>+VLOOKUP($A36,'[2]World GDP'!$D$2:$AW$189,L$1-1973,0)</f>
        <v>-14.644</v>
      </c>
      <c r="M36" s="33">
        <f>+VLOOKUP($A36,'[2]World GDP'!$D$2:$AW$189,M$1-1973,0)</f>
        <v>-2.5529999999999999</v>
      </c>
      <c r="N36" s="33">
        <f>+VLOOKUP($A36,'[2]World GDP'!$D$2:$AW$189,N$1-1973,0)</f>
        <v>8.157</v>
      </c>
      <c r="O36" s="33">
        <f>+VLOOKUP($A36,'[2]World GDP'!$D$2:$AW$189,O$1-1973,0)</f>
        <v>-0.45500000000000002</v>
      </c>
      <c r="P36" s="33">
        <f>+VLOOKUP($A36,'[2]World GDP'!$D$2:$AW$189,P$1-1973,0)</f>
        <v>1.9570000000000001</v>
      </c>
      <c r="Q36" s="33">
        <f>+VLOOKUP($A36,'[2]World GDP'!$D$2:$AW$189,Q$1-1973,0)</f>
        <v>3.6320000000000001</v>
      </c>
      <c r="R36" s="33">
        <f>+VLOOKUP($A36,'[2]World GDP'!$D$2:$AW$189,R$1-1973,0)</f>
        <v>7.6</v>
      </c>
      <c r="S36" s="33">
        <f>+VLOOKUP($A36,'[2]World GDP'!$D$2:$AW$189,S$1-1973,0)</f>
        <v>28.446999999999999</v>
      </c>
      <c r="T36" s="33">
        <f>+VLOOKUP($A36,'[2]World GDP'!$D$2:$AW$189,T$1-1973,0)</f>
        <v>9.0310000000000006</v>
      </c>
      <c r="U36" s="33">
        <f>+VLOOKUP($A36,'[2]World GDP'!$D$2:$AW$189,U$1-1973,0)</f>
        <v>5.5039999999999996</v>
      </c>
      <c r="V36" s="33">
        <f>+VLOOKUP($A36,'[2]World GDP'!$D$2:$AW$189,V$1-1973,0)</f>
        <v>10.939</v>
      </c>
      <c r="W36" s="33">
        <f>+VLOOKUP($A36,'[2]World GDP'!$D$2:$AW$189,W$1-1973,0)</f>
        <v>6.3179999999999996</v>
      </c>
      <c r="X36" s="33">
        <f>+VLOOKUP($A36,'[2]World GDP'!$D$2:$AW$189,X$1-1973,0)</f>
        <v>3.2</v>
      </c>
      <c r="Y36" s="33">
        <f>+VLOOKUP($A36,'[2]World GDP'!$D$2:$AW$189,Y$1-1973,0)</f>
        <v>6.3230000000000004</v>
      </c>
      <c r="Z36" s="33">
        <f>+VLOOKUP($A36,'[2]World GDP'!$D$2:$AW$189,Z$1-1973,0)</f>
        <v>17.722999999999999</v>
      </c>
      <c r="AA36" s="33">
        <f>+VLOOKUP($A36,'[2]World GDP'!$D$2:$AW$189,AA$1-1973,0)</f>
        <v>7.492</v>
      </c>
      <c r="AB36" s="33">
        <f>+VLOOKUP($A36,'[2]World GDP'!$D$2:$AW$189,AB$1-1973,0)</f>
        <v>26.170999999999999</v>
      </c>
      <c r="AC36" s="33">
        <f>+VLOOKUP($A36,'[2]World GDP'!$D$2:$AW$189,AC$1-1973,0)</f>
        <v>17.986000000000001</v>
      </c>
      <c r="AD36" s="33">
        <f>+VLOOKUP($A36,'[2]World GDP'!$D$2:$AW$189,AD$1-1973,0)</f>
        <v>17.663</v>
      </c>
      <c r="AE36" s="33">
        <f>+VLOOKUP($A36,'[2]World GDP'!$D$2:$AW$189,AE$1-1973,0)</f>
        <v>11.956</v>
      </c>
      <c r="AF36" s="33">
        <f>+VLOOKUP($A36,'[2]World GDP'!$D$2:$AW$189,AF$1-1973,0)</f>
        <v>16.728999999999999</v>
      </c>
      <c r="AG36" s="33">
        <f>+VLOOKUP($A36,'[2]World GDP'!$D$2:$AW$189,AG$1-1973,0)</f>
        <v>12.984</v>
      </c>
      <c r="AH36" s="33">
        <f>+VLOOKUP($A36,'[2]World GDP'!$D$2:$AW$189,AH$1-1973,0)</f>
        <v>6.5759999999999996</v>
      </c>
      <c r="AI36" s="33">
        <f>+VLOOKUP($A36,'[2]World GDP'!$D$2:$AW$189,AI$1-1973,0)</f>
        <v>5.2009999999999996</v>
      </c>
      <c r="AJ36" s="33">
        <f>+VLOOKUP($A36,'[2]World GDP'!$D$2:$AW$189,AJ$1-1973,0)</f>
        <v>5.0170000000000003</v>
      </c>
      <c r="AK36" s="33">
        <f>+VLOOKUP($A36,'[2]World GDP'!$D$2:$AW$189,AK$1-1973,0)</f>
        <v>6.6050000000000004</v>
      </c>
      <c r="AL36" s="33">
        <f>+VLOOKUP($A36,'[2]World GDP'!$D$2:$AW$189,AL$1-1973,0)</f>
        <v>6.2110000000000003</v>
      </c>
      <c r="AM36" s="33">
        <f>+VLOOKUP($A36,'[2]World GDP'!$D$2:$AW$189,AM$1-1973,0)</f>
        <v>7.11</v>
      </c>
      <c r="AN36" s="33">
        <f>+VLOOKUP($A36,'[2]World GDP'!$D$2:$AW$189,AN$1-1973,0)</f>
        <v>6.4729999999999999</v>
      </c>
      <c r="AQ36" t="s">
        <v>160</v>
      </c>
      <c r="AR36">
        <f t="shared" si="25"/>
        <v>283.26771653543307</v>
      </c>
      <c r="AS36">
        <f t="shared" si="25"/>
        <v>110.83718541345661</v>
      </c>
      <c r="AT36">
        <f t="shared" si="25"/>
        <v>-35.091352009744227</v>
      </c>
      <c r="AU36">
        <f t="shared" si="25"/>
        <v>-400.018765246763</v>
      </c>
      <c r="AV36">
        <f t="shared" si="25"/>
        <v>-181.50487865899424</v>
      </c>
      <c r="AW36">
        <f t="shared" si="25"/>
        <v>-128.43987414626659</v>
      </c>
      <c r="AX36">
        <f t="shared" si="25"/>
        <v>-75.715056664867774</v>
      </c>
      <c r="AY36">
        <f t="shared" si="25"/>
        <v>422.22222222222229</v>
      </c>
      <c r="AZ36">
        <f t="shared" si="25"/>
        <v>12.7659574468085</v>
      </c>
      <c r="BA36">
        <f t="shared" si="25"/>
        <v>-376.30188679245282</v>
      </c>
      <c r="BB36">
        <f t="shared" si="25"/>
        <v>-82.566238732586726</v>
      </c>
      <c r="BC36">
        <f t="shared" si="25"/>
        <v>-419.5064629847239</v>
      </c>
      <c r="BD36">
        <f t="shared" si="25"/>
        <v>-105.57803113889911</v>
      </c>
      <c r="BE36">
        <f t="shared" si="25"/>
        <v>-530.1098901098901</v>
      </c>
      <c r="BF36">
        <f t="shared" si="25"/>
        <v>85.590189064895242</v>
      </c>
      <c r="BG36">
        <f t="shared" si="25"/>
        <v>109.25110132158591</v>
      </c>
      <c r="BH36">
        <f t="shared" si="24"/>
        <v>274.30263157894734</v>
      </c>
      <c r="BI36">
        <f t="shared" si="24"/>
        <v>-68.253242872710643</v>
      </c>
      <c r="BJ36">
        <f t="shared" si="24"/>
        <v>-39.054368287011407</v>
      </c>
      <c r="BK36">
        <f t="shared" si="24"/>
        <v>98.746366279069775</v>
      </c>
      <c r="BL36">
        <f t="shared" si="24"/>
        <v>-42.243349483499415</v>
      </c>
      <c r="BM36">
        <f t="shared" si="24"/>
        <v>-49.351060462171567</v>
      </c>
      <c r="BN36">
        <f t="shared" si="24"/>
        <v>97.59375</v>
      </c>
      <c r="BO36">
        <f t="shared" si="24"/>
        <v>180.29416416258101</v>
      </c>
      <c r="BP36">
        <f t="shared" si="24"/>
        <v>-57.727247080065446</v>
      </c>
      <c r="BQ36">
        <f t="shared" si="24"/>
        <v>249.31927389215161</v>
      </c>
      <c r="BR36">
        <f t="shared" si="24"/>
        <v>-31.275075465209582</v>
      </c>
      <c r="BS36">
        <f t="shared" si="24"/>
        <v>-1.7958412098298737</v>
      </c>
      <c r="BT36">
        <f t="shared" si="23"/>
        <v>-32.310479533488092</v>
      </c>
      <c r="BU36">
        <f t="shared" si="23"/>
        <v>39.921378387420532</v>
      </c>
      <c r="BV36">
        <f t="shared" si="23"/>
        <v>-22.386275330264809</v>
      </c>
      <c r="BW36">
        <f t="shared" si="23"/>
        <v>-49.353049907578558</v>
      </c>
      <c r="BX36">
        <f t="shared" si="23"/>
        <v>-20.909367396593666</v>
      </c>
      <c r="BY36">
        <f t="shared" si="23"/>
        <v>-3.5377811959238556</v>
      </c>
      <c r="BZ36">
        <f t="shared" si="23"/>
        <v>31.652381901534795</v>
      </c>
      <c r="CA36">
        <f t="shared" si="23"/>
        <v>-5.9651778955336852</v>
      </c>
      <c r="CB36">
        <f t="shared" si="23"/>
        <v>14.474319755272916</v>
      </c>
      <c r="CC36">
        <f t="shared" si="23"/>
        <v>-8.9592123769339054</v>
      </c>
      <c r="CF36" t="s">
        <v>160</v>
      </c>
      <c r="CG36" s="33">
        <f t="shared" si="26"/>
        <v>-2.8780000000000001</v>
      </c>
      <c r="CH36" s="33">
        <f t="shared" si="26"/>
        <v>-4.3160000000000007</v>
      </c>
      <c r="CI36" s="33">
        <f t="shared" si="26"/>
        <v>2.8810000000000011</v>
      </c>
      <c r="CJ36" s="33">
        <f t="shared" si="26"/>
        <v>21.317</v>
      </c>
      <c r="CK36" s="33">
        <f t="shared" si="26"/>
        <v>-29.018999999999998</v>
      </c>
      <c r="CL36" s="33">
        <f t="shared" si="26"/>
        <v>16.737000000000002</v>
      </c>
      <c r="CM36" s="33">
        <f t="shared" si="26"/>
        <v>-2.806</v>
      </c>
      <c r="CN36" s="33">
        <f t="shared" si="26"/>
        <v>3.8000000000000003</v>
      </c>
      <c r="CO36" s="33">
        <f t="shared" si="26"/>
        <v>0.59999999999999964</v>
      </c>
      <c r="CP36" s="33">
        <f t="shared" si="26"/>
        <v>-19.943999999999999</v>
      </c>
      <c r="CQ36" s="33">
        <f t="shared" si="26"/>
        <v>12.091000000000001</v>
      </c>
      <c r="CR36" s="33">
        <f t="shared" si="26"/>
        <v>10.71</v>
      </c>
      <c r="CS36" s="33">
        <f t="shared" si="26"/>
        <v>-8.6120000000000001</v>
      </c>
      <c r="CT36" s="33">
        <f t="shared" si="26"/>
        <v>2.4119999999999999</v>
      </c>
      <c r="CU36" s="33">
        <f t="shared" si="26"/>
        <v>1.675</v>
      </c>
      <c r="CV36" s="33">
        <f t="shared" si="26"/>
        <v>3.9679999999999995</v>
      </c>
      <c r="CW36" s="33">
        <f t="shared" si="29"/>
        <v>20.847000000000001</v>
      </c>
      <c r="CX36" s="33">
        <f t="shared" si="29"/>
        <v>-19.415999999999997</v>
      </c>
      <c r="CY36" s="33">
        <f t="shared" si="29"/>
        <v>-3.527000000000001</v>
      </c>
      <c r="CZ36" s="33">
        <f t="shared" si="29"/>
        <v>5.4350000000000005</v>
      </c>
      <c r="DA36" s="33">
        <f t="shared" si="29"/>
        <v>-4.6210000000000004</v>
      </c>
      <c r="DB36" s="33">
        <f t="shared" si="29"/>
        <v>-3.1179999999999994</v>
      </c>
      <c r="DC36" s="33">
        <f t="shared" si="29"/>
        <v>3.1230000000000002</v>
      </c>
      <c r="DD36" s="33">
        <f t="shared" si="29"/>
        <v>11.399999999999999</v>
      </c>
      <c r="DE36" s="33">
        <f t="shared" si="29"/>
        <v>-10.230999999999998</v>
      </c>
      <c r="DF36" s="33">
        <f t="shared" si="29"/>
        <v>18.678999999999998</v>
      </c>
      <c r="DG36" s="33">
        <f t="shared" si="29"/>
        <v>-8.1849999999999987</v>
      </c>
      <c r="DH36" s="33">
        <f t="shared" si="29"/>
        <v>-0.3230000000000004</v>
      </c>
      <c r="DI36" s="33">
        <f t="shared" si="29"/>
        <v>-5.7070000000000007</v>
      </c>
      <c r="DJ36" s="33">
        <f t="shared" si="29"/>
        <v>4.7729999999999997</v>
      </c>
      <c r="DK36" s="33">
        <f t="shared" si="27"/>
        <v>-3.7449999999999992</v>
      </c>
      <c r="DL36" s="33">
        <f t="shared" si="27"/>
        <v>-6.4080000000000004</v>
      </c>
      <c r="DM36" s="33">
        <f t="shared" si="20"/>
        <v>-1.375</v>
      </c>
      <c r="DN36" s="33">
        <f t="shared" si="20"/>
        <v>-0.18399999999999928</v>
      </c>
      <c r="DO36" s="33">
        <f t="shared" si="20"/>
        <v>1.5880000000000001</v>
      </c>
      <c r="DP36" s="33">
        <f t="shared" si="20"/>
        <v>-0.39400000000000013</v>
      </c>
      <c r="DQ36" s="33">
        <f t="shared" si="20"/>
        <v>0.89900000000000002</v>
      </c>
      <c r="DR36" s="33">
        <f t="shared" si="20"/>
        <v>-0.63700000000000045</v>
      </c>
      <c r="DS36" s="33"/>
      <c r="DU36" t="s">
        <v>160</v>
      </c>
      <c r="DV36" s="33">
        <f t="shared" si="13"/>
        <v>-2.8780000000000001</v>
      </c>
      <c r="DW36" s="33">
        <f t="shared" si="31"/>
        <v>-7.1940000000000008</v>
      </c>
      <c r="DX36" s="33">
        <f t="shared" si="31"/>
        <v>-4.3129999999999997</v>
      </c>
      <c r="DY36" s="33">
        <f t="shared" si="31"/>
        <v>17.004000000000001</v>
      </c>
      <c r="DZ36" s="33">
        <f t="shared" si="31"/>
        <v>-12.014999999999997</v>
      </c>
      <c r="EA36" s="33">
        <f t="shared" si="31"/>
        <v>4.7220000000000049</v>
      </c>
      <c r="EB36" s="33">
        <f t="shared" si="31"/>
        <v>1.9160000000000048</v>
      </c>
      <c r="EC36" s="33">
        <f t="shared" si="31"/>
        <v>5.7160000000000046</v>
      </c>
      <c r="ED36" s="33">
        <f t="shared" si="31"/>
        <v>6.3160000000000043</v>
      </c>
      <c r="EE36" s="33">
        <f t="shared" si="31"/>
        <v>-13.627999999999995</v>
      </c>
      <c r="EF36" s="33">
        <f t="shared" si="31"/>
        <v>-1.5369999999999937</v>
      </c>
      <c r="EG36" s="33">
        <f t="shared" si="31"/>
        <v>9.1730000000000071</v>
      </c>
      <c r="EH36" s="33">
        <f t="shared" si="31"/>
        <v>0.56100000000000705</v>
      </c>
      <c r="EI36" s="33">
        <f t="shared" si="31"/>
        <v>2.973000000000007</v>
      </c>
      <c r="EJ36" s="33">
        <f t="shared" si="31"/>
        <v>4.6480000000000068</v>
      </c>
      <c r="EK36" s="33">
        <f t="shared" si="31"/>
        <v>8.6160000000000068</v>
      </c>
      <c r="EL36" s="33">
        <f t="shared" si="31"/>
        <v>29.463000000000008</v>
      </c>
      <c r="EM36" s="33">
        <f t="shared" si="30"/>
        <v>10.047000000000011</v>
      </c>
      <c r="EN36" s="33">
        <f t="shared" si="30"/>
        <v>6.5200000000000102</v>
      </c>
      <c r="EO36" s="33">
        <f t="shared" si="30"/>
        <v>11.955000000000011</v>
      </c>
      <c r="EP36" s="33">
        <f t="shared" si="30"/>
        <v>7.3340000000000103</v>
      </c>
      <c r="EQ36" s="33">
        <f t="shared" si="30"/>
        <v>4.2160000000000108</v>
      </c>
      <c r="ER36" s="33">
        <f t="shared" si="30"/>
        <v>7.3390000000000111</v>
      </c>
      <c r="ES36" s="33">
        <f t="shared" si="28"/>
        <v>18.739000000000011</v>
      </c>
      <c r="ET36" s="33">
        <f t="shared" si="28"/>
        <v>8.5080000000000133</v>
      </c>
      <c r="EU36" s="33">
        <f t="shared" si="28"/>
        <v>27.187000000000012</v>
      </c>
      <c r="EV36" s="33">
        <f t="shared" si="28"/>
        <v>19.002000000000013</v>
      </c>
      <c r="EW36" s="33">
        <f t="shared" si="28"/>
        <v>18.679000000000013</v>
      </c>
      <c r="EX36" s="33">
        <f t="shared" si="28"/>
        <v>12.972000000000012</v>
      </c>
      <c r="EY36" s="33">
        <f t="shared" si="28"/>
        <v>17.745000000000012</v>
      </c>
      <c r="EZ36" s="33">
        <f t="shared" si="28"/>
        <v>14.000000000000012</v>
      </c>
      <c r="FA36" s="33">
        <f t="shared" si="28"/>
        <v>7.5920000000000121</v>
      </c>
      <c r="FB36" s="33">
        <f t="shared" si="28"/>
        <v>6.2170000000000121</v>
      </c>
      <c r="FC36" s="33">
        <f t="shared" si="28"/>
        <v>6.0330000000000128</v>
      </c>
      <c r="FD36" s="33">
        <f t="shared" si="28"/>
        <v>7.6210000000000129</v>
      </c>
      <c r="FE36" s="33">
        <f t="shared" si="28"/>
        <v>7.2270000000000127</v>
      </c>
      <c r="FF36" s="33">
        <f t="shared" si="28"/>
        <v>8.1260000000000119</v>
      </c>
      <c r="FG36" s="33">
        <f t="shared" si="28"/>
        <v>7.4890000000000114</v>
      </c>
      <c r="FH36" s="33"/>
      <c r="FK36" s="33"/>
      <c r="FL36" s="33"/>
    </row>
    <row r="37" spans="1:168" x14ac:dyDescent="0.25">
      <c r="A37" t="s">
        <v>161</v>
      </c>
      <c r="B37" s="33">
        <f>+VLOOKUP($A37,'[2]World GDP'!$D$2:$AW$189,B$1-1973,0)</f>
        <v>-6.1230000000000002</v>
      </c>
      <c r="C37" s="33">
        <f>+VLOOKUP($A37,'[2]World GDP'!$D$2:$AW$189,C$1-1973,0)</f>
        <v>-9.0559999999999992</v>
      </c>
      <c r="D37" s="33">
        <f>+VLOOKUP($A37,'[2]World GDP'!$D$2:$AW$189,D$1-1973,0)</f>
        <v>-1.014</v>
      </c>
      <c r="E37" s="33">
        <f>+VLOOKUP($A37,'[2]World GDP'!$D$2:$AW$189,E$1-1973,0)</f>
        <v>0.48499999999999999</v>
      </c>
      <c r="F37" s="33">
        <f>+VLOOKUP($A37,'[2]World GDP'!$D$2:$AW$189,F$1-1973,0)</f>
        <v>1.98</v>
      </c>
      <c r="G37" s="33">
        <f>+VLOOKUP($A37,'[2]World GDP'!$D$2:$AW$189,G$1-1973,0)</f>
        <v>5.8259999999999996</v>
      </c>
      <c r="H37" s="33">
        <f>+VLOOKUP($A37,'[2]World GDP'!$D$2:$AW$189,H$1-1973,0)</f>
        <v>4.79</v>
      </c>
      <c r="I37" s="33">
        <f>+VLOOKUP($A37,'[2]World GDP'!$D$2:$AW$189,I$1-1973,0)</f>
        <v>0.50900000000000001</v>
      </c>
      <c r="J37" s="33">
        <f>+VLOOKUP($A37,'[2]World GDP'!$D$2:$AW$189,J$1-1973,0)</f>
        <v>2.871</v>
      </c>
      <c r="K37" s="33">
        <f>+VLOOKUP($A37,'[2]World GDP'!$D$2:$AW$189,K$1-1973,0)</f>
        <v>5.819</v>
      </c>
      <c r="L37" s="33">
        <f>+VLOOKUP($A37,'[2]World GDP'!$D$2:$AW$189,L$1-1973,0)</f>
        <v>-6.444</v>
      </c>
      <c r="M37" s="33">
        <f>+VLOOKUP($A37,'[2]World GDP'!$D$2:$AW$189,M$1-1973,0)</f>
        <v>-2.4430000000000001</v>
      </c>
      <c r="N37" s="33">
        <f>+VLOOKUP($A37,'[2]World GDP'!$D$2:$AW$189,N$1-1973,0)</f>
        <v>4.1349999999999998</v>
      </c>
      <c r="O37" s="33">
        <f>+VLOOKUP($A37,'[2]World GDP'!$D$2:$AW$189,O$1-1973,0)</f>
        <v>1.6830000000000001</v>
      </c>
      <c r="P37" s="33">
        <f>+VLOOKUP($A37,'[2]World GDP'!$D$2:$AW$189,P$1-1973,0)</f>
        <v>6.39</v>
      </c>
      <c r="Q37" s="33">
        <f>+VLOOKUP($A37,'[2]World GDP'!$D$2:$AW$189,Q$1-1973,0)</f>
        <v>6.556</v>
      </c>
      <c r="R37" s="33">
        <f>+VLOOKUP($A37,'[2]World GDP'!$D$2:$AW$189,R$1-1973,0)</f>
        <v>7.274</v>
      </c>
      <c r="S37" s="33">
        <f>+VLOOKUP($A37,'[2]World GDP'!$D$2:$AW$189,S$1-1973,0)</f>
        <v>0.80300000000000005</v>
      </c>
      <c r="T37" s="33">
        <f>+VLOOKUP($A37,'[2]World GDP'!$D$2:$AW$189,T$1-1973,0)</f>
        <v>1.1000000000000001</v>
      </c>
      <c r="U37" s="33">
        <f>+VLOOKUP($A37,'[2]World GDP'!$D$2:$AW$189,U$1-1973,0)</f>
        <v>-0.63600000000000001</v>
      </c>
      <c r="V37" s="33">
        <f>+VLOOKUP($A37,'[2]World GDP'!$D$2:$AW$189,V$1-1973,0)</f>
        <v>4.7949999999999999</v>
      </c>
      <c r="W37" s="33">
        <f>+VLOOKUP($A37,'[2]World GDP'!$D$2:$AW$189,W$1-1973,0)</f>
        <v>7.992</v>
      </c>
      <c r="X37" s="33">
        <f>+VLOOKUP($A37,'[2]World GDP'!$D$2:$AW$189,X$1-1973,0)</f>
        <v>6.2130000000000001</v>
      </c>
      <c r="Y37" s="33">
        <f>+VLOOKUP($A37,'[2]World GDP'!$D$2:$AW$189,Y$1-1973,0)</f>
        <v>3.8439999999999999</v>
      </c>
      <c r="Z37" s="33">
        <f>+VLOOKUP($A37,'[2]World GDP'!$D$2:$AW$189,Z$1-1973,0)</f>
        <v>4.1669999999999998</v>
      </c>
      <c r="AA37" s="33">
        <f>+VLOOKUP($A37,'[2]World GDP'!$D$2:$AW$189,AA$1-1973,0)</f>
        <v>6.9749999999999996</v>
      </c>
      <c r="AB37" s="33">
        <f>+VLOOKUP($A37,'[2]World GDP'!$D$2:$AW$189,AB$1-1973,0)</f>
        <v>2.052</v>
      </c>
      <c r="AC37" s="33">
        <f>+VLOOKUP($A37,'[2]World GDP'!$D$2:$AW$189,AC$1-1973,0)</f>
        <v>1.843</v>
      </c>
      <c r="AD37" s="33">
        <f>+VLOOKUP($A37,'[2]World GDP'!$D$2:$AW$189,AD$1-1973,0)</f>
        <v>4.3090000000000002</v>
      </c>
      <c r="AE37" s="33">
        <f>+VLOOKUP($A37,'[2]World GDP'!$D$2:$AW$189,AE$1-1973,0)</f>
        <v>-5.1360000000000001</v>
      </c>
      <c r="AF37" s="33">
        <f>+VLOOKUP($A37,'[2]World GDP'!$D$2:$AW$189,AF$1-1973,0)</f>
        <v>0.37</v>
      </c>
      <c r="AG37" s="33">
        <f>+VLOOKUP($A37,'[2]World GDP'!$D$2:$AW$189,AG$1-1973,0)</f>
        <v>2.0310000000000001</v>
      </c>
      <c r="AH37" s="33">
        <f>+VLOOKUP($A37,'[2]World GDP'!$D$2:$AW$189,AH$1-1973,0)</f>
        <v>1.2030000000000001</v>
      </c>
      <c r="AI37" s="33">
        <f>+VLOOKUP($A37,'[2]World GDP'!$D$2:$AW$189,AI$1-1973,0)</f>
        <v>0.86599999999999999</v>
      </c>
      <c r="AJ37" s="33">
        <f>+VLOOKUP($A37,'[2]World GDP'!$D$2:$AW$189,AJ$1-1973,0)</f>
        <v>3.0760000000000001</v>
      </c>
      <c r="AK37" s="33">
        <f>+VLOOKUP($A37,'[2]World GDP'!$D$2:$AW$189,AK$1-1973,0)</f>
        <v>2.5739999999999998</v>
      </c>
      <c r="AL37" s="33">
        <f>+VLOOKUP($A37,'[2]World GDP'!$D$2:$AW$189,AL$1-1973,0)</f>
        <v>2.4710000000000001</v>
      </c>
      <c r="AM37" s="33">
        <f>+VLOOKUP($A37,'[2]World GDP'!$D$2:$AW$189,AM$1-1973,0)</f>
        <v>2.496</v>
      </c>
      <c r="AN37" s="33">
        <f>+VLOOKUP($A37,'[2]World GDP'!$D$2:$AW$189,AN$1-1973,0)</f>
        <v>2.456</v>
      </c>
      <c r="AO37" s="66"/>
      <c r="AQ37" t="s">
        <v>161</v>
      </c>
      <c r="AR37">
        <f t="shared" si="25"/>
        <v>47.901355544667638</v>
      </c>
      <c r="AS37">
        <f t="shared" si="25"/>
        <v>-88.803003533568898</v>
      </c>
      <c r="AT37">
        <f t="shared" si="25"/>
        <v>-147.83037475345168</v>
      </c>
      <c r="AU37">
        <f t="shared" si="25"/>
        <v>308.24742268041234</v>
      </c>
      <c r="AV37">
        <f t="shared" si="25"/>
        <v>194.24242424242425</v>
      </c>
      <c r="AW37">
        <f t="shared" si="25"/>
        <v>-17.782354960521801</v>
      </c>
      <c r="AX37">
        <f t="shared" si="25"/>
        <v>-89.373695198329855</v>
      </c>
      <c r="AY37">
        <f t="shared" si="25"/>
        <v>464.04715127701377</v>
      </c>
      <c r="AZ37">
        <f t="shared" si="25"/>
        <v>102.68199233716473</v>
      </c>
      <c r="BA37">
        <f t="shared" si="25"/>
        <v>-210.7406770922839</v>
      </c>
      <c r="BB37">
        <f t="shared" si="25"/>
        <v>-62.088764742396023</v>
      </c>
      <c r="BC37">
        <f t="shared" si="25"/>
        <v>-269.25910765452312</v>
      </c>
      <c r="BD37">
        <f t="shared" si="25"/>
        <v>-59.298669891172914</v>
      </c>
      <c r="BE37">
        <f t="shared" si="25"/>
        <v>279.67914438502669</v>
      </c>
      <c r="BF37">
        <f t="shared" si="25"/>
        <v>2.5978090766823243</v>
      </c>
      <c r="BG37">
        <f t="shared" si="25"/>
        <v>10.951799877974366</v>
      </c>
      <c r="BH37">
        <f t="shared" si="24"/>
        <v>-88.960681880670876</v>
      </c>
      <c r="BI37">
        <f t="shared" si="24"/>
        <v>36.986301369863014</v>
      </c>
      <c r="BJ37">
        <f t="shared" si="24"/>
        <v>-157.81818181818181</v>
      </c>
      <c r="BK37">
        <f t="shared" si="24"/>
        <v>-853.93081761006283</v>
      </c>
      <c r="BL37">
        <f t="shared" si="24"/>
        <v>66.673618352450461</v>
      </c>
      <c r="BM37">
        <f t="shared" si="24"/>
        <v>-22.25975975975976</v>
      </c>
      <c r="BN37">
        <f t="shared" si="24"/>
        <v>-38.129727989699028</v>
      </c>
      <c r="BO37">
        <f t="shared" si="24"/>
        <v>8.4027055150884422</v>
      </c>
      <c r="BP37">
        <f t="shared" si="24"/>
        <v>67.386609071274307</v>
      </c>
      <c r="BQ37">
        <f t="shared" si="24"/>
        <v>-70.58064516129032</v>
      </c>
      <c r="BR37">
        <f t="shared" si="24"/>
        <v>-10.18518518518519</v>
      </c>
      <c r="BS37">
        <f t="shared" si="24"/>
        <v>133.80358111774285</v>
      </c>
      <c r="BT37">
        <f t="shared" si="23"/>
        <v>-219.19238802506382</v>
      </c>
      <c r="BU37">
        <f t="shared" si="23"/>
        <v>-107.20404984423676</v>
      </c>
      <c r="BV37">
        <f t="shared" si="23"/>
        <v>448.91891891891896</v>
      </c>
      <c r="BW37">
        <f t="shared" si="23"/>
        <v>-40.768094534711963</v>
      </c>
      <c r="BX37">
        <f t="shared" si="23"/>
        <v>-28.013300083125529</v>
      </c>
      <c r="BY37">
        <f t="shared" si="23"/>
        <v>255.19630484988454</v>
      </c>
      <c r="BZ37">
        <f t="shared" si="23"/>
        <v>-16.319895968790647</v>
      </c>
      <c r="CA37">
        <f t="shared" si="23"/>
        <v>-4.0015540015539983</v>
      </c>
      <c r="CB37">
        <f t="shared" si="23"/>
        <v>1.0117361392148752</v>
      </c>
      <c r="CC37">
        <f t="shared" si="23"/>
        <v>-1.6025641025641022</v>
      </c>
      <c r="CF37" t="s">
        <v>161</v>
      </c>
      <c r="CG37" s="33">
        <f t="shared" si="26"/>
        <v>-2.9329999999999989</v>
      </c>
      <c r="CH37" s="33">
        <f t="shared" si="26"/>
        <v>8.0419999999999998</v>
      </c>
      <c r="CI37" s="33">
        <f t="shared" si="26"/>
        <v>1.4990000000000001</v>
      </c>
      <c r="CJ37" s="33">
        <f t="shared" si="26"/>
        <v>1.4950000000000001</v>
      </c>
      <c r="CK37" s="33">
        <f t="shared" si="26"/>
        <v>3.8459999999999996</v>
      </c>
      <c r="CL37" s="33">
        <f t="shared" si="26"/>
        <v>-1.0359999999999996</v>
      </c>
      <c r="CM37" s="33">
        <f t="shared" si="26"/>
        <v>-4.2809999999999997</v>
      </c>
      <c r="CN37" s="33">
        <f t="shared" si="26"/>
        <v>2.3620000000000001</v>
      </c>
      <c r="CO37" s="33">
        <f t="shared" si="26"/>
        <v>2.948</v>
      </c>
      <c r="CP37" s="33">
        <f t="shared" si="26"/>
        <v>-12.263</v>
      </c>
      <c r="CQ37" s="33">
        <f t="shared" si="26"/>
        <v>4.0009999999999994</v>
      </c>
      <c r="CR37" s="33">
        <f t="shared" si="26"/>
        <v>6.5779999999999994</v>
      </c>
      <c r="CS37" s="33">
        <f t="shared" si="26"/>
        <v>-2.452</v>
      </c>
      <c r="CT37" s="33">
        <f t="shared" si="26"/>
        <v>4.7069999999999999</v>
      </c>
      <c r="CU37" s="33">
        <f t="shared" si="26"/>
        <v>0.16600000000000037</v>
      </c>
      <c r="CV37" s="33">
        <f t="shared" si="26"/>
        <v>0.71799999999999997</v>
      </c>
      <c r="CW37" s="33">
        <f t="shared" si="29"/>
        <v>-6.4710000000000001</v>
      </c>
      <c r="CX37" s="33">
        <f t="shared" si="29"/>
        <v>0.29700000000000004</v>
      </c>
      <c r="CY37" s="33">
        <f t="shared" si="29"/>
        <v>-1.7360000000000002</v>
      </c>
      <c r="CZ37" s="33">
        <f t="shared" si="29"/>
        <v>5.431</v>
      </c>
      <c r="DA37" s="33">
        <f t="shared" si="29"/>
        <v>3.1970000000000001</v>
      </c>
      <c r="DB37" s="33">
        <f t="shared" si="29"/>
        <v>-1.7789999999999999</v>
      </c>
      <c r="DC37" s="33">
        <f t="shared" si="29"/>
        <v>-2.3690000000000002</v>
      </c>
      <c r="DD37" s="33">
        <f t="shared" si="29"/>
        <v>0.32299999999999995</v>
      </c>
      <c r="DE37" s="33">
        <f t="shared" si="29"/>
        <v>2.8079999999999998</v>
      </c>
      <c r="DF37" s="33">
        <f t="shared" si="29"/>
        <v>-4.923</v>
      </c>
      <c r="DG37" s="33">
        <f t="shared" si="29"/>
        <v>-0.20900000000000007</v>
      </c>
      <c r="DH37" s="33">
        <f t="shared" si="29"/>
        <v>2.4660000000000002</v>
      </c>
      <c r="DI37" s="33">
        <f t="shared" si="29"/>
        <v>-9.4450000000000003</v>
      </c>
      <c r="DJ37" s="33">
        <f t="shared" si="29"/>
        <v>5.5060000000000002</v>
      </c>
      <c r="DK37" s="33">
        <f t="shared" si="27"/>
        <v>1.661</v>
      </c>
      <c r="DL37" s="33">
        <f t="shared" si="27"/>
        <v>-0.82800000000000007</v>
      </c>
      <c r="DM37" s="33">
        <f t="shared" si="20"/>
        <v>-0.33700000000000008</v>
      </c>
      <c r="DN37" s="33">
        <f t="shared" si="20"/>
        <v>2.21</v>
      </c>
      <c r="DO37" s="33">
        <f t="shared" si="20"/>
        <v>-0.50200000000000022</v>
      </c>
      <c r="DP37" s="33">
        <f t="shared" si="20"/>
        <v>-0.10299999999999976</v>
      </c>
      <c r="DQ37" s="33">
        <f t="shared" si="20"/>
        <v>2.4999999999999911E-2</v>
      </c>
      <c r="DR37" s="33">
        <f t="shared" si="20"/>
        <v>-4.0000000000000036E-2</v>
      </c>
      <c r="DS37" s="33"/>
      <c r="DU37" t="s">
        <v>161</v>
      </c>
      <c r="DV37" s="33">
        <f t="shared" si="13"/>
        <v>-2.9329999999999989</v>
      </c>
      <c r="DW37" s="33">
        <f t="shared" si="31"/>
        <v>5.1090000000000009</v>
      </c>
      <c r="DX37" s="33">
        <f t="shared" si="31"/>
        <v>6.6080000000000005</v>
      </c>
      <c r="DY37" s="33">
        <f t="shared" si="31"/>
        <v>8.1030000000000015</v>
      </c>
      <c r="DZ37" s="33">
        <f t="shared" si="31"/>
        <v>11.949000000000002</v>
      </c>
      <c r="EA37" s="33">
        <f t="shared" si="31"/>
        <v>10.913000000000002</v>
      </c>
      <c r="EB37" s="33">
        <f t="shared" si="31"/>
        <v>6.6320000000000023</v>
      </c>
      <c r="EC37" s="33">
        <f t="shared" si="31"/>
        <v>8.9940000000000033</v>
      </c>
      <c r="ED37" s="33">
        <f t="shared" si="31"/>
        <v>11.942000000000004</v>
      </c>
      <c r="EE37" s="33">
        <f t="shared" si="31"/>
        <v>-0.32099999999999618</v>
      </c>
      <c r="EF37" s="33">
        <f t="shared" si="31"/>
        <v>3.6800000000000033</v>
      </c>
      <c r="EG37" s="33">
        <f t="shared" si="31"/>
        <v>10.258000000000003</v>
      </c>
      <c r="EH37" s="33">
        <f t="shared" si="31"/>
        <v>7.8060000000000027</v>
      </c>
      <c r="EI37" s="33">
        <f t="shared" si="31"/>
        <v>12.513000000000002</v>
      </c>
      <c r="EJ37" s="33">
        <f t="shared" si="31"/>
        <v>12.679000000000002</v>
      </c>
      <c r="EK37" s="33">
        <f t="shared" si="31"/>
        <v>13.397000000000002</v>
      </c>
      <c r="EL37" s="33">
        <f t="shared" si="31"/>
        <v>6.9260000000000019</v>
      </c>
      <c r="EM37" s="33">
        <f t="shared" si="30"/>
        <v>7.2230000000000016</v>
      </c>
      <c r="EN37" s="33">
        <f t="shared" si="30"/>
        <v>5.4870000000000019</v>
      </c>
      <c r="EO37" s="33">
        <f t="shared" si="30"/>
        <v>10.918000000000003</v>
      </c>
      <c r="EP37" s="33">
        <f t="shared" si="30"/>
        <v>14.115000000000002</v>
      </c>
      <c r="EQ37" s="33">
        <f t="shared" si="30"/>
        <v>12.336000000000002</v>
      </c>
      <c r="ER37" s="33">
        <f t="shared" si="30"/>
        <v>9.9670000000000023</v>
      </c>
      <c r="ES37" s="33">
        <f t="shared" si="28"/>
        <v>10.290000000000003</v>
      </c>
      <c r="ET37" s="33">
        <f t="shared" si="28"/>
        <v>13.098000000000003</v>
      </c>
      <c r="EU37" s="33">
        <f t="shared" si="28"/>
        <v>8.1750000000000025</v>
      </c>
      <c r="EV37" s="33">
        <f t="shared" si="28"/>
        <v>7.9660000000000029</v>
      </c>
      <c r="EW37" s="33">
        <f t="shared" si="28"/>
        <v>10.432000000000002</v>
      </c>
      <c r="EX37" s="33">
        <f t="shared" si="28"/>
        <v>0.98700000000000188</v>
      </c>
      <c r="EY37" s="33">
        <f t="shared" si="28"/>
        <v>6.4930000000000021</v>
      </c>
      <c r="EZ37" s="33">
        <f t="shared" si="28"/>
        <v>8.1540000000000017</v>
      </c>
      <c r="FA37" s="33">
        <f t="shared" si="28"/>
        <v>7.3260000000000014</v>
      </c>
      <c r="FB37" s="33">
        <f t="shared" si="28"/>
        <v>6.9890000000000017</v>
      </c>
      <c r="FC37" s="33">
        <f t="shared" si="28"/>
        <v>9.1990000000000016</v>
      </c>
      <c r="FD37" s="33">
        <f t="shared" si="28"/>
        <v>8.697000000000001</v>
      </c>
      <c r="FE37" s="33">
        <f t="shared" si="28"/>
        <v>8.5940000000000012</v>
      </c>
      <c r="FF37" s="33">
        <f t="shared" si="28"/>
        <v>8.6190000000000015</v>
      </c>
      <c r="FG37" s="33">
        <f t="shared" si="28"/>
        <v>8.5790000000000006</v>
      </c>
      <c r="FH37" s="67"/>
      <c r="FI37" s="34">
        <v>1996</v>
      </c>
      <c r="FK37" s="33"/>
      <c r="FL37" s="33"/>
    </row>
    <row r="38" spans="1:168" x14ac:dyDescent="0.25">
      <c r="A38" t="s">
        <v>162</v>
      </c>
      <c r="B38" s="33">
        <f>+VLOOKUP($A38,'[2]World GDP'!$D$2:$AW$189,B$1-1973,0)</f>
        <v>-1.08</v>
      </c>
      <c r="C38" s="33">
        <f>+VLOOKUP($A38,'[2]World GDP'!$D$2:$AW$189,C$1-1973,0)</f>
        <v>-10.314</v>
      </c>
      <c r="D38" s="33">
        <f>+VLOOKUP($A38,'[2]World GDP'!$D$2:$AW$189,D$1-1973,0)</f>
        <v>3.093</v>
      </c>
      <c r="E38" s="33">
        <f>+VLOOKUP($A38,'[2]World GDP'!$D$2:$AW$189,E$1-1973,0)</f>
        <v>-3.8740000000000001</v>
      </c>
      <c r="F38" s="33">
        <f>+VLOOKUP($A38,'[2]World GDP'!$D$2:$AW$189,F$1-1973,0)</f>
        <v>-6.03</v>
      </c>
      <c r="G38" s="33">
        <f>+VLOOKUP($A38,'[2]World GDP'!$D$2:$AW$189,G$1-1973,0)</f>
        <v>9.3000000000000007</v>
      </c>
      <c r="H38" s="33">
        <f>+VLOOKUP($A38,'[2]World GDP'!$D$2:$AW$189,H$1-1973,0)</f>
        <v>-5.8319999999999999</v>
      </c>
      <c r="I38" s="33">
        <f>+VLOOKUP($A38,'[2]World GDP'!$D$2:$AW$189,I$1-1973,0)</f>
        <v>-2.93</v>
      </c>
      <c r="J38" s="33">
        <f>+VLOOKUP($A38,'[2]World GDP'!$D$2:$AW$189,J$1-1973,0)</f>
        <v>1.9990000000000001</v>
      </c>
      <c r="K38" s="33">
        <f>+VLOOKUP($A38,'[2]World GDP'!$D$2:$AW$189,K$1-1973,0)</f>
        <v>3.1349999999999998</v>
      </c>
      <c r="L38" s="33">
        <f>+VLOOKUP($A38,'[2]World GDP'!$D$2:$AW$189,L$1-1973,0)</f>
        <v>-2.153</v>
      </c>
      <c r="M38" s="33">
        <f>+VLOOKUP($A38,'[2]World GDP'!$D$2:$AW$189,M$1-1973,0)</f>
        <v>1.2010000000000001</v>
      </c>
      <c r="N38" s="33">
        <f>+VLOOKUP($A38,'[2]World GDP'!$D$2:$AW$189,N$1-1973,0)</f>
        <v>0.7</v>
      </c>
      <c r="O38" s="33">
        <f>+VLOOKUP($A38,'[2]World GDP'!$D$2:$AW$189,O$1-1973,0)</f>
        <v>1.1000000000000001</v>
      </c>
      <c r="P38" s="33">
        <f>+VLOOKUP($A38,'[2]World GDP'!$D$2:$AW$189,P$1-1973,0)</f>
        <v>2.2000000000000002</v>
      </c>
      <c r="Q38" s="33">
        <f>+VLOOKUP($A38,'[2]World GDP'!$D$2:$AW$189,Q$1-1973,0)</f>
        <v>2</v>
      </c>
      <c r="R38" s="33">
        <f>+VLOOKUP($A38,'[2]World GDP'!$D$2:$AW$189,R$1-1973,0)</f>
        <v>1.5</v>
      </c>
      <c r="S38" s="33">
        <f>+VLOOKUP($A38,'[2]World GDP'!$D$2:$AW$189,S$1-1973,0)</f>
        <v>0.996</v>
      </c>
      <c r="T38" s="33">
        <f>+VLOOKUP($A38,'[2]World GDP'!$D$2:$AW$189,T$1-1973,0)</f>
        <v>2.5</v>
      </c>
      <c r="U38" s="33">
        <f>+VLOOKUP($A38,'[2]World GDP'!$D$2:$AW$189,U$1-1973,0)</f>
        <v>2.5</v>
      </c>
      <c r="V38" s="33">
        <f>+VLOOKUP($A38,'[2]World GDP'!$D$2:$AW$189,V$1-1973,0)</f>
        <v>0.44800000000000001</v>
      </c>
      <c r="W38" s="33">
        <f>+VLOOKUP($A38,'[2]World GDP'!$D$2:$AW$189,W$1-1973,0)</f>
        <v>3.0640000000000001</v>
      </c>
      <c r="X38" s="33">
        <f>+VLOOKUP($A38,'[2]World GDP'!$D$2:$AW$189,X$1-1973,0)</f>
        <v>1.99</v>
      </c>
      <c r="Y38" s="33">
        <f>+VLOOKUP($A38,'[2]World GDP'!$D$2:$AW$189,Y$1-1973,0)</f>
        <v>6.7350000000000003</v>
      </c>
      <c r="Z38" s="33">
        <f>+VLOOKUP($A38,'[2]World GDP'!$D$2:$AW$189,Z$1-1973,0)</f>
        <v>4.548</v>
      </c>
      <c r="AA38" s="33">
        <f>+VLOOKUP($A38,'[2]World GDP'!$D$2:$AW$189,AA$1-1973,0)</f>
        <v>1.6319999999999999</v>
      </c>
      <c r="AB38" s="33">
        <f>+VLOOKUP($A38,'[2]World GDP'!$D$2:$AW$189,AB$1-1973,0)</f>
        <v>12.643000000000001</v>
      </c>
      <c r="AC38" s="33">
        <f>+VLOOKUP($A38,'[2]World GDP'!$D$2:$AW$189,AC$1-1973,0)</f>
        <v>1.996</v>
      </c>
      <c r="AD38" s="33">
        <f>+VLOOKUP($A38,'[2]World GDP'!$D$2:$AW$189,AD$1-1973,0)</f>
        <v>9.0749999999999993</v>
      </c>
      <c r="AE38" s="33">
        <f>+VLOOKUP($A38,'[2]World GDP'!$D$2:$AW$189,AE$1-1973,0)</f>
        <v>4.0229999999999997</v>
      </c>
      <c r="AF38" s="33">
        <f>+VLOOKUP($A38,'[2]World GDP'!$D$2:$AW$189,AF$1-1973,0)</f>
        <v>4.5110000000000001</v>
      </c>
      <c r="AG38" s="33">
        <f>+VLOOKUP($A38,'[2]World GDP'!$D$2:$AW$189,AG$1-1973,0)</f>
        <v>4.9429999999999996</v>
      </c>
      <c r="AH38" s="33">
        <f>+VLOOKUP($A38,'[2]World GDP'!$D$2:$AW$189,AH$1-1973,0)</f>
        <v>4</v>
      </c>
      <c r="AI38" s="33">
        <f>+VLOOKUP($A38,'[2]World GDP'!$D$2:$AW$189,AI$1-1973,0)</f>
        <v>4.5</v>
      </c>
      <c r="AJ38" s="33">
        <f>+VLOOKUP($A38,'[2]World GDP'!$D$2:$AW$189,AJ$1-1973,0)</f>
        <v>6</v>
      </c>
      <c r="AK38" s="33">
        <f>+VLOOKUP($A38,'[2]World GDP'!$D$2:$AW$189,AK$1-1973,0)</f>
        <v>37.798999999999999</v>
      </c>
      <c r="AL38" s="33">
        <f>+VLOOKUP($A38,'[2]World GDP'!$D$2:$AW$189,AL$1-1973,0)</f>
        <v>47.378999999999998</v>
      </c>
      <c r="AM38" s="33">
        <f>+VLOOKUP($A38,'[2]World GDP'!$D$2:$AW$189,AM$1-1973,0)</f>
        <v>10.698</v>
      </c>
      <c r="AN38" s="33">
        <f>+VLOOKUP($A38,'[2]World GDP'!$D$2:$AW$189,AN$1-1973,0)</f>
        <v>1.754</v>
      </c>
      <c r="AO38" s="66"/>
      <c r="AQ38" t="s">
        <v>162</v>
      </c>
      <c r="AR38">
        <f t="shared" si="25"/>
        <v>854.99999999999989</v>
      </c>
      <c r="AS38">
        <f t="shared" si="25"/>
        <v>-129.98836532867946</v>
      </c>
      <c r="AT38">
        <f t="shared" si="25"/>
        <v>-225.25056579372779</v>
      </c>
      <c r="AU38">
        <f t="shared" si="25"/>
        <v>55.65307176045431</v>
      </c>
      <c r="AV38">
        <f t="shared" si="25"/>
        <v>-254.22885572139305</v>
      </c>
      <c r="AW38">
        <f t="shared" si="25"/>
        <v>-162.70967741935485</v>
      </c>
      <c r="AX38">
        <f t="shared" si="25"/>
        <v>-49.759945130315501</v>
      </c>
      <c r="AY38">
        <f t="shared" si="25"/>
        <v>-168.22525597269623</v>
      </c>
      <c r="AZ38">
        <f t="shared" si="25"/>
        <v>56.828414207103549</v>
      </c>
      <c r="BA38">
        <f t="shared" si="25"/>
        <v>-168.67623604465712</v>
      </c>
      <c r="BB38">
        <f t="shared" si="25"/>
        <v>-155.78262888992103</v>
      </c>
      <c r="BC38">
        <f t="shared" si="25"/>
        <v>-41.715237302248134</v>
      </c>
      <c r="BD38">
        <f t="shared" si="25"/>
        <v>57.142857142857167</v>
      </c>
      <c r="BE38">
        <f t="shared" si="25"/>
        <v>100</v>
      </c>
      <c r="BF38">
        <f t="shared" si="25"/>
        <v>-9.0909090909090935</v>
      </c>
      <c r="BG38">
        <f t="shared" si="25"/>
        <v>-25</v>
      </c>
      <c r="BH38">
        <f t="shared" si="24"/>
        <v>-33.599999999999994</v>
      </c>
      <c r="BI38">
        <f t="shared" si="24"/>
        <v>151.00401606425703</v>
      </c>
      <c r="BJ38">
        <f t="shared" si="24"/>
        <v>0</v>
      </c>
      <c r="BK38">
        <f t="shared" si="24"/>
        <v>-82.08</v>
      </c>
      <c r="BL38">
        <f t="shared" si="24"/>
        <v>583.92857142857144</v>
      </c>
      <c r="BM38">
        <f t="shared" si="24"/>
        <v>-35.052219321148826</v>
      </c>
      <c r="BN38">
        <f t="shared" si="24"/>
        <v>238.4422110552764</v>
      </c>
      <c r="BO38">
        <f t="shared" si="24"/>
        <v>-32.472160356347445</v>
      </c>
      <c r="BP38">
        <f t="shared" si="24"/>
        <v>-64.116094986807383</v>
      </c>
      <c r="BQ38">
        <f t="shared" si="24"/>
        <v>674.69362745098044</v>
      </c>
      <c r="BR38">
        <f t="shared" si="24"/>
        <v>-84.212607767143879</v>
      </c>
      <c r="BS38">
        <f t="shared" si="24"/>
        <v>354.65931863727451</v>
      </c>
      <c r="BT38">
        <f t="shared" si="23"/>
        <v>-55.669421487603302</v>
      </c>
      <c r="BU38">
        <f t="shared" si="23"/>
        <v>12.13025105642555</v>
      </c>
      <c r="BV38">
        <f t="shared" si="23"/>
        <v>9.5765905564176421</v>
      </c>
      <c r="BW38">
        <f t="shared" si="23"/>
        <v>-19.077483309730923</v>
      </c>
      <c r="BX38">
        <f t="shared" si="23"/>
        <v>12.5</v>
      </c>
      <c r="BY38">
        <f t="shared" si="23"/>
        <v>33.333333333333314</v>
      </c>
      <c r="BZ38">
        <f t="shared" si="23"/>
        <v>529.98333333333335</v>
      </c>
      <c r="CA38">
        <f t="shared" si="23"/>
        <v>25.344585835604107</v>
      </c>
      <c r="CB38">
        <f t="shared" si="23"/>
        <v>-77.420376116000753</v>
      </c>
      <c r="CC38">
        <f t="shared" si="23"/>
        <v>-83.604412039633573</v>
      </c>
      <c r="CF38" t="s">
        <v>162</v>
      </c>
      <c r="CG38" s="33">
        <f t="shared" si="26"/>
        <v>-9.234</v>
      </c>
      <c r="CH38" s="33">
        <f t="shared" si="26"/>
        <v>13.407</v>
      </c>
      <c r="CI38" s="33">
        <f t="shared" si="26"/>
        <v>-6.9670000000000005</v>
      </c>
      <c r="CJ38" s="33">
        <f t="shared" si="26"/>
        <v>-2.1560000000000001</v>
      </c>
      <c r="CK38" s="33">
        <f t="shared" si="26"/>
        <v>15.330000000000002</v>
      </c>
      <c r="CL38" s="33">
        <f t="shared" si="26"/>
        <v>-15.132000000000001</v>
      </c>
      <c r="CM38" s="33">
        <f t="shared" si="26"/>
        <v>2.9019999999999997</v>
      </c>
      <c r="CN38" s="33">
        <f t="shared" si="26"/>
        <v>4.9290000000000003</v>
      </c>
      <c r="CO38" s="33">
        <f t="shared" si="26"/>
        <v>1.1359999999999997</v>
      </c>
      <c r="CP38" s="33">
        <f t="shared" si="26"/>
        <v>-5.2880000000000003</v>
      </c>
      <c r="CQ38" s="33">
        <f t="shared" si="26"/>
        <v>3.3540000000000001</v>
      </c>
      <c r="CR38" s="33">
        <f t="shared" si="26"/>
        <v>-0.50100000000000011</v>
      </c>
      <c r="CS38" s="33">
        <f t="shared" si="26"/>
        <v>0.40000000000000013</v>
      </c>
      <c r="CT38" s="33">
        <f t="shared" si="26"/>
        <v>1.1000000000000001</v>
      </c>
      <c r="CU38" s="33">
        <f t="shared" si="26"/>
        <v>-0.20000000000000018</v>
      </c>
      <c r="CV38" s="33">
        <f t="shared" si="26"/>
        <v>-0.5</v>
      </c>
      <c r="CW38" s="33">
        <f t="shared" si="29"/>
        <v>-0.504</v>
      </c>
      <c r="CX38" s="33">
        <f t="shared" si="29"/>
        <v>1.504</v>
      </c>
      <c r="CY38" s="33">
        <f t="shared" si="29"/>
        <v>0</v>
      </c>
      <c r="CZ38" s="33">
        <f t="shared" si="29"/>
        <v>-2.052</v>
      </c>
      <c r="DA38" s="33">
        <f t="shared" si="29"/>
        <v>2.6160000000000001</v>
      </c>
      <c r="DB38" s="33">
        <f t="shared" si="29"/>
        <v>-1.0740000000000001</v>
      </c>
      <c r="DC38" s="33">
        <f t="shared" si="29"/>
        <v>4.7450000000000001</v>
      </c>
      <c r="DD38" s="33">
        <f t="shared" si="29"/>
        <v>-2.1870000000000003</v>
      </c>
      <c r="DE38" s="33">
        <f t="shared" si="29"/>
        <v>-2.9160000000000004</v>
      </c>
      <c r="DF38" s="33">
        <f t="shared" si="29"/>
        <v>11.011000000000001</v>
      </c>
      <c r="DG38" s="33">
        <f t="shared" si="29"/>
        <v>-10.647</v>
      </c>
      <c r="DH38" s="33">
        <f t="shared" si="29"/>
        <v>7.0789999999999988</v>
      </c>
      <c r="DI38" s="33">
        <f t="shared" si="29"/>
        <v>-5.0519999999999996</v>
      </c>
      <c r="DJ38" s="33">
        <f t="shared" si="29"/>
        <v>0.48800000000000043</v>
      </c>
      <c r="DK38" s="33">
        <f t="shared" si="27"/>
        <v>0.4319999999999995</v>
      </c>
      <c r="DL38" s="33">
        <f t="shared" si="27"/>
        <v>-0.94299999999999962</v>
      </c>
      <c r="DM38" s="33">
        <f t="shared" si="20"/>
        <v>0.5</v>
      </c>
      <c r="DN38" s="33">
        <f t="shared" si="20"/>
        <v>1.5</v>
      </c>
      <c r="DO38" s="33">
        <f t="shared" si="20"/>
        <v>31.798999999999999</v>
      </c>
      <c r="DP38" s="33">
        <f t="shared" si="20"/>
        <v>9.5799999999999983</v>
      </c>
      <c r="DQ38" s="33">
        <f t="shared" si="20"/>
        <v>-36.680999999999997</v>
      </c>
      <c r="DR38" s="33">
        <f t="shared" si="20"/>
        <v>-8.9440000000000008</v>
      </c>
      <c r="DS38" s="33"/>
      <c r="DU38" t="s">
        <v>162</v>
      </c>
      <c r="DV38" s="33">
        <f t="shared" si="13"/>
        <v>-9.234</v>
      </c>
      <c r="DW38" s="33">
        <f t="shared" si="31"/>
        <v>4.173</v>
      </c>
      <c r="DX38" s="33">
        <f t="shared" si="31"/>
        <v>-2.7940000000000005</v>
      </c>
      <c r="DY38" s="33">
        <f t="shared" si="31"/>
        <v>-4.9500000000000011</v>
      </c>
      <c r="DZ38" s="33">
        <f t="shared" si="31"/>
        <v>10.38</v>
      </c>
      <c r="EA38" s="33">
        <f t="shared" si="31"/>
        <v>-4.7520000000000007</v>
      </c>
      <c r="EB38" s="33">
        <f t="shared" si="31"/>
        <v>-1.850000000000001</v>
      </c>
      <c r="EC38" s="33">
        <f t="shared" si="31"/>
        <v>3.0789999999999993</v>
      </c>
      <c r="ED38" s="33">
        <f t="shared" si="31"/>
        <v>4.214999999999999</v>
      </c>
      <c r="EE38" s="33">
        <f t="shared" si="31"/>
        <v>-1.0730000000000013</v>
      </c>
      <c r="EF38" s="33">
        <f t="shared" si="31"/>
        <v>2.2809999999999988</v>
      </c>
      <c r="EG38" s="33">
        <f t="shared" si="31"/>
        <v>1.7799999999999987</v>
      </c>
      <c r="EH38" s="33">
        <f t="shared" si="31"/>
        <v>2.1799999999999988</v>
      </c>
      <c r="EI38" s="33">
        <f t="shared" si="31"/>
        <v>3.2799999999999989</v>
      </c>
      <c r="EJ38" s="33">
        <f t="shared" si="31"/>
        <v>3.0799999999999987</v>
      </c>
      <c r="EK38" s="33">
        <f t="shared" si="31"/>
        <v>2.5799999999999987</v>
      </c>
      <c r="EL38" s="33">
        <f t="shared" si="31"/>
        <v>2.0759999999999987</v>
      </c>
      <c r="EM38" s="33">
        <f t="shared" si="30"/>
        <v>3.5799999999999987</v>
      </c>
      <c r="EN38" s="33">
        <f t="shared" si="30"/>
        <v>3.5799999999999987</v>
      </c>
      <c r="EO38" s="33">
        <f t="shared" si="30"/>
        <v>1.5279999999999987</v>
      </c>
      <c r="EP38" s="33">
        <f t="shared" si="30"/>
        <v>4.1439999999999984</v>
      </c>
      <c r="EQ38" s="33">
        <f t="shared" si="30"/>
        <v>3.0699999999999985</v>
      </c>
      <c r="ER38" s="33">
        <f t="shared" si="30"/>
        <v>7.8149999999999986</v>
      </c>
      <c r="ES38" s="33">
        <f t="shared" si="28"/>
        <v>5.6279999999999983</v>
      </c>
      <c r="ET38" s="33">
        <f t="shared" si="28"/>
        <v>2.711999999999998</v>
      </c>
      <c r="EU38" s="33">
        <f t="shared" si="28"/>
        <v>13.722999999999999</v>
      </c>
      <c r="EV38" s="33">
        <f t="shared" si="28"/>
        <v>3.0759999999999987</v>
      </c>
      <c r="EW38" s="33">
        <f t="shared" si="28"/>
        <v>10.154999999999998</v>
      </c>
      <c r="EX38" s="33">
        <f t="shared" si="28"/>
        <v>5.102999999999998</v>
      </c>
      <c r="EY38" s="33">
        <f t="shared" si="28"/>
        <v>5.5909999999999984</v>
      </c>
      <c r="EZ38" s="33">
        <f t="shared" si="28"/>
        <v>6.0229999999999979</v>
      </c>
      <c r="FA38" s="33">
        <f t="shared" si="28"/>
        <v>5.0799999999999983</v>
      </c>
      <c r="FB38" s="33">
        <f t="shared" si="28"/>
        <v>5.5799999999999983</v>
      </c>
      <c r="FC38" s="33">
        <f t="shared" si="28"/>
        <v>7.0799999999999983</v>
      </c>
      <c r="FD38" s="33">
        <f t="shared" si="28"/>
        <v>38.878999999999998</v>
      </c>
      <c r="FE38" s="33">
        <f t="shared" si="28"/>
        <v>48.458999999999996</v>
      </c>
      <c r="FF38" s="33">
        <f t="shared" si="28"/>
        <v>11.777999999999999</v>
      </c>
      <c r="FG38" s="33">
        <f t="shared" si="28"/>
        <v>2.8339999999999979</v>
      </c>
      <c r="FH38" s="67"/>
      <c r="FI38" s="34">
        <v>1993</v>
      </c>
      <c r="FJ38" s="34">
        <v>2004</v>
      </c>
      <c r="FK38" s="33"/>
      <c r="FL38" s="33"/>
    </row>
    <row r="39" spans="1:168" x14ac:dyDescent="0.25">
      <c r="A39" t="s">
        <v>163</v>
      </c>
      <c r="B39" s="33">
        <f>+VLOOKUP($A39,'[2]World GDP'!$D$2:$AW$189,B$1-1973,0)</f>
        <v>-2.2530000000000001</v>
      </c>
      <c r="C39" s="33">
        <f>+VLOOKUP($A39,'[2]World GDP'!$D$2:$AW$189,C$1-1973,0)</f>
        <v>-3.8769999999999998</v>
      </c>
      <c r="D39" s="33">
        <f>+VLOOKUP($A39,'[2]World GDP'!$D$2:$AW$189,D$1-1973,0)</f>
        <v>-2.0710000000000002</v>
      </c>
      <c r="E39" s="33">
        <f>+VLOOKUP($A39,'[2]World GDP'!$D$2:$AW$189,E$1-1973,0)</f>
        <v>-0.61599999999999999</v>
      </c>
      <c r="F39" s="33">
        <f>+VLOOKUP($A39,'[2]World GDP'!$D$2:$AW$189,F$1-1973,0)</f>
        <v>4.306</v>
      </c>
      <c r="G39" s="33">
        <f>+VLOOKUP($A39,'[2]World GDP'!$D$2:$AW$189,G$1-1973,0)</f>
        <v>10.294</v>
      </c>
      <c r="H39" s="33">
        <f>+VLOOKUP($A39,'[2]World GDP'!$D$2:$AW$189,H$1-1973,0)</f>
        <v>0.76200000000000001</v>
      </c>
      <c r="I39" s="33">
        <f>+VLOOKUP($A39,'[2]World GDP'!$D$2:$AW$189,I$1-1973,0)</f>
        <v>4.875</v>
      </c>
      <c r="J39" s="33">
        <f>+VLOOKUP($A39,'[2]World GDP'!$D$2:$AW$189,J$1-1973,0)</f>
        <v>5.3259999999999996</v>
      </c>
      <c r="K39" s="33">
        <f>+VLOOKUP($A39,'[2]World GDP'!$D$2:$AW$189,K$1-1973,0)</f>
        <v>10.286</v>
      </c>
      <c r="L39" s="33">
        <f>+VLOOKUP($A39,'[2]World GDP'!$D$2:$AW$189,L$1-1973,0)</f>
        <v>7.4550000000000001</v>
      </c>
      <c r="M39" s="33">
        <f>+VLOOKUP($A39,'[2]World GDP'!$D$2:$AW$189,M$1-1973,0)</f>
        <v>2.76</v>
      </c>
      <c r="N39" s="33">
        <f>+VLOOKUP($A39,'[2]World GDP'!$D$2:$AW$189,N$1-1973,0)</f>
        <v>7.173</v>
      </c>
      <c r="O39" s="33">
        <f>+VLOOKUP($A39,'[2]World GDP'!$D$2:$AW$189,O$1-1973,0)</f>
        <v>7.3029999999999999</v>
      </c>
      <c r="P39" s="33">
        <f>+VLOOKUP($A39,'[2]World GDP'!$D$2:$AW$189,P$1-1973,0)</f>
        <v>-2.4369999999999998</v>
      </c>
      <c r="Q39" s="33">
        <f>+VLOOKUP($A39,'[2]World GDP'!$D$2:$AW$189,Q$1-1973,0)</f>
        <v>0.48499999999999999</v>
      </c>
      <c r="R39" s="33">
        <f>+VLOOKUP($A39,'[2]World GDP'!$D$2:$AW$189,R$1-1973,0)</f>
        <v>9.9979999999999993</v>
      </c>
      <c r="S39" s="33">
        <f>+VLOOKUP($A39,'[2]World GDP'!$D$2:$AW$189,S$1-1973,0)</f>
        <v>12.194000000000001</v>
      </c>
      <c r="T39" s="33">
        <f>+VLOOKUP($A39,'[2]World GDP'!$D$2:$AW$189,T$1-1973,0)</f>
        <v>2.4670000000000001</v>
      </c>
      <c r="U39" s="33">
        <f>+VLOOKUP($A39,'[2]World GDP'!$D$2:$AW$189,U$1-1973,0)</f>
        <v>1.8720000000000001</v>
      </c>
      <c r="V39" s="33">
        <f>+VLOOKUP($A39,'[2]World GDP'!$D$2:$AW$189,V$1-1973,0)</f>
        <v>4.2530000000000001</v>
      </c>
      <c r="W39" s="33">
        <f>+VLOOKUP($A39,'[2]World GDP'!$D$2:$AW$189,W$1-1973,0)</f>
        <v>-2.2709999999999999</v>
      </c>
      <c r="X39" s="33">
        <f>+VLOOKUP($A39,'[2]World GDP'!$D$2:$AW$189,X$1-1973,0)</f>
        <v>1.2130000000000001</v>
      </c>
      <c r="Y39" s="33">
        <f>+VLOOKUP($A39,'[2]World GDP'!$D$2:$AW$189,Y$1-1973,0)</f>
        <v>-5.8869999999999996</v>
      </c>
      <c r="Z39" s="33">
        <f>+VLOOKUP($A39,'[2]World GDP'!$D$2:$AW$189,Z$1-1973,0)</f>
        <v>-2.85</v>
      </c>
      <c r="AA39" s="33">
        <f>+VLOOKUP($A39,'[2]World GDP'!$D$2:$AW$189,AA$1-1973,0)</f>
        <v>9.0060000000000002</v>
      </c>
      <c r="AB39" s="33">
        <f>+VLOOKUP($A39,'[2]World GDP'!$D$2:$AW$189,AB$1-1973,0)</f>
        <v>9.4060000000000006</v>
      </c>
      <c r="AC39" s="33">
        <f>+VLOOKUP($A39,'[2]World GDP'!$D$2:$AW$189,AC$1-1973,0)</f>
        <v>10.098000000000001</v>
      </c>
      <c r="AD39" s="33">
        <f>+VLOOKUP($A39,'[2]World GDP'!$D$2:$AW$189,AD$1-1973,0)</f>
        <v>-1.871</v>
      </c>
      <c r="AE39" s="33">
        <f>+VLOOKUP($A39,'[2]World GDP'!$D$2:$AW$189,AE$1-1973,0)</f>
        <v>-0.156</v>
      </c>
      <c r="AF39" s="33">
        <f>+VLOOKUP($A39,'[2]World GDP'!$D$2:$AW$189,AF$1-1973,0)</f>
        <v>5.6429999999999998</v>
      </c>
      <c r="AG39" s="33">
        <f>+VLOOKUP($A39,'[2]World GDP'!$D$2:$AW$189,AG$1-1973,0)</f>
        <v>5.0060000000000002</v>
      </c>
      <c r="AH39" s="33">
        <f>+VLOOKUP($A39,'[2]World GDP'!$D$2:$AW$189,AH$1-1973,0)</f>
        <v>2.7690000000000001</v>
      </c>
      <c r="AI39" s="33">
        <f>+VLOOKUP($A39,'[2]World GDP'!$D$2:$AW$189,AI$1-1973,0)</f>
        <v>3.2160000000000002</v>
      </c>
      <c r="AJ39" s="33">
        <f>+VLOOKUP($A39,'[2]World GDP'!$D$2:$AW$189,AJ$1-1973,0)</f>
        <v>3.9009999999999998</v>
      </c>
      <c r="AK39" s="33">
        <f>+VLOOKUP($A39,'[2]World GDP'!$D$2:$AW$189,AK$1-1973,0)</f>
        <v>3.7949999999999999</v>
      </c>
      <c r="AL39" s="33">
        <f>+VLOOKUP($A39,'[2]World GDP'!$D$2:$AW$189,AL$1-1973,0)</f>
        <v>3.6629999999999998</v>
      </c>
      <c r="AM39" s="33">
        <f>+VLOOKUP($A39,'[2]World GDP'!$D$2:$AW$189,AM$1-1973,0)</f>
        <v>3.5990000000000002</v>
      </c>
      <c r="AN39" s="33">
        <f>+VLOOKUP($A39,'[2]World GDP'!$D$2:$AW$189,AN$1-1973,0)</f>
        <v>3.5259999999999998</v>
      </c>
      <c r="AO39" s="66"/>
      <c r="AQ39" t="s">
        <v>163</v>
      </c>
      <c r="AR39">
        <f t="shared" si="25"/>
        <v>72.081668885929872</v>
      </c>
      <c r="AS39">
        <f t="shared" si="25"/>
        <v>-46.582409079184927</v>
      </c>
      <c r="AT39">
        <f t="shared" si="25"/>
        <v>-70.255915016900047</v>
      </c>
      <c r="AU39">
        <f t="shared" si="25"/>
        <v>-799.02597402597405</v>
      </c>
      <c r="AV39">
        <f t="shared" si="25"/>
        <v>139.06177426846261</v>
      </c>
      <c r="AW39">
        <f t="shared" si="25"/>
        <v>-92.597629687196431</v>
      </c>
      <c r="AX39">
        <f t="shared" si="25"/>
        <v>539.76377952755911</v>
      </c>
      <c r="AY39">
        <f t="shared" si="25"/>
        <v>9.2512820512820468</v>
      </c>
      <c r="AZ39">
        <f t="shared" si="25"/>
        <v>93.128051070221545</v>
      </c>
      <c r="BA39">
        <f t="shared" si="25"/>
        <v>-27.522846587594785</v>
      </c>
      <c r="BB39">
        <f t="shared" si="25"/>
        <v>-62.977867203219319</v>
      </c>
      <c r="BC39">
        <f t="shared" si="25"/>
        <v>159.89130434782612</v>
      </c>
      <c r="BD39">
        <f t="shared" si="25"/>
        <v>1.8123518750871312</v>
      </c>
      <c r="BE39">
        <f t="shared" si="25"/>
        <v>-133.36984800766808</v>
      </c>
      <c r="BF39">
        <f t="shared" si="25"/>
        <v>-119.90151826015594</v>
      </c>
      <c r="BG39">
        <f t="shared" si="25"/>
        <v>1961.4432989690717</v>
      </c>
      <c r="BH39">
        <f t="shared" si="24"/>
        <v>21.964392878575723</v>
      </c>
      <c r="BI39">
        <f t="shared" si="24"/>
        <v>-79.768738723962599</v>
      </c>
      <c r="BJ39">
        <f t="shared" si="24"/>
        <v>-24.118362383461687</v>
      </c>
      <c r="BK39">
        <f t="shared" si="24"/>
        <v>127.19017094017096</v>
      </c>
      <c r="BL39">
        <f t="shared" si="24"/>
        <v>-153.39760169292265</v>
      </c>
      <c r="BM39">
        <f t="shared" si="24"/>
        <v>-153.41259357111406</v>
      </c>
      <c r="BN39">
        <f t="shared" si="24"/>
        <v>-585.32563891178893</v>
      </c>
      <c r="BO39">
        <f t="shared" si="24"/>
        <v>-51.588245286223881</v>
      </c>
      <c r="BP39">
        <f t="shared" si="24"/>
        <v>-416</v>
      </c>
      <c r="BQ39">
        <f t="shared" si="24"/>
        <v>4.4414834554741276</v>
      </c>
      <c r="BR39">
        <f t="shared" si="24"/>
        <v>7.3570061662768325</v>
      </c>
      <c r="BS39">
        <f t="shared" si="24"/>
        <v>-118.52842146959793</v>
      </c>
      <c r="BT39">
        <f t="shared" si="23"/>
        <v>-91.662212720470336</v>
      </c>
      <c r="BU39">
        <f t="shared" si="23"/>
        <v>-3717.3076923076919</v>
      </c>
      <c r="BV39">
        <f t="shared" si="23"/>
        <v>-11.288321814637598</v>
      </c>
      <c r="BW39">
        <f t="shared" si="23"/>
        <v>-44.686376348381941</v>
      </c>
      <c r="BX39">
        <f t="shared" si="23"/>
        <v>16.143011917659805</v>
      </c>
      <c r="BY39">
        <f t="shared" si="23"/>
        <v>21.299751243781074</v>
      </c>
      <c r="BZ39">
        <f t="shared" si="23"/>
        <v>-2.7172519866700782</v>
      </c>
      <c r="CA39">
        <f t="shared" si="23"/>
        <v>-3.4782608695652186</v>
      </c>
      <c r="CB39">
        <f t="shared" si="23"/>
        <v>-1.7472017472017285</v>
      </c>
      <c r="CC39">
        <f t="shared" si="23"/>
        <v>-2.0283412058905412</v>
      </c>
      <c r="CF39" t="s">
        <v>163</v>
      </c>
      <c r="CG39" s="33">
        <f t="shared" si="26"/>
        <v>-1.6239999999999997</v>
      </c>
      <c r="CH39" s="33">
        <f t="shared" si="26"/>
        <v>1.8059999999999996</v>
      </c>
      <c r="CI39" s="33">
        <f t="shared" si="26"/>
        <v>1.4550000000000001</v>
      </c>
      <c r="CJ39" s="33">
        <f t="shared" si="26"/>
        <v>4.9219999999999997</v>
      </c>
      <c r="CK39" s="33">
        <f t="shared" si="26"/>
        <v>5.9880000000000004</v>
      </c>
      <c r="CL39" s="33">
        <f t="shared" si="26"/>
        <v>-9.532</v>
      </c>
      <c r="CM39" s="33">
        <f t="shared" si="26"/>
        <v>4.1129999999999995</v>
      </c>
      <c r="CN39" s="33">
        <f t="shared" si="26"/>
        <v>0.45099999999999962</v>
      </c>
      <c r="CO39" s="33">
        <f t="shared" si="26"/>
        <v>4.96</v>
      </c>
      <c r="CP39" s="33">
        <f t="shared" si="26"/>
        <v>-2.8309999999999995</v>
      </c>
      <c r="CQ39" s="33">
        <f t="shared" si="26"/>
        <v>-4.6950000000000003</v>
      </c>
      <c r="CR39" s="33">
        <f t="shared" si="26"/>
        <v>4.4130000000000003</v>
      </c>
      <c r="CS39" s="33">
        <f t="shared" si="26"/>
        <v>0.12999999999999989</v>
      </c>
      <c r="CT39" s="33">
        <f t="shared" si="26"/>
        <v>-9.74</v>
      </c>
      <c r="CU39" s="33">
        <f t="shared" si="26"/>
        <v>2.9219999999999997</v>
      </c>
      <c r="CV39" s="33">
        <f t="shared" si="26"/>
        <v>9.5129999999999999</v>
      </c>
      <c r="CW39" s="33">
        <f t="shared" si="29"/>
        <v>2.1960000000000015</v>
      </c>
      <c r="CX39" s="33">
        <f t="shared" si="29"/>
        <v>-9.7270000000000003</v>
      </c>
      <c r="CY39" s="33">
        <f t="shared" si="29"/>
        <v>-0.59499999999999997</v>
      </c>
      <c r="CZ39" s="33">
        <f t="shared" si="29"/>
        <v>2.3810000000000002</v>
      </c>
      <c r="DA39" s="33">
        <f t="shared" si="29"/>
        <v>-6.524</v>
      </c>
      <c r="DB39" s="33">
        <f t="shared" si="29"/>
        <v>3.484</v>
      </c>
      <c r="DC39" s="33">
        <f t="shared" si="29"/>
        <v>-7.1</v>
      </c>
      <c r="DD39" s="33">
        <f t="shared" si="29"/>
        <v>3.0369999999999995</v>
      </c>
      <c r="DE39" s="33">
        <f t="shared" si="29"/>
        <v>11.856</v>
      </c>
      <c r="DF39" s="33">
        <f t="shared" si="29"/>
        <v>0.40000000000000036</v>
      </c>
      <c r="DG39" s="33">
        <f t="shared" si="29"/>
        <v>0.69200000000000017</v>
      </c>
      <c r="DH39" s="33">
        <f t="shared" si="29"/>
        <v>-11.969000000000001</v>
      </c>
      <c r="DI39" s="33">
        <f t="shared" si="29"/>
        <v>1.7150000000000001</v>
      </c>
      <c r="DJ39" s="33">
        <f t="shared" si="29"/>
        <v>5.7989999999999995</v>
      </c>
      <c r="DK39" s="33">
        <f t="shared" si="27"/>
        <v>-0.63699999999999957</v>
      </c>
      <c r="DL39" s="33">
        <f t="shared" si="27"/>
        <v>-2.2370000000000001</v>
      </c>
      <c r="DM39" s="33">
        <f t="shared" si="20"/>
        <v>0.44700000000000006</v>
      </c>
      <c r="DN39" s="33">
        <f t="shared" si="20"/>
        <v>0.68499999999999961</v>
      </c>
      <c r="DO39" s="33">
        <f t="shared" si="20"/>
        <v>-0.10599999999999987</v>
      </c>
      <c r="DP39" s="33">
        <f t="shared" si="20"/>
        <v>-0.13200000000000012</v>
      </c>
      <c r="DQ39" s="33">
        <f t="shared" si="20"/>
        <v>-6.3999999999999613E-2</v>
      </c>
      <c r="DR39" s="33">
        <f t="shared" si="20"/>
        <v>-7.3000000000000398E-2</v>
      </c>
      <c r="DS39" s="33"/>
      <c r="DU39" t="s">
        <v>163</v>
      </c>
      <c r="DV39" s="33">
        <f t="shared" si="13"/>
        <v>-1.6239999999999997</v>
      </c>
      <c r="DW39" s="33">
        <f t="shared" si="31"/>
        <v>0.18199999999999994</v>
      </c>
      <c r="DX39" s="33">
        <f t="shared" si="31"/>
        <v>1.637</v>
      </c>
      <c r="DY39" s="33">
        <f t="shared" si="31"/>
        <v>6.5589999999999993</v>
      </c>
      <c r="DZ39" s="33">
        <f t="shared" si="31"/>
        <v>12.547000000000001</v>
      </c>
      <c r="EA39" s="33">
        <f t="shared" si="31"/>
        <v>3.0150000000000006</v>
      </c>
      <c r="EB39" s="33">
        <f t="shared" si="31"/>
        <v>7.1280000000000001</v>
      </c>
      <c r="EC39" s="33">
        <f t="shared" si="31"/>
        <v>7.5789999999999997</v>
      </c>
      <c r="ED39" s="33">
        <f t="shared" si="31"/>
        <v>12.539</v>
      </c>
      <c r="EE39" s="33">
        <f t="shared" si="31"/>
        <v>9.7080000000000002</v>
      </c>
      <c r="EF39" s="33">
        <f t="shared" si="31"/>
        <v>5.0129999999999999</v>
      </c>
      <c r="EG39" s="33">
        <f t="shared" si="31"/>
        <v>9.4260000000000002</v>
      </c>
      <c r="EH39" s="33">
        <f t="shared" si="31"/>
        <v>9.5560000000000009</v>
      </c>
      <c r="EI39" s="33">
        <f t="shared" si="31"/>
        <v>-0.18399999999999928</v>
      </c>
      <c r="EJ39" s="33">
        <f t="shared" si="31"/>
        <v>2.7380000000000004</v>
      </c>
      <c r="EK39" s="33">
        <f t="shared" si="31"/>
        <v>12.251000000000001</v>
      </c>
      <c r="EL39" s="33">
        <f t="shared" si="31"/>
        <v>14.447000000000003</v>
      </c>
      <c r="EM39" s="33">
        <f t="shared" si="30"/>
        <v>4.7200000000000024</v>
      </c>
      <c r="EN39" s="33">
        <f t="shared" si="30"/>
        <v>4.1250000000000027</v>
      </c>
      <c r="EO39" s="33">
        <f t="shared" si="30"/>
        <v>6.5060000000000029</v>
      </c>
      <c r="EP39" s="33">
        <f t="shared" si="30"/>
        <v>-1.7999999999997129E-2</v>
      </c>
      <c r="EQ39" s="33">
        <f t="shared" si="30"/>
        <v>3.4660000000000029</v>
      </c>
      <c r="ER39" s="33">
        <f t="shared" si="30"/>
        <v>-3.6339999999999968</v>
      </c>
      <c r="ES39" s="33">
        <f t="shared" si="28"/>
        <v>-0.59699999999999731</v>
      </c>
      <c r="ET39" s="33">
        <f t="shared" si="28"/>
        <v>11.259000000000002</v>
      </c>
      <c r="EU39" s="33">
        <f t="shared" si="28"/>
        <v>11.659000000000002</v>
      </c>
      <c r="EV39" s="33">
        <f t="shared" si="28"/>
        <v>12.351000000000003</v>
      </c>
      <c r="EW39" s="33">
        <f t="shared" si="28"/>
        <v>0.38200000000000145</v>
      </c>
      <c r="EX39" s="33">
        <f t="shared" si="28"/>
        <v>2.0970000000000013</v>
      </c>
      <c r="EY39" s="33">
        <f t="shared" si="28"/>
        <v>7.8960000000000008</v>
      </c>
      <c r="EZ39" s="33">
        <f t="shared" si="28"/>
        <v>7.2590000000000012</v>
      </c>
      <c r="FA39" s="33">
        <f t="shared" si="28"/>
        <v>5.0220000000000011</v>
      </c>
      <c r="FB39" s="33">
        <f t="shared" si="28"/>
        <v>5.4690000000000012</v>
      </c>
      <c r="FC39" s="33">
        <f t="shared" si="28"/>
        <v>6.1540000000000008</v>
      </c>
      <c r="FD39" s="33">
        <f t="shared" si="28"/>
        <v>6.0480000000000009</v>
      </c>
      <c r="FE39" s="33">
        <f t="shared" si="28"/>
        <v>5.9160000000000004</v>
      </c>
      <c r="FF39" s="33">
        <f t="shared" si="28"/>
        <v>5.8520000000000003</v>
      </c>
      <c r="FG39" s="33">
        <f t="shared" si="28"/>
        <v>5.7789999999999999</v>
      </c>
      <c r="FH39" s="67"/>
      <c r="FI39" s="34">
        <v>2007</v>
      </c>
      <c r="FK39" s="33"/>
      <c r="FL39" s="33"/>
    </row>
    <row r="40" spans="1:168" x14ac:dyDescent="0.25">
      <c r="A40" t="s">
        <v>164</v>
      </c>
      <c r="B40" s="33"/>
      <c r="C40" s="33"/>
      <c r="D40" s="33"/>
      <c r="E40" s="33"/>
      <c r="F40" s="33"/>
      <c r="G40" s="33"/>
      <c r="H40" s="33"/>
      <c r="I40" s="33"/>
      <c r="J40" s="33"/>
      <c r="K40" s="33"/>
      <c r="L40" s="33"/>
      <c r="M40" s="33"/>
      <c r="N40" s="33"/>
      <c r="O40" s="33">
        <f>+VLOOKUP($A40,'[2]World GDP'!$D$2:$AW$189,O$1-1973,0)</f>
        <v>2.8</v>
      </c>
      <c r="P40" s="33">
        <f>+VLOOKUP($A40,'[2]World GDP'!$D$2:$AW$189,P$1-1973,0)</f>
        <v>5.3</v>
      </c>
      <c r="Q40" s="33">
        <f>+VLOOKUP($A40,'[2]World GDP'!$D$2:$AW$189,Q$1-1973,0)</f>
        <v>4.0999999999999996</v>
      </c>
      <c r="R40" s="33">
        <f>+VLOOKUP($A40,'[2]World GDP'!$D$2:$AW$189,R$1-1973,0)</f>
        <v>3.6019999999999999</v>
      </c>
      <c r="S40" s="33">
        <f>+VLOOKUP($A40,'[2]World GDP'!$D$2:$AW$189,S$1-1973,0)</f>
        <v>4.9569999999999999</v>
      </c>
      <c r="T40" s="33">
        <f>+VLOOKUP($A40,'[2]World GDP'!$D$2:$AW$189,T$1-1973,0)</f>
        <v>3.5150000000000001</v>
      </c>
      <c r="U40" s="33">
        <f>+VLOOKUP($A40,'[2]World GDP'!$D$2:$AW$189,U$1-1973,0)</f>
        <v>5.3250000000000002</v>
      </c>
      <c r="V40" s="33">
        <f>+VLOOKUP($A40,'[2]World GDP'!$D$2:$AW$189,V$1-1973,0)</f>
        <v>4.266</v>
      </c>
      <c r="W40" s="33">
        <f>+VLOOKUP($A40,'[2]World GDP'!$D$2:$AW$189,W$1-1973,0)</f>
        <v>2.9390000000000001</v>
      </c>
      <c r="X40" s="33">
        <f>+VLOOKUP($A40,'[2]World GDP'!$D$2:$AW$189,X$1-1973,0)</f>
        <v>3.827</v>
      </c>
      <c r="Y40" s="33">
        <f>+VLOOKUP($A40,'[2]World GDP'!$D$2:$AW$189,Y$1-1973,0)</f>
        <v>2.93</v>
      </c>
      <c r="Z40" s="33">
        <f>+VLOOKUP($A40,'[2]World GDP'!$D$2:$AW$189,Z$1-1973,0)</f>
        <v>4.4020000000000001</v>
      </c>
      <c r="AA40" s="33">
        <f>+VLOOKUP($A40,'[2]World GDP'!$D$2:$AW$189,AA$1-1973,0)</f>
        <v>4.0069999999999997</v>
      </c>
      <c r="AB40" s="33">
        <f>+VLOOKUP($A40,'[2]World GDP'!$D$2:$AW$189,AB$1-1973,0)</f>
        <v>5.85</v>
      </c>
      <c r="AC40" s="33">
        <f>+VLOOKUP($A40,'[2]World GDP'!$D$2:$AW$189,AC$1-1973,0)</f>
        <v>6.96</v>
      </c>
      <c r="AD40" s="33">
        <f>+VLOOKUP($A40,'[2]World GDP'!$D$2:$AW$189,AD$1-1973,0)</f>
        <v>3.383</v>
      </c>
      <c r="AE40" s="33">
        <f>+VLOOKUP($A40,'[2]World GDP'!$D$2:$AW$189,AE$1-1973,0)</f>
        <v>-7.8410000000000002</v>
      </c>
      <c r="AF40" s="33">
        <f>+VLOOKUP($A40,'[2]World GDP'!$D$2:$AW$189,AF$1-1973,0)</f>
        <v>1.24</v>
      </c>
      <c r="AG40" s="33">
        <f>+VLOOKUP($A40,'[2]World GDP'!$D$2:$AW$189,AG$1-1973,0)</f>
        <v>0.6</v>
      </c>
      <c r="AH40" s="33">
        <f>+VLOOKUP($A40,'[2]World GDP'!$D$2:$AW$189,AH$1-1973,0)</f>
        <v>-2.3370000000000002</v>
      </c>
      <c r="AI40" s="33">
        <f>+VLOOKUP($A40,'[2]World GDP'!$D$2:$AW$189,AI$1-1973,0)</f>
        <v>-1.9970000000000001</v>
      </c>
      <c r="AJ40" s="33">
        <f>+VLOOKUP($A40,'[2]World GDP'!$D$2:$AW$189,AJ$1-1973,0)</f>
        <v>1.5269999999999999</v>
      </c>
      <c r="AK40" s="33">
        <f>+VLOOKUP($A40,'[2]World GDP'!$D$2:$AW$189,AK$1-1973,0)</f>
        <v>1.93</v>
      </c>
      <c r="AL40" s="33">
        <f>+VLOOKUP($A40,'[2]World GDP'!$D$2:$AW$189,AL$1-1973,0)</f>
        <v>1.9470000000000001</v>
      </c>
      <c r="AM40" s="33">
        <f>+VLOOKUP($A40,'[2]World GDP'!$D$2:$AW$189,AM$1-1973,0)</f>
        <v>1.9650000000000001</v>
      </c>
      <c r="AN40" s="33">
        <f>+VLOOKUP($A40,'[2]World GDP'!$D$2:$AW$189,AN$1-1973,0)</f>
        <v>1.954</v>
      </c>
      <c r="AO40" s="66"/>
      <c r="AQ40" t="s">
        <v>164</v>
      </c>
      <c r="AR40" t="e">
        <f t="shared" si="25"/>
        <v>#DIV/0!</v>
      </c>
      <c r="AS40" t="e">
        <f t="shared" si="25"/>
        <v>#DIV/0!</v>
      </c>
      <c r="AT40" t="e">
        <f t="shared" si="25"/>
        <v>#DIV/0!</v>
      </c>
      <c r="AU40" t="e">
        <f t="shared" si="25"/>
        <v>#DIV/0!</v>
      </c>
      <c r="AV40" t="e">
        <f t="shared" si="25"/>
        <v>#DIV/0!</v>
      </c>
      <c r="AW40" t="e">
        <f t="shared" si="25"/>
        <v>#DIV/0!</v>
      </c>
      <c r="AX40" t="e">
        <f t="shared" si="25"/>
        <v>#DIV/0!</v>
      </c>
      <c r="AY40" t="e">
        <f t="shared" si="25"/>
        <v>#DIV/0!</v>
      </c>
      <c r="AZ40" t="e">
        <f t="shared" si="25"/>
        <v>#DIV/0!</v>
      </c>
      <c r="BA40" t="e">
        <f t="shared" si="25"/>
        <v>#DIV/0!</v>
      </c>
      <c r="BB40" t="e">
        <f t="shared" si="25"/>
        <v>#DIV/0!</v>
      </c>
      <c r="BC40" t="e">
        <f t="shared" si="25"/>
        <v>#DIV/0!</v>
      </c>
      <c r="BD40" t="e">
        <f t="shared" si="25"/>
        <v>#DIV/0!</v>
      </c>
      <c r="BE40">
        <f t="shared" si="25"/>
        <v>89.285714285714306</v>
      </c>
      <c r="BF40">
        <f t="shared" si="25"/>
        <v>-22.64150943396227</v>
      </c>
      <c r="BG40">
        <f t="shared" si="25"/>
        <v>-12.146341463414629</v>
      </c>
      <c r="BH40">
        <f t="shared" si="24"/>
        <v>37.617990005552485</v>
      </c>
      <c r="BI40">
        <f t="shared" si="24"/>
        <v>-29.090175509380671</v>
      </c>
      <c r="BJ40">
        <f t="shared" si="24"/>
        <v>51.493598862019923</v>
      </c>
      <c r="BK40">
        <f t="shared" si="24"/>
        <v>-19.887323943661968</v>
      </c>
      <c r="BL40">
        <f t="shared" si="24"/>
        <v>-31.106422878574776</v>
      </c>
      <c r="BM40">
        <f t="shared" si="24"/>
        <v>30.214358625382772</v>
      </c>
      <c r="BN40">
        <f t="shared" si="24"/>
        <v>-23.438724849751765</v>
      </c>
      <c r="BO40">
        <f t="shared" si="24"/>
        <v>50.238907849829332</v>
      </c>
      <c r="BP40">
        <f t="shared" si="24"/>
        <v>-8.9731940027260464</v>
      </c>
      <c r="BQ40">
        <f t="shared" si="24"/>
        <v>45.994509608185666</v>
      </c>
      <c r="BR40">
        <f t="shared" si="24"/>
        <v>18.974358974358978</v>
      </c>
      <c r="BS40">
        <f t="shared" si="24"/>
        <v>-51.393678160919542</v>
      </c>
      <c r="BT40">
        <f t="shared" si="23"/>
        <v>-331.7765297073604</v>
      </c>
      <c r="BU40">
        <f t="shared" si="23"/>
        <v>-115.81430939931131</v>
      </c>
      <c r="BV40">
        <f t="shared" si="23"/>
        <v>-51.612903225806456</v>
      </c>
      <c r="BW40">
        <f t="shared" si="23"/>
        <v>-489.50000000000006</v>
      </c>
      <c r="BX40">
        <f t="shared" si="23"/>
        <v>-14.548566538296953</v>
      </c>
      <c r="BY40">
        <f t="shared" si="23"/>
        <v>-176.46469704556836</v>
      </c>
      <c r="BZ40">
        <f t="shared" si="23"/>
        <v>26.391617550753125</v>
      </c>
      <c r="CA40">
        <f t="shared" si="23"/>
        <v>0.88082901554405169</v>
      </c>
      <c r="CB40">
        <f t="shared" si="23"/>
        <v>0.92449922958397224</v>
      </c>
      <c r="CC40">
        <f t="shared" si="23"/>
        <v>-0.55979643765904541</v>
      </c>
      <c r="CF40" t="s">
        <v>164</v>
      </c>
      <c r="CG40" s="33">
        <f t="shared" si="26"/>
        <v>0</v>
      </c>
      <c r="CH40" s="33">
        <f t="shared" si="26"/>
        <v>0</v>
      </c>
      <c r="CI40" s="33">
        <f t="shared" si="26"/>
        <v>0</v>
      </c>
      <c r="CJ40" s="33">
        <f t="shared" si="26"/>
        <v>0</v>
      </c>
      <c r="CK40" s="33">
        <f t="shared" si="26"/>
        <v>0</v>
      </c>
      <c r="CL40" s="33">
        <f t="shared" si="26"/>
        <v>0</v>
      </c>
      <c r="CM40" s="33">
        <f t="shared" si="26"/>
        <v>0</v>
      </c>
      <c r="CN40" s="33">
        <f t="shared" si="26"/>
        <v>0</v>
      </c>
      <c r="CO40" s="33">
        <f t="shared" si="26"/>
        <v>0</v>
      </c>
      <c r="CP40" s="33">
        <f t="shared" si="26"/>
        <v>0</v>
      </c>
      <c r="CQ40" s="33">
        <f t="shared" si="26"/>
        <v>0</v>
      </c>
      <c r="CR40" s="33">
        <f t="shared" si="26"/>
        <v>0</v>
      </c>
      <c r="CS40" s="33">
        <f t="shared" si="26"/>
        <v>2.8</v>
      </c>
      <c r="CT40" s="33">
        <f t="shared" si="26"/>
        <v>2.5</v>
      </c>
      <c r="CU40" s="33">
        <f t="shared" si="26"/>
        <v>-1.2000000000000002</v>
      </c>
      <c r="CV40" s="33">
        <f t="shared" si="26"/>
        <v>-0.49799999999999978</v>
      </c>
      <c r="CW40" s="33">
        <f t="shared" si="29"/>
        <v>1.355</v>
      </c>
      <c r="CX40" s="33">
        <f t="shared" si="29"/>
        <v>-1.4419999999999997</v>
      </c>
      <c r="CY40" s="33">
        <f t="shared" si="29"/>
        <v>1.81</v>
      </c>
      <c r="CZ40" s="33">
        <f t="shared" si="29"/>
        <v>-1.0590000000000002</v>
      </c>
      <c r="DA40" s="33">
        <f t="shared" si="29"/>
        <v>-1.327</v>
      </c>
      <c r="DB40" s="33">
        <f t="shared" si="29"/>
        <v>0.8879999999999999</v>
      </c>
      <c r="DC40" s="33">
        <f t="shared" si="29"/>
        <v>-0.8969999999999998</v>
      </c>
      <c r="DD40" s="33">
        <f t="shared" si="29"/>
        <v>1.472</v>
      </c>
      <c r="DE40" s="33">
        <f t="shared" si="29"/>
        <v>-0.39500000000000046</v>
      </c>
      <c r="DF40" s="33">
        <f t="shared" si="29"/>
        <v>1.843</v>
      </c>
      <c r="DG40" s="33">
        <f t="shared" si="29"/>
        <v>1.1100000000000003</v>
      </c>
      <c r="DH40" s="33">
        <f t="shared" si="29"/>
        <v>-3.577</v>
      </c>
      <c r="DI40" s="33">
        <f t="shared" si="29"/>
        <v>-11.224</v>
      </c>
      <c r="DJ40" s="33">
        <f t="shared" si="29"/>
        <v>9.0809999999999995</v>
      </c>
      <c r="DK40" s="33">
        <f t="shared" si="27"/>
        <v>-0.64</v>
      </c>
      <c r="DL40" s="33">
        <f t="shared" si="27"/>
        <v>-2.9370000000000003</v>
      </c>
      <c r="DM40" s="33">
        <f t="shared" si="20"/>
        <v>0.34000000000000008</v>
      </c>
      <c r="DN40" s="33">
        <f t="shared" si="20"/>
        <v>3.524</v>
      </c>
      <c r="DO40" s="33">
        <f t="shared" si="20"/>
        <v>0.40300000000000002</v>
      </c>
      <c r="DP40" s="33">
        <f t="shared" si="20"/>
        <v>1.7000000000000126E-2</v>
      </c>
      <c r="DQ40" s="33">
        <f t="shared" si="20"/>
        <v>1.8000000000000016E-2</v>
      </c>
      <c r="DR40" s="33">
        <f t="shared" si="20"/>
        <v>-1.1000000000000121E-2</v>
      </c>
      <c r="DS40" s="33"/>
      <c r="DU40" t="s">
        <v>164</v>
      </c>
      <c r="DV40" s="33">
        <f t="shared" si="13"/>
        <v>0</v>
      </c>
      <c r="DW40" s="33">
        <f t="shared" si="31"/>
        <v>0</v>
      </c>
      <c r="DX40" s="33">
        <f t="shared" si="31"/>
        <v>0</v>
      </c>
      <c r="DY40" s="33">
        <f t="shared" si="31"/>
        <v>0</v>
      </c>
      <c r="DZ40" s="33">
        <f t="shared" si="31"/>
        <v>0</v>
      </c>
      <c r="EA40" s="33">
        <f t="shared" si="31"/>
        <v>0</v>
      </c>
      <c r="EB40" s="33">
        <f t="shared" si="31"/>
        <v>0</v>
      </c>
      <c r="EC40" s="33">
        <f t="shared" si="31"/>
        <v>0</v>
      </c>
      <c r="ED40" s="33">
        <f t="shared" si="31"/>
        <v>0</v>
      </c>
      <c r="EE40" s="33">
        <f t="shared" si="31"/>
        <v>0</v>
      </c>
      <c r="EF40" s="33">
        <f t="shared" si="31"/>
        <v>0</v>
      </c>
      <c r="EG40" s="33">
        <f t="shared" si="31"/>
        <v>0</v>
      </c>
      <c r="EH40" s="33">
        <f t="shared" si="31"/>
        <v>2.8</v>
      </c>
      <c r="EI40" s="33">
        <f t="shared" si="31"/>
        <v>5.3</v>
      </c>
      <c r="EJ40" s="33">
        <f t="shared" si="31"/>
        <v>4.0999999999999996</v>
      </c>
      <c r="EK40" s="33">
        <f t="shared" si="31"/>
        <v>3.6019999999999999</v>
      </c>
      <c r="EL40" s="33">
        <f t="shared" si="31"/>
        <v>4.9569999999999999</v>
      </c>
      <c r="EM40" s="33">
        <f t="shared" si="30"/>
        <v>3.5150000000000001</v>
      </c>
      <c r="EN40" s="33">
        <f t="shared" si="30"/>
        <v>5.3250000000000002</v>
      </c>
      <c r="EO40" s="33">
        <f t="shared" si="30"/>
        <v>4.266</v>
      </c>
      <c r="EP40" s="33">
        <f t="shared" si="30"/>
        <v>2.9390000000000001</v>
      </c>
      <c r="EQ40" s="33">
        <f t="shared" si="30"/>
        <v>3.827</v>
      </c>
      <c r="ER40" s="33">
        <f t="shared" si="30"/>
        <v>2.93</v>
      </c>
      <c r="ES40" s="33">
        <f t="shared" si="30"/>
        <v>4.4020000000000001</v>
      </c>
      <c r="ET40" s="33">
        <f t="shared" si="30"/>
        <v>4.0069999999999997</v>
      </c>
      <c r="EU40" s="33">
        <f t="shared" si="30"/>
        <v>5.85</v>
      </c>
      <c r="EV40" s="33">
        <f t="shared" si="30"/>
        <v>6.96</v>
      </c>
      <c r="EW40" s="33">
        <f t="shared" si="30"/>
        <v>3.383</v>
      </c>
      <c r="EX40" s="33">
        <f t="shared" si="30"/>
        <v>-7.8410000000000002</v>
      </c>
      <c r="EY40" s="33">
        <f t="shared" si="30"/>
        <v>1.2399999999999993</v>
      </c>
      <c r="EZ40" s="33">
        <f t="shared" si="30"/>
        <v>0.59999999999999931</v>
      </c>
      <c r="FA40" s="33">
        <f t="shared" si="30"/>
        <v>-2.3370000000000011</v>
      </c>
      <c r="FB40" s="33">
        <f t="shared" si="28"/>
        <v>-1.997000000000001</v>
      </c>
      <c r="FC40" s="33">
        <f t="shared" si="28"/>
        <v>1.526999999999999</v>
      </c>
      <c r="FD40" s="33">
        <f t="shared" si="28"/>
        <v>1.929999999999999</v>
      </c>
      <c r="FE40" s="33">
        <f t="shared" si="28"/>
        <v>1.9469999999999992</v>
      </c>
      <c r="FF40" s="33">
        <f t="shared" si="28"/>
        <v>1.9649999999999992</v>
      </c>
      <c r="FG40" s="33">
        <f t="shared" si="28"/>
        <v>1.9539999999999991</v>
      </c>
      <c r="FH40" s="67"/>
      <c r="FI40" s="34">
        <v>1995</v>
      </c>
      <c r="FK40" s="33"/>
      <c r="FL40" s="33"/>
    </row>
    <row r="41" spans="1:168" x14ac:dyDescent="0.25">
      <c r="A41" t="s">
        <v>165</v>
      </c>
      <c r="B41" s="33">
        <f>+VLOOKUP($A41,'[2]World GDP'!$D$2:$AW$189,B$1-1973,0)</f>
        <v>-2.6629999999999998</v>
      </c>
      <c r="C41" s="33">
        <f>+VLOOKUP($A41,'[2]World GDP'!$D$2:$AW$189,C$1-1973,0)</f>
        <v>-1.7969999999999999</v>
      </c>
      <c r="D41" s="33">
        <f>+VLOOKUP($A41,'[2]World GDP'!$D$2:$AW$189,D$1-1973,0)</f>
        <v>-1.67</v>
      </c>
      <c r="E41" s="33">
        <f>+VLOOKUP($A41,'[2]World GDP'!$D$2:$AW$189,E$1-1973,0)</f>
        <v>3.891</v>
      </c>
      <c r="F41" s="33">
        <f>+VLOOKUP($A41,'[2]World GDP'!$D$2:$AW$189,F$1-1973,0)</f>
        <v>0.17</v>
      </c>
      <c r="G41" s="33">
        <f>+VLOOKUP($A41,'[2]World GDP'!$D$2:$AW$189,G$1-1973,0)</f>
        <v>-3.1320000000000001</v>
      </c>
      <c r="H41" s="33">
        <f>+VLOOKUP($A41,'[2]World GDP'!$D$2:$AW$189,H$1-1973,0)</f>
        <v>-0.20100000000000001</v>
      </c>
      <c r="I41" s="33">
        <f>+VLOOKUP($A41,'[2]World GDP'!$D$2:$AW$189,I$1-1973,0)</f>
        <v>8.4209999999999994</v>
      </c>
      <c r="J41" s="33">
        <f>+VLOOKUP($A41,'[2]World GDP'!$D$2:$AW$189,J$1-1973,0)</f>
        <v>1.25</v>
      </c>
      <c r="K41" s="33">
        <f>+VLOOKUP($A41,'[2]World GDP'!$D$2:$AW$189,K$1-1973,0)</f>
        <v>4.2640000000000002</v>
      </c>
      <c r="L41" s="33">
        <f>+VLOOKUP($A41,'[2]World GDP'!$D$2:$AW$189,L$1-1973,0)</f>
        <v>2.2000000000000002</v>
      </c>
      <c r="M41" s="33">
        <f>+VLOOKUP($A41,'[2]World GDP'!$D$2:$AW$189,M$1-1973,0)</f>
        <v>6</v>
      </c>
      <c r="N41" s="33">
        <f>+VLOOKUP($A41,'[2]World GDP'!$D$2:$AW$189,N$1-1973,0)</f>
        <v>12.7</v>
      </c>
      <c r="O41" s="33">
        <f>+VLOOKUP($A41,'[2]World GDP'!$D$2:$AW$189,O$1-1973,0)</f>
        <v>4</v>
      </c>
      <c r="P41" s="33">
        <f>+VLOOKUP($A41,'[2]World GDP'!$D$2:$AW$189,P$1-1973,0)</f>
        <v>8.1</v>
      </c>
      <c r="Q41" s="33">
        <f>+VLOOKUP($A41,'[2]World GDP'!$D$2:$AW$189,Q$1-1973,0)</f>
        <v>10.1</v>
      </c>
      <c r="R41" s="33">
        <f>+VLOOKUP($A41,'[2]World GDP'!$D$2:$AW$189,R$1-1973,0)</f>
        <v>1.61</v>
      </c>
      <c r="S41" s="33">
        <f>+VLOOKUP($A41,'[2]World GDP'!$D$2:$AW$189,S$1-1973,0)</f>
        <v>-0.91400000000000003</v>
      </c>
      <c r="T41" s="33">
        <f>+VLOOKUP($A41,'[2]World GDP'!$D$2:$AW$189,T$1-1973,0)</f>
        <v>1.292</v>
      </c>
      <c r="U41" s="33">
        <f>+VLOOKUP($A41,'[2]World GDP'!$D$2:$AW$189,U$1-1973,0)</f>
        <v>-0.48599999999999999</v>
      </c>
      <c r="V41" s="33">
        <f>+VLOOKUP($A41,'[2]World GDP'!$D$2:$AW$189,V$1-1973,0)</f>
        <v>-14.276999999999999</v>
      </c>
      <c r="W41" s="33">
        <f>+VLOOKUP($A41,'[2]World GDP'!$D$2:$AW$189,W$1-1973,0)</f>
        <v>-7.9569999999999999</v>
      </c>
      <c r="X41" s="33">
        <f>+VLOOKUP($A41,'[2]World GDP'!$D$2:$AW$189,X$1-1973,0)</f>
        <v>-2.8</v>
      </c>
      <c r="Y41" s="33">
        <f>+VLOOKUP($A41,'[2]World GDP'!$D$2:$AW$189,Y$1-1973,0)</f>
        <v>6.5229999999999997</v>
      </c>
      <c r="Z41" s="33">
        <f>+VLOOKUP($A41,'[2]World GDP'!$D$2:$AW$189,Z$1-1973,0)</f>
        <v>8.0890000000000004</v>
      </c>
      <c r="AA41" s="33">
        <f>+VLOOKUP($A41,'[2]World GDP'!$D$2:$AW$189,AA$1-1973,0)</f>
        <v>12.853</v>
      </c>
      <c r="AB41" s="33">
        <f>+VLOOKUP($A41,'[2]World GDP'!$D$2:$AW$189,AB$1-1973,0)</f>
        <v>3.9929999999999999</v>
      </c>
      <c r="AC41" s="33">
        <f>+VLOOKUP($A41,'[2]World GDP'!$D$2:$AW$189,AC$1-1973,0)</f>
        <v>6.3890000000000002</v>
      </c>
      <c r="AD41" s="33">
        <f>+VLOOKUP($A41,'[2]World GDP'!$D$2:$AW$189,AD$1-1973,0)</f>
        <v>7.1059999999999999</v>
      </c>
      <c r="AE41" s="33">
        <f>+VLOOKUP($A41,'[2]World GDP'!$D$2:$AW$189,AE$1-1973,0)</f>
        <v>-4.7380000000000004</v>
      </c>
      <c r="AF41" s="33">
        <f>+VLOOKUP($A41,'[2]World GDP'!$D$2:$AW$189,AF$1-1973,0)</f>
        <v>7.8339999999999996</v>
      </c>
      <c r="AG41" s="33">
        <f>+VLOOKUP($A41,'[2]World GDP'!$D$2:$AW$189,AG$1-1973,0)</f>
        <v>10.715999999999999</v>
      </c>
      <c r="AH41" s="33">
        <f>+VLOOKUP($A41,'[2]World GDP'!$D$2:$AW$189,AH$1-1973,0)</f>
        <v>5.4850000000000003</v>
      </c>
      <c r="AI41" s="33">
        <f>+VLOOKUP($A41,'[2]World GDP'!$D$2:$AW$189,AI$1-1973,0)</f>
        <v>4.0490000000000004</v>
      </c>
      <c r="AJ41" s="33">
        <f>+VLOOKUP($A41,'[2]World GDP'!$D$2:$AW$189,AJ$1-1973,0)</f>
        <v>3.7879999999999998</v>
      </c>
      <c r="AK41" s="33">
        <f>+VLOOKUP($A41,'[2]World GDP'!$D$2:$AW$189,AK$1-1973,0)</f>
        <v>3.7109999999999999</v>
      </c>
      <c r="AL41" s="33">
        <f>+VLOOKUP($A41,'[2]World GDP'!$D$2:$AW$189,AL$1-1973,0)</f>
        <v>3.5529999999999999</v>
      </c>
      <c r="AM41" s="33">
        <f>+VLOOKUP($A41,'[2]World GDP'!$D$2:$AW$189,AM$1-1973,0)</f>
        <v>3.57</v>
      </c>
      <c r="AN41" s="33">
        <f>+VLOOKUP($A41,'[2]World GDP'!$D$2:$AW$189,AN$1-1973,0)</f>
        <v>3.3860000000000001</v>
      </c>
      <c r="AO41" s="66"/>
      <c r="AQ41" t="s">
        <v>165</v>
      </c>
      <c r="AR41">
        <f t="shared" si="25"/>
        <v>-32.519714607585428</v>
      </c>
      <c r="AS41">
        <f t="shared" si="25"/>
        <v>-7.0673344462993839</v>
      </c>
      <c r="AT41">
        <f t="shared" si="25"/>
        <v>-332.99401197604789</v>
      </c>
      <c r="AU41">
        <f t="shared" si="25"/>
        <v>-95.630943202261633</v>
      </c>
      <c r="AV41">
        <f t="shared" si="25"/>
        <v>-1942.3529411764705</v>
      </c>
      <c r="AW41">
        <f t="shared" si="25"/>
        <v>-93.582375478927204</v>
      </c>
      <c r="AX41">
        <f t="shared" si="25"/>
        <v>-4289.5522388059699</v>
      </c>
      <c r="AY41">
        <f t="shared" si="25"/>
        <v>-85.156157225982668</v>
      </c>
      <c r="AZ41">
        <f t="shared" si="25"/>
        <v>241.12</v>
      </c>
      <c r="BA41">
        <f t="shared" si="25"/>
        <v>-48.405253283302066</v>
      </c>
      <c r="BB41">
        <f t="shared" si="25"/>
        <v>172.72727272727269</v>
      </c>
      <c r="BC41">
        <f t="shared" si="25"/>
        <v>111.66666666666666</v>
      </c>
      <c r="BD41">
        <f t="shared" si="25"/>
        <v>-68.503937007874015</v>
      </c>
      <c r="BE41">
        <f t="shared" si="25"/>
        <v>102.5</v>
      </c>
      <c r="BF41">
        <f t="shared" si="25"/>
        <v>24.691358024691354</v>
      </c>
      <c r="BG41">
        <f t="shared" si="25"/>
        <v>-84.059405940594061</v>
      </c>
      <c r="BH41">
        <f t="shared" si="24"/>
        <v>-156.77018633540374</v>
      </c>
      <c r="BI41">
        <f t="shared" si="24"/>
        <v>-241.35667396061268</v>
      </c>
      <c r="BJ41">
        <f t="shared" si="24"/>
        <v>-137.61609907120743</v>
      </c>
      <c r="BK41">
        <f t="shared" si="24"/>
        <v>2837.654320987654</v>
      </c>
      <c r="BL41">
        <f t="shared" si="24"/>
        <v>-44.267002871751771</v>
      </c>
      <c r="BM41">
        <f t="shared" si="24"/>
        <v>-64.810858363704909</v>
      </c>
      <c r="BN41">
        <f t="shared" si="24"/>
        <v>-332.96428571428572</v>
      </c>
      <c r="BO41">
        <f t="shared" si="24"/>
        <v>24.007358577341734</v>
      </c>
      <c r="BP41">
        <f t="shared" si="24"/>
        <v>58.894795401162071</v>
      </c>
      <c r="BQ41">
        <f t="shared" si="24"/>
        <v>-68.933322959620327</v>
      </c>
      <c r="BR41">
        <f t="shared" si="24"/>
        <v>60.005008765339369</v>
      </c>
      <c r="BS41">
        <f t="shared" si="24"/>
        <v>11.222413523243063</v>
      </c>
      <c r="BT41">
        <f t="shared" si="23"/>
        <v>-166.67604840979453</v>
      </c>
      <c r="BU41">
        <f t="shared" si="23"/>
        <v>-265.34402701561839</v>
      </c>
      <c r="BV41">
        <f t="shared" si="23"/>
        <v>36.788358437579774</v>
      </c>
      <c r="BW41">
        <f t="shared" si="23"/>
        <v>-48.814856289660312</v>
      </c>
      <c r="BX41">
        <f t="shared" si="23"/>
        <v>-26.180492251595254</v>
      </c>
      <c r="BY41">
        <f t="shared" si="23"/>
        <v>-6.4460360582860119</v>
      </c>
      <c r="BZ41">
        <f t="shared" si="23"/>
        <v>-2.032734952481519</v>
      </c>
      <c r="CA41">
        <f t="shared" si="23"/>
        <v>-4.2576125033683638</v>
      </c>
      <c r="CB41">
        <f t="shared" si="23"/>
        <v>0.47846889952151628</v>
      </c>
      <c r="CC41">
        <f t="shared" si="23"/>
        <v>-5.1540616246498558</v>
      </c>
      <c r="CF41" t="s">
        <v>165</v>
      </c>
      <c r="CG41" s="33">
        <f t="shared" si="26"/>
        <v>0.86599999999999988</v>
      </c>
      <c r="CH41" s="33">
        <f t="shared" si="26"/>
        <v>0.127</v>
      </c>
      <c r="CI41" s="33">
        <f t="shared" si="26"/>
        <v>5.5609999999999999</v>
      </c>
      <c r="CJ41" s="33">
        <f t="shared" si="26"/>
        <v>-3.7210000000000001</v>
      </c>
      <c r="CK41" s="33">
        <f t="shared" si="26"/>
        <v>-3.302</v>
      </c>
      <c r="CL41" s="33">
        <f t="shared" si="26"/>
        <v>2.931</v>
      </c>
      <c r="CM41" s="33">
        <f t="shared" si="26"/>
        <v>8.6219999999999999</v>
      </c>
      <c r="CN41" s="33">
        <f t="shared" si="26"/>
        <v>-7.1709999999999994</v>
      </c>
      <c r="CO41" s="33">
        <f t="shared" si="26"/>
        <v>3.0140000000000002</v>
      </c>
      <c r="CP41" s="33">
        <f t="shared" si="26"/>
        <v>-2.0640000000000001</v>
      </c>
      <c r="CQ41" s="33">
        <f t="shared" si="26"/>
        <v>3.8</v>
      </c>
      <c r="CR41" s="33">
        <f t="shared" si="26"/>
        <v>6.6999999999999993</v>
      </c>
      <c r="CS41" s="33">
        <f t="shared" si="26"/>
        <v>-8.6999999999999993</v>
      </c>
      <c r="CT41" s="33">
        <f t="shared" si="26"/>
        <v>4.0999999999999996</v>
      </c>
      <c r="CU41" s="33">
        <f t="shared" si="26"/>
        <v>2</v>
      </c>
      <c r="CV41" s="33">
        <f t="shared" si="26"/>
        <v>-8.49</v>
      </c>
      <c r="CW41" s="33">
        <f t="shared" si="29"/>
        <v>-2.524</v>
      </c>
      <c r="CX41" s="33">
        <f t="shared" si="29"/>
        <v>2.206</v>
      </c>
      <c r="CY41" s="33">
        <f t="shared" si="29"/>
        <v>-1.778</v>
      </c>
      <c r="CZ41" s="33">
        <f t="shared" si="29"/>
        <v>-13.790999999999999</v>
      </c>
      <c r="DA41" s="33">
        <f t="shared" si="29"/>
        <v>6.3199999999999994</v>
      </c>
      <c r="DB41" s="33">
        <f t="shared" si="29"/>
        <v>5.157</v>
      </c>
      <c r="DC41" s="33">
        <f t="shared" si="29"/>
        <v>9.3230000000000004</v>
      </c>
      <c r="DD41" s="33">
        <f t="shared" si="29"/>
        <v>1.5660000000000007</v>
      </c>
      <c r="DE41" s="33">
        <f t="shared" si="29"/>
        <v>4.7639999999999993</v>
      </c>
      <c r="DF41" s="33">
        <f t="shared" si="29"/>
        <v>-8.86</v>
      </c>
      <c r="DG41" s="33">
        <f t="shared" si="29"/>
        <v>2.3960000000000004</v>
      </c>
      <c r="DH41" s="33">
        <f t="shared" si="29"/>
        <v>0.71699999999999964</v>
      </c>
      <c r="DI41" s="33">
        <f t="shared" si="29"/>
        <v>-11.844000000000001</v>
      </c>
      <c r="DJ41" s="33">
        <f t="shared" si="29"/>
        <v>12.571999999999999</v>
      </c>
      <c r="DK41" s="33">
        <f t="shared" si="27"/>
        <v>2.8819999999999997</v>
      </c>
      <c r="DL41" s="33">
        <f t="shared" si="27"/>
        <v>-5.230999999999999</v>
      </c>
      <c r="DM41" s="33">
        <f t="shared" si="20"/>
        <v>-1.4359999999999999</v>
      </c>
      <c r="DN41" s="33">
        <f t="shared" si="20"/>
        <v>-0.26100000000000056</v>
      </c>
      <c r="DO41" s="33">
        <f t="shared" si="20"/>
        <v>-7.6999999999999957E-2</v>
      </c>
      <c r="DP41" s="33">
        <f t="shared" si="20"/>
        <v>-0.15799999999999992</v>
      </c>
      <c r="DQ41" s="33">
        <f t="shared" si="20"/>
        <v>1.6999999999999904E-2</v>
      </c>
      <c r="DR41" s="33">
        <f t="shared" si="20"/>
        <v>-0.18399999999999972</v>
      </c>
      <c r="DS41" s="33"/>
      <c r="DU41" t="s">
        <v>165</v>
      </c>
      <c r="DV41" s="33">
        <f t="shared" si="13"/>
        <v>0.86599999999999988</v>
      </c>
      <c r="DW41" s="33">
        <f t="shared" si="31"/>
        <v>0.99299999999999988</v>
      </c>
      <c r="DX41" s="33">
        <f t="shared" si="31"/>
        <v>6.5540000000000003</v>
      </c>
      <c r="DY41" s="33">
        <f t="shared" si="31"/>
        <v>2.8330000000000002</v>
      </c>
      <c r="DZ41" s="33">
        <f t="shared" si="31"/>
        <v>-0.46899999999999986</v>
      </c>
      <c r="EA41" s="33">
        <f t="shared" si="31"/>
        <v>2.4620000000000002</v>
      </c>
      <c r="EB41" s="33">
        <f t="shared" si="31"/>
        <v>11.084</v>
      </c>
      <c r="EC41" s="33">
        <f t="shared" si="31"/>
        <v>3.9130000000000003</v>
      </c>
      <c r="ED41" s="33">
        <f t="shared" si="31"/>
        <v>6.9270000000000005</v>
      </c>
      <c r="EE41" s="33">
        <f t="shared" si="31"/>
        <v>4.8630000000000004</v>
      </c>
      <c r="EF41" s="33">
        <f t="shared" si="31"/>
        <v>8.6630000000000003</v>
      </c>
      <c r="EG41" s="33">
        <f t="shared" si="31"/>
        <v>15.363</v>
      </c>
      <c r="EH41" s="33">
        <f t="shared" si="31"/>
        <v>6.6630000000000003</v>
      </c>
      <c r="EI41" s="33">
        <f t="shared" si="31"/>
        <v>10.763</v>
      </c>
      <c r="EJ41" s="33">
        <f t="shared" si="31"/>
        <v>12.763</v>
      </c>
      <c r="EK41" s="33">
        <f t="shared" si="31"/>
        <v>4.2729999999999997</v>
      </c>
      <c r="EL41" s="33">
        <f t="shared" si="31"/>
        <v>1.7489999999999997</v>
      </c>
      <c r="EM41" s="33">
        <f t="shared" si="30"/>
        <v>3.9549999999999996</v>
      </c>
      <c r="EN41" s="33">
        <f t="shared" si="30"/>
        <v>2.1769999999999996</v>
      </c>
      <c r="EO41" s="33">
        <f t="shared" si="30"/>
        <v>-11.613999999999999</v>
      </c>
      <c r="EP41" s="33">
        <f t="shared" si="30"/>
        <v>-5.2939999999999996</v>
      </c>
      <c r="EQ41" s="33">
        <f t="shared" si="30"/>
        <v>-0.13699999999999957</v>
      </c>
      <c r="ER41" s="33">
        <f t="shared" si="30"/>
        <v>9.1859999999999999</v>
      </c>
      <c r="ES41" s="33">
        <f t="shared" si="30"/>
        <v>10.752000000000001</v>
      </c>
      <c r="ET41" s="33">
        <f t="shared" si="30"/>
        <v>15.516</v>
      </c>
      <c r="EU41" s="33">
        <f t="shared" si="30"/>
        <v>6.6560000000000006</v>
      </c>
      <c r="EV41" s="33">
        <f t="shared" si="30"/>
        <v>9.0520000000000014</v>
      </c>
      <c r="EW41" s="33">
        <f t="shared" si="30"/>
        <v>9.7690000000000019</v>
      </c>
      <c r="EX41" s="33">
        <f t="shared" si="30"/>
        <v>-2.0749999999999993</v>
      </c>
      <c r="EY41" s="33">
        <f t="shared" si="30"/>
        <v>10.497</v>
      </c>
      <c r="EZ41" s="33">
        <f t="shared" si="30"/>
        <v>13.379</v>
      </c>
      <c r="FA41" s="33">
        <f t="shared" si="30"/>
        <v>8.1479999999999997</v>
      </c>
      <c r="FB41" s="33">
        <f t="shared" si="28"/>
        <v>6.7119999999999997</v>
      </c>
      <c r="FC41" s="33">
        <f t="shared" si="28"/>
        <v>6.4509999999999987</v>
      </c>
      <c r="FD41" s="33">
        <f t="shared" si="28"/>
        <v>6.3739999999999988</v>
      </c>
      <c r="FE41" s="33">
        <f t="shared" si="28"/>
        <v>6.2159999999999993</v>
      </c>
      <c r="FF41" s="33">
        <f t="shared" si="28"/>
        <v>6.2329999999999988</v>
      </c>
      <c r="FG41" s="33">
        <f t="shared" si="28"/>
        <v>6.0489999999999995</v>
      </c>
      <c r="FH41" s="67"/>
      <c r="FI41" s="34">
        <v>1997</v>
      </c>
      <c r="FK41" s="33"/>
      <c r="FL41" s="33"/>
    </row>
    <row r="42" spans="1:168" x14ac:dyDescent="0.25">
      <c r="A42" t="s">
        <v>166</v>
      </c>
      <c r="B42" s="33">
        <f>+VLOOKUP($A42,'[2]World GDP'!$D$2:$AW$189,B$1-1973,0)</f>
        <v>1.278</v>
      </c>
      <c r="C42" s="33">
        <f>+VLOOKUP($A42,'[2]World GDP'!$D$2:$AW$189,C$1-1973,0)</f>
        <v>2.702</v>
      </c>
      <c r="D42" s="33">
        <f>+VLOOKUP($A42,'[2]World GDP'!$D$2:$AW$189,D$1-1973,0)</f>
        <v>6.1120000000000001</v>
      </c>
      <c r="E42" s="33">
        <f>+VLOOKUP($A42,'[2]World GDP'!$D$2:$AW$189,E$1-1973,0)</f>
        <v>-2.0579999999999998</v>
      </c>
      <c r="F42" s="33">
        <f>+VLOOKUP($A42,'[2]World GDP'!$D$2:$AW$189,F$1-1973,0)</f>
        <v>9.6509999999999998</v>
      </c>
      <c r="G42" s="33">
        <f>+VLOOKUP($A42,'[2]World GDP'!$D$2:$AW$189,G$1-1973,0)</f>
        <v>6.4370000000000003</v>
      </c>
      <c r="H42" s="33">
        <f>+VLOOKUP($A42,'[2]World GDP'!$D$2:$AW$189,H$1-1973,0)</f>
        <v>8.8420000000000005</v>
      </c>
      <c r="I42" s="33">
        <f>+VLOOKUP($A42,'[2]World GDP'!$D$2:$AW$189,I$1-1973,0)</f>
        <v>8.2680000000000007</v>
      </c>
      <c r="J42" s="33">
        <f>+VLOOKUP($A42,'[2]World GDP'!$D$2:$AW$189,J$1-1973,0)</f>
        <v>10.353</v>
      </c>
      <c r="K42" s="33">
        <f>+VLOOKUP($A42,'[2]World GDP'!$D$2:$AW$189,K$1-1973,0)</f>
        <v>6.0129999999999999</v>
      </c>
      <c r="L42" s="33">
        <f>+VLOOKUP($A42,'[2]World GDP'!$D$2:$AW$189,L$1-1973,0)</f>
        <v>5.4249999999999998</v>
      </c>
      <c r="M42" s="33">
        <f>+VLOOKUP($A42,'[2]World GDP'!$D$2:$AW$189,M$1-1973,0)</f>
        <v>2.27</v>
      </c>
      <c r="N42" s="33">
        <f>+VLOOKUP($A42,'[2]World GDP'!$D$2:$AW$189,N$1-1973,0)</f>
        <v>3.077</v>
      </c>
      <c r="O42" s="33">
        <f>+VLOOKUP($A42,'[2]World GDP'!$D$2:$AW$189,O$1-1973,0)</f>
        <v>5.4180000000000001</v>
      </c>
      <c r="P42" s="33">
        <f>+VLOOKUP($A42,'[2]World GDP'!$D$2:$AW$189,P$1-1973,0)</f>
        <v>5.4039999999999999</v>
      </c>
      <c r="Q42" s="33">
        <f>+VLOOKUP($A42,'[2]World GDP'!$D$2:$AW$189,Q$1-1973,0)</f>
        <v>3.4620000000000002</v>
      </c>
      <c r="R42" s="33">
        <f>+VLOOKUP($A42,'[2]World GDP'!$D$2:$AW$189,R$1-1973,0)</f>
        <v>5.8970000000000002</v>
      </c>
      <c r="S42" s="33">
        <f>+VLOOKUP($A42,'[2]World GDP'!$D$2:$AW$189,S$1-1973,0)</f>
        <v>7.327</v>
      </c>
      <c r="T42" s="33">
        <f>+VLOOKUP($A42,'[2]World GDP'!$D$2:$AW$189,T$1-1973,0)</f>
        <v>1.024</v>
      </c>
      <c r="U42" s="33">
        <f>+VLOOKUP($A42,'[2]World GDP'!$D$2:$AW$189,U$1-1973,0)</f>
        <v>3.9430000000000001</v>
      </c>
      <c r="V42" s="33">
        <f>+VLOOKUP($A42,'[2]World GDP'!$D$2:$AW$189,V$1-1973,0)</f>
        <v>6.49</v>
      </c>
      <c r="W42" s="33">
        <f>+VLOOKUP($A42,'[2]World GDP'!$D$2:$AW$189,W$1-1973,0)</f>
        <v>5.2919999999999998</v>
      </c>
      <c r="X42" s="33">
        <f>+VLOOKUP($A42,'[2]World GDP'!$D$2:$AW$189,X$1-1973,0)</f>
        <v>1.8580000000000001</v>
      </c>
      <c r="Y42" s="33">
        <f>+VLOOKUP($A42,'[2]World GDP'!$D$2:$AW$189,Y$1-1973,0)</f>
        <v>-4.3150000000000004</v>
      </c>
      <c r="Z42" s="33">
        <f>+VLOOKUP($A42,'[2]World GDP'!$D$2:$AW$189,Z$1-1973,0)</f>
        <v>3.452</v>
      </c>
      <c r="AA42" s="33">
        <f>+VLOOKUP($A42,'[2]World GDP'!$D$2:$AW$189,AA$1-1973,0)</f>
        <v>8.3580000000000005</v>
      </c>
      <c r="AB42" s="33">
        <f>+VLOOKUP($A42,'[2]World GDP'!$D$2:$AW$189,AB$1-1973,0)</f>
        <v>4.6559999999999997</v>
      </c>
      <c r="AC42" s="33">
        <f>+VLOOKUP($A42,'[2]World GDP'!$D$2:$AW$189,AC$1-1973,0)</f>
        <v>4.8479999999999999</v>
      </c>
      <c r="AD42" s="33">
        <f>+VLOOKUP($A42,'[2]World GDP'!$D$2:$AW$189,AD$1-1973,0)</f>
        <v>3.911</v>
      </c>
      <c r="AE42" s="33">
        <f>+VLOOKUP($A42,'[2]World GDP'!$D$2:$AW$189,AE$1-1973,0)</f>
        <v>-4.2149999999999999</v>
      </c>
      <c r="AF42" s="33">
        <f>+VLOOKUP($A42,'[2]World GDP'!$D$2:$AW$189,AF$1-1973,0)</f>
        <v>4.7E-2</v>
      </c>
      <c r="AG42" s="33">
        <f>+VLOOKUP($A42,'[2]World GDP'!$D$2:$AW$189,AG$1-1973,0)</f>
        <v>-1.85</v>
      </c>
      <c r="AH42" s="33">
        <f>+VLOOKUP($A42,'[2]World GDP'!$D$2:$AW$189,AH$1-1973,0)</f>
        <v>-0.85799999999999998</v>
      </c>
      <c r="AI42" s="33">
        <f>+VLOOKUP($A42,'[2]World GDP'!$D$2:$AW$189,AI$1-1973,0)</f>
        <v>1.921</v>
      </c>
      <c r="AJ42" s="33">
        <f>+VLOOKUP($A42,'[2]World GDP'!$D$2:$AW$189,AJ$1-1973,0)</f>
        <v>3.1789999999999998</v>
      </c>
      <c r="AK42" s="33">
        <f>+VLOOKUP($A42,'[2]World GDP'!$D$2:$AW$189,AK$1-1973,0)</f>
        <v>3.294</v>
      </c>
      <c r="AL42" s="33">
        <f>+VLOOKUP($A42,'[2]World GDP'!$D$2:$AW$189,AL$1-1973,0)</f>
        <v>3.4460000000000002</v>
      </c>
      <c r="AM42" s="33">
        <f>+VLOOKUP($A42,'[2]World GDP'!$D$2:$AW$189,AM$1-1973,0)</f>
        <v>3.46</v>
      </c>
      <c r="AN42" s="33">
        <f>+VLOOKUP($A42,'[2]World GDP'!$D$2:$AW$189,AN$1-1973,0)</f>
        <v>3.4529999999999998</v>
      </c>
      <c r="AQ42" t="s">
        <v>166</v>
      </c>
      <c r="AR42">
        <f t="shared" si="25"/>
        <v>111.42410015649455</v>
      </c>
      <c r="AS42">
        <f t="shared" si="25"/>
        <v>126.20281273131013</v>
      </c>
      <c r="AT42">
        <f t="shared" si="25"/>
        <v>-133.67146596858638</v>
      </c>
      <c r="AU42">
        <f t="shared" si="25"/>
        <v>-568.95043731778424</v>
      </c>
      <c r="AV42">
        <f t="shared" si="25"/>
        <v>-33.30224847166096</v>
      </c>
      <c r="AW42">
        <f t="shared" si="25"/>
        <v>37.362125213608834</v>
      </c>
      <c r="AX42">
        <f t="shared" si="25"/>
        <v>-6.4917439493327294</v>
      </c>
      <c r="AY42">
        <f t="shared" si="25"/>
        <v>25.217706821480391</v>
      </c>
      <c r="AZ42">
        <f t="shared" si="25"/>
        <v>-41.920216362407039</v>
      </c>
      <c r="BA42">
        <f t="shared" si="25"/>
        <v>-9.7788125727590227</v>
      </c>
      <c r="BB42">
        <f t="shared" si="25"/>
        <v>-58.156682027649772</v>
      </c>
      <c r="BC42">
        <f t="shared" si="25"/>
        <v>35.550660792951561</v>
      </c>
      <c r="BD42">
        <f t="shared" si="25"/>
        <v>76.080597985050389</v>
      </c>
      <c r="BE42">
        <f t="shared" si="25"/>
        <v>-0.25839793281654977</v>
      </c>
      <c r="BF42">
        <f t="shared" si="25"/>
        <v>-35.936343449296814</v>
      </c>
      <c r="BG42">
        <f t="shared" si="25"/>
        <v>70.335066435586356</v>
      </c>
      <c r="BH42">
        <f t="shared" ref="BH42:BW51" si="32">+S42/R42*100-100</f>
        <v>24.249618450059359</v>
      </c>
      <c r="BI42">
        <f t="shared" si="32"/>
        <v>-86.024293708202535</v>
      </c>
      <c r="BJ42">
        <f t="shared" si="32"/>
        <v>285.05859375</v>
      </c>
      <c r="BK42">
        <f t="shared" si="32"/>
        <v>64.59548567080904</v>
      </c>
      <c r="BL42">
        <f t="shared" si="32"/>
        <v>-18.459167950693384</v>
      </c>
      <c r="BM42">
        <f t="shared" si="32"/>
        <v>-64.890400604686306</v>
      </c>
      <c r="BN42">
        <f t="shared" si="32"/>
        <v>-332.2389666307858</v>
      </c>
      <c r="BO42">
        <f t="shared" si="32"/>
        <v>-180</v>
      </c>
      <c r="BP42">
        <f t="shared" si="32"/>
        <v>142.12050984936272</v>
      </c>
      <c r="BQ42">
        <f t="shared" si="32"/>
        <v>-44.292893036611638</v>
      </c>
      <c r="BR42">
        <f t="shared" si="32"/>
        <v>4.1237113402061993</v>
      </c>
      <c r="BS42">
        <f t="shared" si="32"/>
        <v>-19.327557755775572</v>
      </c>
      <c r="BT42">
        <f t="shared" si="23"/>
        <v>-207.77294809511633</v>
      </c>
      <c r="BU42">
        <f t="shared" si="23"/>
        <v>-101.11506524317912</v>
      </c>
      <c r="BV42">
        <f t="shared" si="23"/>
        <v>-4036.1702127659578</v>
      </c>
      <c r="BW42">
        <f t="shared" si="23"/>
        <v>-53.621621621621621</v>
      </c>
      <c r="BX42">
        <f t="shared" si="23"/>
        <v>-323.8927738927739</v>
      </c>
      <c r="BY42">
        <f t="shared" si="23"/>
        <v>65.486725663716811</v>
      </c>
      <c r="BZ42">
        <f t="shared" si="23"/>
        <v>3.6174897766593404</v>
      </c>
      <c r="CA42">
        <f t="shared" si="23"/>
        <v>4.6144505160898603</v>
      </c>
      <c r="CB42">
        <f t="shared" si="23"/>
        <v>0.40626813697039665</v>
      </c>
      <c r="CC42">
        <f t="shared" si="23"/>
        <v>-0.20231213872831688</v>
      </c>
      <c r="CF42" t="s">
        <v>166</v>
      </c>
      <c r="CG42" s="33">
        <f t="shared" si="26"/>
        <v>1.4239999999999999</v>
      </c>
      <c r="CH42" s="33">
        <f t="shared" si="26"/>
        <v>3.41</v>
      </c>
      <c r="CI42" s="33">
        <f t="shared" si="26"/>
        <v>-8.17</v>
      </c>
      <c r="CJ42" s="33">
        <f t="shared" si="26"/>
        <v>11.709</v>
      </c>
      <c r="CK42" s="33">
        <f t="shared" si="26"/>
        <v>-3.2139999999999995</v>
      </c>
      <c r="CL42" s="33">
        <f t="shared" si="26"/>
        <v>2.4050000000000002</v>
      </c>
      <c r="CM42" s="33">
        <f t="shared" si="26"/>
        <v>-0.57399999999999984</v>
      </c>
      <c r="CN42" s="33">
        <f t="shared" si="26"/>
        <v>2.0849999999999991</v>
      </c>
      <c r="CO42" s="33">
        <f t="shared" si="26"/>
        <v>-4.34</v>
      </c>
      <c r="CP42" s="33">
        <f t="shared" si="26"/>
        <v>-0.58800000000000008</v>
      </c>
      <c r="CQ42" s="33">
        <f t="shared" si="26"/>
        <v>-3.1549999999999998</v>
      </c>
      <c r="CR42" s="33">
        <f t="shared" si="26"/>
        <v>0.80699999999999994</v>
      </c>
      <c r="CS42" s="33">
        <f t="shared" si="26"/>
        <v>2.3410000000000002</v>
      </c>
      <c r="CT42" s="33">
        <f t="shared" si="26"/>
        <v>-1.4000000000000234E-2</v>
      </c>
      <c r="CU42" s="33">
        <f t="shared" si="26"/>
        <v>-1.9419999999999997</v>
      </c>
      <c r="CV42" s="33">
        <f t="shared" si="26"/>
        <v>2.4350000000000001</v>
      </c>
      <c r="CW42" s="33">
        <f t="shared" si="29"/>
        <v>1.4299999999999997</v>
      </c>
      <c r="CX42" s="33">
        <f t="shared" si="29"/>
        <v>-6.3029999999999999</v>
      </c>
      <c r="CY42" s="33">
        <f t="shared" si="29"/>
        <v>2.919</v>
      </c>
      <c r="CZ42" s="33">
        <f t="shared" si="29"/>
        <v>2.5470000000000002</v>
      </c>
      <c r="DA42" s="33">
        <f t="shared" si="29"/>
        <v>-1.1980000000000004</v>
      </c>
      <c r="DB42" s="33">
        <f t="shared" si="29"/>
        <v>-3.4339999999999997</v>
      </c>
      <c r="DC42" s="33">
        <f t="shared" si="29"/>
        <v>-6.173</v>
      </c>
      <c r="DD42" s="33">
        <f t="shared" si="29"/>
        <v>7.7670000000000003</v>
      </c>
      <c r="DE42" s="33">
        <f t="shared" si="29"/>
        <v>4.9060000000000006</v>
      </c>
      <c r="DF42" s="33">
        <f t="shared" si="29"/>
        <v>-3.7020000000000008</v>
      </c>
      <c r="DG42" s="33">
        <f t="shared" si="29"/>
        <v>0.19200000000000017</v>
      </c>
      <c r="DH42" s="33">
        <f t="shared" si="29"/>
        <v>-0.93699999999999983</v>
      </c>
      <c r="DI42" s="33">
        <f t="shared" si="29"/>
        <v>-8.1259999999999994</v>
      </c>
      <c r="DJ42" s="33">
        <f t="shared" si="29"/>
        <v>4.2619999999999996</v>
      </c>
      <c r="DK42" s="33">
        <f t="shared" si="27"/>
        <v>-1.897</v>
      </c>
      <c r="DL42" s="33">
        <f t="shared" si="27"/>
        <v>0.9920000000000001</v>
      </c>
      <c r="DM42" s="33">
        <f t="shared" si="20"/>
        <v>2.7789999999999999</v>
      </c>
      <c r="DN42" s="33">
        <f t="shared" si="20"/>
        <v>1.2579999999999998</v>
      </c>
      <c r="DO42" s="33">
        <f t="shared" si="20"/>
        <v>0.11500000000000021</v>
      </c>
      <c r="DP42" s="33">
        <f t="shared" si="20"/>
        <v>0.15200000000000014</v>
      </c>
      <c r="DQ42" s="33">
        <f t="shared" si="20"/>
        <v>1.399999999999979E-2</v>
      </c>
      <c r="DR42" s="33">
        <f t="shared" si="20"/>
        <v>-7.0000000000001172E-3</v>
      </c>
      <c r="DS42" s="33"/>
      <c r="DU42" t="s">
        <v>166</v>
      </c>
      <c r="DV42" s="33">
        <f t="shared" si="13"/>
        <v>1.4239999999999999</v>
      </c>
      <c r="DW42" s="33">
        <f t="shared" si="31"/>
        <v>4.8339999999999996</v>
      </c>
      <c r="DX42" s="33">
        <f t="shared" si="31"/>
        <v>-3.3360000000000003</v>
      </c>
      <c r="DY42" s="33">
        <f t="shared" si="31"/>
        <v>8.3729999999999993</v>
      </c>
      <c r="DZ42" s="33">
        <f t="shared" si="31"/>
        <v>5.1589999999999998</v>
      </c>
      <c r="EA42" s="33">
        <f t="shared" si="31"/>
        <v>7.5640000000000001</v>
      </c>
      <c r="EB42" s="33">
        <f t="shared" si="31"/>
        <v>6.99</v>
      </c>
      <c r="EC42" s="33">
        <f t="shared" si="31"/>
        <v>9.0749999999999993</v>
      </c>
      <c r="ED42" s="33">
        <f t="shared" si="31"/>
        <v>4.7349999999999994</v>
      </c>
      <c r="EE42" s="33">
        <f t="shared" si="31"/>
        <v>4.1469999999999994</v>
      </c>
      <c r="EF42" s="33">
        <f t="shared" si="31"/>
        <v>0.99199999999999955</v>
      </c>
      <c r="EG42" s="33">
        <f t="shared" si="31"/>
        <v>1.7989999999999995</v>
      </c>
      <c r="EH42" s="33">
        <f t="shared" si="31"/>
        <v>4.1399999999999997</v>
      </c>
      <c r="EI42" s="33">
        <f t="shared" si="31"/>
        <v>4.1259999999999994</v>
      </c>
      <c r="EJ42" s="33">
        <f t="shared" si="31"/>
        <v>2.1839999999999997</v>
      </c>
      <c r="EK42" s="33">
        <f t="shared" si="31"/>
        <v>4.6189999999999998</v>
      </c>
      <c r="EL42" s="33">
        <f t="shared" si="31"/>
        <v>6.0489999999999995</v>
      </c>
      <c r="EM42" s="33">
        <f t="shared" si="30"/>
        <v>-0.25400000000000045</v>
      </c>
      <c r="EN42" s="33">
        <f t="shared" si="30"/>
        <v>2.6649999999999996</v>
      </c>
      <c r="EO42" s="33">
        <f t="shared" si="30"/>
        <v>5.2119999999999997</v>
      </c>
      <c r="EP42" s="33">
        <f t="shared" si="30"/>
        <v>4.0139999999999993</v>
      </c>
      <c r="EQ42" s="33">
        <f t="shared" si="30"/>
        <v>0.57999999999999963</v>
      </c>
      <c r="ER42" s="33">
        <f t="shared" si="30"/>
        <v>-5.593</v>
      </c>
      <c r="ES42" s="33">
        <f t="shared" si="30"/>
        <v>2.1740000000000004</v>
      </c>
      <c r="ET42" s="33">
        <f t="shared" si="30"/>
        <v>7.080000000000001</v>
      </c>
      <c r="EU42" s="33">
        <f t="shared" si="30"/>
        <v>3.3780000000000001</v>
      </c>
      <c r="EV42" s="33">
        <f t="shared" si="30"/>
        <v>3.5700000000000003</v>
      </c>
      <c r="EW42" s="33">
        <f t="shared" si="30"/>
        <v>2.6330000000000005</v>
      </c>
      <c r="EX42" s="33">
        <f t="shared" si="30"/>
        <v>-5.4929999999999986</v>
      </c>
      <c r="EY42" s="33">
        <f t="shared" si="30"/>
        <v>-1.230999999999999</v>
      </c>
      <c r="EZ42" s="33">
        <f t="shared" si="30"/>
        <v>-3.1279999999999992</v>
      </c>
      <c r="FA42" s="33">
        <f t="shared" si="30"/>
        <v>-2.1359999999999992</v>
      </c>
      <c r="FB42" s="33">
        <f t="shared" si="28"/>
        <v>0.64300000000000068</v>
      </c>
      <c r="FC42" s="33">
        <f t="shared" si="28"/>
        <v>1.9010000000000005</v>
      </c>
      <c r="FD42" s="33">
        <f t="shared" si="28"/>
        <v>2.0160000000000009</v>
      </c>
      <c r="FE42" s="33">
        <f t="shared" si="28"/>
        <v>2.168000000000001</v>
      </c>
      <c r="FF42" s="33">
        <f t="shared" si="28"/>
        <v>2.1820000000000008</v>
      </c>
      <c r="FG42" s="33">
        <f t="shared" si="28"/>
        <v>2.1750000000000007</v>
      </c>
      <c r="FH42" s="33"/>
      <c r="FK42" s="33"/>
      <c r="FL42" s="33"/>
    </row>
    <row r="43" spans="1:168" x14ac:dyDescent="0.25">
      <c r="A43" t="s">
        <v>167</v>
      </c>
      <c r="B43" s="33">
        <f>+VLOOKUP($A43,'[2]World GDP'!$D$2:$AW$189,B$1-1973,0)</f>
        <v>-0.51</v>
      </c>
      <c r="C43" s="33">
        <f>+VLOOKUP($A43,'[2]World GDP'!$D$2:$AW$189,C$1-1973,0)</f>
        <v>5.1050000000000004</v>
      </c>
      <c r="D43" s="33">
        <f>+VLOOKUP($A43,'[2]World GDP'!$D$2:$AW$189,D$1-1973,0)</f>
        <v>2.1139999999999999</v>
      </c>
      <c r="E43" s="33">
        <f>+VLOOKUP($A43,'[2]World GDP'!$D$2:$AW$189,E$1-1973,0)</f>
        <v>4.0590000000000002</v>
      </c>
      <c r="F43" s="33">
        <f>+VLOOKUP($A43,'[2]World GDP'!$D$2:$AW$189,F$1-1973,0)</f>
        <v>8.01</v>
      </c>
      <c r="G43" s="33">
        <f>+VLOOKUP($A43,'[2]World GDP'!$D$2:$AW$189,G$1-1973,0)</f>
        <v>11.766999999999999</v>
      </c>
      <c r="H43" s="33">
        <f>+VLOOKUP($A43,'[2]World GDP'!$D$2:$AW$189,H$1-1973,0)</f>
        <v>15.484999999999999</v>
      </c>
      <c r="I43" s="33">
        <f>+VLOOKUP($A43,'[2]World GDP'!$D$2:$AW$189,I$1-1973,0)</f>
        <v>1.4370000000000001</v>
      </c>
      <c r="J43" s="33">
        <f>+VLOOKUP($A43,'[2]World GDP'!$D$2:$AW$189,J$1-1973,0)</f>
        <v>15.398999999999999</v>
      </c>
      <c r="K43" s="33">
        <f>+VLOOKUP($A43,'[2]World GDP'!$D$2:$AW$189,K$1-1973,0)</f>
        <v>8.41</v>
      </c>
      <c r="L43" s="33">
        <f>+VLOOKUP($A43,'[2]World GDP'!$D$2:$AW$189,L$1-1973,0)</f>
        <v>10.515000000000001</v>
      </c>
      <c r="M43" s="33">
        <f>+VLOOKUP($A43,'[2]World GDP'!$D$2:$AW$189,M$1-1973,0)</f>
        <v>-0.20599999999999999</v>
      </c>
      <c r="N43" s="33">
        <f>+VLOOKUP($A43,'[2]World GDP'!$D$2:$AW$189,N$1-1973,0)</f>
        <v>8.2769999999999992</v>
      </c>
      <c r="O43" s="33">
        <f>+VLOOKUP($A43,'[2]World GDP'!$D$2:$AW$189,O$1-1973,0)</f>
        <v>2.5219999999999998</v>
      </c>
      <c r="P43" s="33">
        <f>+VLOOKUP($A43,'[2]World GDP'!$D$2:$AW$189,P$1-1973,0)</f>
        <v>1.5920000000000001</v>
      </c>
      <c r="Q43" s="33">
        <f>+VLOOKUP($A43,'[2]World GDP'!$D$2:$AW$189,Q$1-1973,0)</f>
        <v>2.16</v>
      </c>
      <c r="R43" s="33">
        <f>+VLOOKUP($A43,'[2]World GDP'!$D$2:$AW$189,R$1-1973,0)</f>
        <v>1.706</v>
      </c>
      <c r="S43" s="33">
        <f>+VLOOKUP($A43,'[2]World GDP'!$D$2:$AW$189,S$1-1973,0)</f>
        <v>0.128</v>
      </c>
      <c r="T43" s="33">
        <f>+VLOOKUP($A43,'[2]World GDP'!$D$2:$AW$189,T$1-1973,0)</f>
        <v>4.21</v>
      </c>
      <c r="U43" s="33">
        <f>+VLOOKUP($A43,'[2]World GDP'!$D$2:$AW$189,U$1-1973,0)</f>
        <v>3.7440000000000002</v>
      </c>
      <c r="V43" s="33">
        <f>+VLOOKUP($A43,'[2]World GDP'!$D$2:$AW$189,V$1-1973,0)</f>
        <v>-1.139</v>
      </c>
      <c r="W43" s="33">
        <f>+VLOOKUP($A43,'[2]World GDP'!$D$2:$AW$189,W$1-1973,0)</f>
        <v>-4.8090000000000002</v>
      </c>
      <c r="X43" s="33">
        <f>+VLOOKUP($A43,'[2]World GDP'!$D$2:$AW$189,X$1-1973,0)</f>
        <v>-4.9000000000000002E-2</v>
      </c>
      <c r="Y43" s="33">
        <f>+VLOOKUP($A43,'[2]World GDP'!$D$2:$AW$189,Y$1-1973,0)</f>
        <v>4.6959999999999997</v>
      </c>
      <c r="Z43" s="33">
        <f>+VLOOKUP($A43,'[2]World GDP'!$D$2:$AW$189,Z$1-1973,0)</f>
        <v>7.5309999999999997</v>
      </c>
      <c r="AA43" s="33">
        <f>+VLOOKUP($A43,'[2]World GDP'!$D$2:$AW$189,AA$1-1973,0)</f>
        <v>-1.2470000000000001</v>
      </c>
      <c r="AB43" s="33">
        <f>+VLOOKUP($A43,'[2]World GDP'!$D$2:$AW$189,AB$1-1973,0)</f>
        <v>8.9499999999999993</v>
      </c>
      <c r="AC43" s="33">
        <f>+VLOOKUP($A43,'[2]World GDP'!$D$2:$AW$189,AC$1-1973,0)</f>
        <v>1.6220000000000001</v>
      </c>
      <c r="AD43" s="33">
        <f>+VLOOKUP($A43,'[2]World GDP'!$D$2:$AW$189,AD$1-1973,0)</f>
        <v>5.1100000000000003</v>
      </c>
      <c r="AE43" s="33">
        <f>+VLOOKUP($A43,'[2]World GDP'!$D$2:$AW$189,AE$1-1973,0)</f>
        <v>0.35699999999999998</v>
      </c>
      <c r="AF43" s="33">
        <f>+VLOOKUP($A43,'[2]World GDP'!$D$2:$AW$189,AF$1-1973,0)</f>
        <v>0.22700000000000001</v>
      </c>
      <c r="AG43" s="33">
        <f>+VLOOKUP($A43,'[2]World GDP'!$D$2:$AW$189,AG$1-1973,0)</f>
        <v>1.3919999999999999</v>
      </c>
      <c r="AH43" s="33">
        <f>+VLOOKUP($A43,'[2]World GDP'!$D$2:$AW$189,AH$1-1973,0)</f>
        <v>-0.43</v>
      </c>
      <c r="AI43" s="33">
        <f>+VLOOKUP($A43,'[2]World GDP'!$D$2:$AW$189,AI$1-1973,0)</f>
        <v>1.1000000000000001</v>
      </c>
      <c r="AJ43" s="33">
        <f>+VLOOKUP($A43,'[2]World GDP'!$D$2:$AW$189,AJ$1-1973,0)</f>
        <v>2.2000000000000002</v>
      </c>
      <c r="AK43" s="33">
        <f>+VLOOKUP($A43,'[2]World GDP'!$D$2:$AW$189,AK$1-1973,0)</f>
        <v>2.44</v>
      </c>
      <c r="AL43" s="33">
        <f>+VLOOKUP($A43,'[2]World GDP'!$D$2:$AW$189,AL$1-1973,0)</f>
        <v>2.63</v>
      </c>
      <c r="AM43" s="33">
        <f>+VLOOKUP($A43,'[2]World GDP'!$D$2:$AW$189,AM$1-1973,0)</f>
        <v>2.34</v>
      </c>
      <c r="AN43" s="33">
        <f>+VLOOKUP($A43,'[2]World GDP'!$D$2:$AW$189,AN$1-1973,0)</f>
        <v>2.2999999999999998</v>
      </c>
      <c r="AQ43" t="s">
        <v>167</v>
      </c>
      <c r="AR43">
        <f t="shared" si="25"/>
        <v>-1100.9803921568628</v>
      </c>
      <c r="AS43">
        <f t="shared" si="25"/>
        <v>-58.589618021547508</v>
      </c>
      <c r="AT43">
        <f t="shared" si="25"/>
        <v>92.005676442762564</v>
      </c>
      <c r="AU43">
        <f t="shared" si="25"/>
        <v>97.3392461197339</v>
      </c>
      <c r="AV43">
        <f t="shared" si="25"/>
        <v>46.903870162297125</v>
      </c>
      <c r="AW43">
        <f t="shared" si="25"/>
        <v>31.596838616469768</v>
      </c>
      <c r="AX43">
        <f t="shared" si="25"/>
        <v>-90.720051662899579</v>
      </c>
      <c r="AY43">
        <f t="shared" si="25"/>
        <v>971.60751565761984</v>
      </c>
      <c r="AZ43">
        <f t="shared" si="25"/>
        <v>-45.38606403013182</v>
      </c>
      <c r="BA43">
        <f t="shared" si="25"/>
        <v>25.029726516052335</v>
      </c>
      <c r="BB43">
        <f t="shared" si="25"/>
        <v>-101.95910603899192</v>
      </c>
      <c r="BC43">
        <f t="shared" ref="AX43:BJ51" si="33">+N43/M43*100-100</f>
        <v>-4117.961165048544</v>
      </c>
      <c r="BD43">
        <f t="shared" si="33"/>
        <v>-69.530022955177003</v>
      </c>
      <c r="BE43">
        <f t="shared" si="33"/>
        <v>-36.875495638382226</v>
      </c>
      <c r="BF43">
        <f t="shared" si="33"/>
        <v>35.678391959799001</v>
      </c>
      <c r="BG43">
        <f t="shared" si="33"/>
        <v>-21.018518518518519</v>
      </c>
      <c r="BH43">
        <f t="shared" si="32"/>
        <v>-92.497069167643616</v>
      </c>
      <c r="BI43">
        <f t="shared" si="32"/>
        <v>3189.0625</v>
      </c>
      <c r="BJ43">
        <f t="shared" si="32"/>
        <v>-11.068883610451294</v>
      </c>
      <c r="BK43">
        <f t="shared" si="32"/>
        <v>-130.42200854700855</v>
      </c>
      <c r="BL43">
        <f t="shared" si="32"/>
        <v>322.21246707638278</v>
      </c>
      <c r="BM43">
        <f t="shared" si="32"/>
        <v>-98.981077147016009</v>
      </c>
      <c r="BN43">
        <f t="shared" si="32"/>
        <v>-9683.6734693877552</v>
      </c>
      <c r="BO43">
        <f t="shared" si="32"/>
        <v>60.370528109028953</v>
      </c>
      <c r="BP43">
        <f t="shared" si="32"/>
        <v>-116.5582259992033</v>
      </c>
      <c r="BQ43">
        <f t="shared" si="32"/>
        <v>-817.7225340817962</v>
      </c>
      <c r="BR43">
        <f t="shared" si="32"/>
        <v>-81.877094972067027</v>
      </c>
      <c r="BS43">
        <f t="shared" si="32"/>
        <v>215.04315659679406</v>
      </c>
      <c r="BT43">
        <f t="shared" si="23"/>
        <v>-93.013698630136986</v>
      </c>
      <c r="BU43">
        <f t="shared" si="23"/>
        <v>-36.414565826330524</v>
      </c>
      <c r="BV43">
        <f t="shared" si="23"/>
        <v>513.21585903083701</v>
      </c>
      <c r="BW43">
        <f t="shared" si="23"/>
        <v>-130.89080459770116</v>
      </c>
      <c r="BX43">
        <f t="shared" si="23"/>
        <v>-355.81395348837214</v>
      </c>
      <c r="BY43">
        <f t="shared" si="23"/>
        <v>100</v>
      </c>
      <c r="BZ43">
        <f t="shared" si="23"/>
        <v>10.909090909090892</v>
      </c>
      <c r="CA43">
        <f t="shared" si="23"/>
        <v>7.7868852459016296</v>
      </c>
      <c r="CB43">
        <f t="shared" si="23"/>
        <v>-11.026615969581755</v>
      </c>
      <c r="CC43">
        <f t="shared" si="23"/>
        <v>-1.7094017094017175</v>
      </c>
      <c r="CF43" t="s">
        <v>167</v>
      </c>
      <c r="CG43" s="33">
        <f t="shared" si="26"/>
        <v>5.6150000000000002</v>
      </c>
      <c r="CH43" s="33">
        <f t="shared" si="26"/>
        <v>-2.9910000000000005</v>
      </c>
      <c r="CI43" s="33">
        <f t="shared" si="26"/>
        <v>1.9450000000000003</v>
      </c>
      <c r="CJ43" s="33">
        <f t="shared" si="26"/>
        <v>3.9509999999999996</v>
      </c>
      <c r="CK43" s="33">
        <f t="shared" si="26"/>
        <v>3.7569999999999997</v>
      </c>
      <c r="CL43" s="33">
        <f t="shared" si="26"/>
        <v>3.718</v>
      </c>
      <c r="CM43" s="33">
        <f t="shared" si="26"/>
        <v>-14.048</v>
      </c>
      <c r="CN43" s="33">
        <f t="shared" si="26"/>
        <v>13.962</v>
      </c>
      <c r="CO43" s="33">
        <f t="shared" si="26"/>
        <v>-6.988999999999999</v>
      </c>
      <c r="CP43" s="33">
        <f t="shared" si="26"/>
        <v>2.1050000000000004</v>
      </c>
      <c r="CQ43" s="33">
        <f t="shared" si="26"/>
        <v>-10.721</v>
      </c>
      <c r="CR43" s="33">
        <f t="shared" si="26"/>
        <v>8.4829999999999988</v>
      </c>
      <c r="CS43" s="33">
        <f t="shared" si="26"/>
        <v>-5.754999999999999</v>
      </c>
      <c r="CT43" s="33">
        <f t="shared" si="26"/>
        <v>-0.92999999999999972</v>
      </c>
      <c r="CU43" s="33">
        <f t="shared" si="26"/>
        <v>0.56800000000000006</v>
      </c>
      <c r="CV43" s="33">
        <f t="shared" si="26"/>
        <v>-0.45400000000000018</v>
      </c>
      <c r="CW43" s="33">
        <f t="shared" si="29"/>
        <v>-1.5779999999999998</v>
      </c>
      <c r="CX43" s="33">
        <f t="shared" si="29"/>
        <v>4.0819999999999999</v>
      </c>
      <c r="CY43" s="33">
        <f t="shared" si="29"/>
        <v>-0.46599999999999975</v>
      </c>
      <c r="CZ43" s="33">
        <f t="shared" si="29"/>
        <v>-4.883</v>
      </c>
      <c r="DA43" s="33">
        <f t="shared" si="29"/>
        <v>-3.67</v>
      </c>
      <c r="DB43" s="33">
        <f t="shared" si="29"/>
        <v>4.76</v>
      </c>
      <c r="DC43" s="33">
        <f t="shared" si="29"/>
        <v>4.7450000000000001</v>
      </c>
      <c r="DD43" s="33">
        <f t="shared" si="29"/>
        <v>2.835</v>
      </c>
      <c r="DE43" s="33">
        <f t="shared" si="29"/>
        <v>-8.7780000000000005</v>
      </c>
      <c r="DF43" s="33">
        <f t="shared" si="29"/>
        <v>10.196999999999999</v>
      </c>
      <c r="DG43" s="33">
        <f t="shared" si="29"/>
        <v>-7.3279999999999994</v>
      </c>
      <c r="DH43" s="33">
        <f t="shared" si="29"/>
        <v>3.4880000000000004</v>
      </c>
      <c r="DI43" s="33">
        <f t="shared" si="29"/>
        <v>-4.7530000000000001</v>
      </c>
      <c r="DJ43" s="33">
        <f t="shared" si="29"/>
        <v>-0.12999999999999998</v>
      </c>
      <c r="DK43" s="33">
        <f t="shared" si="27"/>
        <v>1.1649999999999998</v>
      </c>
      <c r="DL43" s="33">
        <f t="shared" si="27"/>
        <v>-1.8219999999999998</v>
      </c>
      <c r="DM43" s="33">
        <f t="shared" si="20"/>
        <v>1.53</v>
      </c>
      <c r="DN43" s="33">
        <f t="shared" si="20"/>
        <v>1.1000000000000001</v>
      </c>
      <c r="DO43" s="33">
        <f t="shared" si="20"/>
        <v>0.23999999999999977</v>
      </c>
      <c r="DP43" s="33">
        <f t="shared" si="20"/>
        <v>0.18999999999999995</v>
      </c>
      <c r="DQ43" s="33">
        <f t="shared" si="20"/>
        <v>-0.29000000000000004</v>
      </c>
      <c r="DR43" s="33">
        <f t="shared" si="20"/>
        <v>-4.0000000000000036E-2</v>
      </c>
      <c r="DS43" s="33"/>
      <c r="DU43" t="s">
        <v>167</v>
      </c>
      <c r="DV43" s="33">
        <f t="shared" si="13"/>
        <v>5.6150000000000002</v>
      </c>
      <c r="DW43" s="33">
        <f t="shared" si="31"/>
        <v>2.6239999999999997</v>
      </c>
      <c r="DX43" s="33">
        <f t="shared" si="31"/>
        <v>4.569</v>
      </c>
      <c r="DY43" s="33">
        <f t="shared" si="31"/>
        <v>8.52</v>
      </c>
      <c r="DZ43" s="33">
        <f t="shared" si="31"/>
        <v>12.276999999999999</v>
      </c>
      <c r="EA43" s="33">
        <f t="shared" si="31"/>
        <v>15.994999999999999</v>
      </c>
      <c r="EB43" s="33">
        <f t="shared" si="31"/>
        <v>1.9469999999999992</v>
      </c>
      <c r="EC43" s="33">
        <f t="shared" si="31"/>
        <v>15.908999999999999</v>
      </c>
      <c r="ED43" s="33">
        <f t="shared" si="31"/>
        <v>8.92</v>
      </c>
      <c r="EE43" s="33">
        <f t="shared" si="31"/>
        <v>11.025</v>
      </c>
      <c r="EF43" s="33">
        <f t="shared" si="31"/>
        <v>0.30400000000000027</v>
      </c>
      <c r="EG43" s="33">
        <f t="shared" si="31"/>
        <v>8.786999999999999</v>
      </c>
      <c r="EH43" s="33">
        <f t="shared" si="31"/>
        <v>3.032</v>
      </c>
      <c r="EI43" s="33">
        <f t="shared" si="31"/>
        <v>2.1020000000000003</v>
      </c>
      <c r="EJ43" s="33">
        <f t="shared" si="31"/>
        <v>2.6700000000000004</v>
      </c>
      <c r="EK43" s="33">
        <f t="shared" si="31"/>
        <v>2.2160000000000002</v>
      </c>
      <c r="EL43" s="33">
        <f t="shared" si="31"/>
        <v>0.63800000000000034</v>
      </c>
      <c r="EM43" s="33">
        <f t="shared" si="30"/>
        <v>4.7200000000000006</v>
      </c>
      <c r="EN43" s="33">
        <f t="shared" si="30"/>
        <v>4.2540000000000013</v>
      </c>
      <c r="EO43" s="33">
        <f t="shared" si="30"/>
        <v>-0.62899999999999867</v>
      </c>
      <c r="EP43" s="33">
        <f t="shared" si="30"/>
        <v>-4.2989999999999986</v>
      </c>
      <c r="EQ43" s="33">
        <f t="shared" si="30"/>
        <v>0.46100000000000119</v>
      </c>
      <c r="ER43" s="33">
        <f t="shared" si="30"/>
        <v>5.2060000000000013</v>
      </c>
      <c r="ES43" s="33">
        <f t="shared" si="30"/>
        <v>8.0410000000000004</v>
      </c>
      <c r="ET43" s="33">
        <f t="shared" si="30"/>
        <v>-0.7370000000000001</v>
      </c>
      <c r="EU43" s="33">
        <f t="shared" si="30"/>
        <v>9.4599999999999991</v>
      </c>
      <c r="EV43" s="33">
        <f t="shared" si="30"/>
        <v>2.1319999999999997</v>
      </c>
      <c r="EW43" s="33">
        <f t="shared" si="30"/>
        <v>5.62</v>
      </c>
      <c r="EX43" s="33">
        <f t="shared" si="30"/>
        <v>0.86699999999999999</v>
      </c>
      <c r="EY43" s="33">
        <f t="shared" si="30"/>
        <v>0.73699999999999999</v>
      </c>
      <c r="EZ43" s="33">
        <f t="shared" si="30"/>
        <v>1.9019999999999997</v>
      </c>
      <c r="FA43" s="33">
        <f t="shared" si="30"/>
        <v>7.9999999999999849E-2</v>
      </c>
      <c r="FB43" s="33">
        <f t="shared" si="28"/>
        <v>1.6099999999999999</v>
      </c>
      <c r="FC43" s="33">
        <f t="shared" si="28"/>
        <v>2.71</v>
      </c>
      <c r="FD43" s="33">
        <f t="shared" si="28"/>
        <v>2.9499999999999997</v>
      </c>
      <c r="FE43" s="33">
        <f t="shared" si="28"/>
        <v>3.1399999999999997</v>
      </c>
      <c r="FF43" s="33">
        <f t="shared" si="28"/>
        <v>2.8499999999999996</v>
      </c>
      <c r="FG43" s="33">
        <f t="shared" si="28"/>
        <v>2.8099999999999996</v>
      </c>
      <c r="FH43" s="33"/>
      <c r="FK43" s="33"/>
      <c r="FL43" s="33"/>
    </row>
    <row r="44" spans="1:168" x14ac:dyDescent="0.25">
      <c r="A44" t="s">
        <v>168</v>
      </c>
      <c r="B44" s="33">
        <f>+VLOOKUP($A44,'[2]World GDP'!$D$2:$AW$189,B$1-1973,0)</f>
        <v>2.1030000000000002</v>
      </c>
      <c r="C44" s="33">
        <f>+VLOOKUP($A44,'[2]World GDP'!$D$2:$AW$189,C$1-1973,0)</f>
        <v>7.2370000000000001</v>
      </c>
      <c r="D44" s="33">
        <f>+VLOOKUP($A44,'[2]World GDP'!$D$2:$AW$189,D$1-1973,0)</f>
        <v>2.351</v>
      </c>
      <c r="E44" s="33">
        <f>+VLOOKUP($A44,'[2]World GDP'!$D$2:$AW$189,E$1-1973,0)</f>
        <v>3.556</v>
      </c>
      <c r="F44" s="33">
        <f>+VLOOKUP($A44,'[2]World GDP'!$D$2:$AW$189,F$1-1973,0)</f>
        <v>6.718</v>
      </c>
      <c r="G44" s="33">
        <f>+VLOOKUP($A44,'[2]World GDP'!$D$2:$AW$189,G$1-1973,0)</f>
        <v>4.6420000000000003</v>
      </c>
      <c r="H44" s="33">
        <f>+VLOOKUP($A44,'[2]World GDP'!$D$2:$AW$189,H$1-1973,0)</f>
        <v>6.79</v>
      </c>
      <c r="I44" s="33">
        <f>+VLOOKUP($A44,'[2]World GDP'!$D$2:$AW$189,I$1-1973,0)</f>
        <v>4.5010000000000003</v>
      </c>
      <c r="J44" s="33">
        <f>+VLOOKUP($A44,'[2]World GDP'!$D$2:$AW$189,J$1-1973,0)</f>
        <v>14.811999999999999</v>
      </c>
      <c r="K44" s="33">
        <f>+VLOOKUP($A44,'[2]World GDP'!$D$2:$AW$189,K$1-1973,0)</f>
        <v>3.0379999999999998</v>
      </c>
      <c r="L44" s="33">
        <f>+VLOOKUP($A44,'[2]World GDP'!$D$2:$AW$189,L$1-1973,0)</f>
        <v>6.6689999999999996</v>
      </c>
      <c r="M44" s="33">
        <f>+VLOOKUP($A44,'[2]World GDP'!$D$2:$AW$189,M$1-1973,0)</f>
        <v>1.4</v>
      </c>
      <c r="N44" s="33">
        <f>+VLOOKUP($A44,'[2]World GDP'!$D$2:$AW$189,N$1-1973,0)</f>
        <v>6.9359999999999999</v>
      </c>
      <c r="O44" s="33">
        <f>+VLOOKUP($A44,'[2]World GDP'!$D$2:$AW$189,O$1-1973,0)</f>
        <v>1.788</v>
      </c>
      <c r="P44" s="33">
        <f>+VLOOKUP($A44,'[2]World GDP'!$D$2:$AW$189,P$1-1973,0)</f>
        <v>-2.9079999999999999</v>
      </c>
      <c r="Q44" s="33">
        <f>+VLOOKUP($A44,'[2]World GDP'!$D$2:$AW$189,Q$1-1973,0)</f>
        <v>8.2750000000000004</v>
      </c>
      <c r="R44" s="33">
        <f>+VLOOKUP($A44,'[2]World GDP'!$D$2:$AW$189,R$1-1973,0)</f>
        <v>1.1719999999999999</v>
      </c>
      <c r="S44" s="33">
        <f>+VLOOKUP($A44,'[2]World GDP'!$D$2:$AW$189,S$1-1973,0)</f>
        <v>3.1349999999999998</v>
      </c>
      <c r="T44" s="33">
        <f>+VLOOKUP($A44,'[2]World GDP'!$D$2:$AW$189,T$1-1973,0)</f>
        <v>5.7469999999999999</v>
      </c>
      <c r="U44" s="33">
        <f>+VLOOKUP($A44,'[2]World GDP'!$D$2:$AW$189,U$1-1973,0)</f>
        <v>3.597</v>
      </c>
      <c r="V44" s="33">
        <f>+VLOOKUP($A44,'[2]World GDP'!$D$2:$AW$189,V$1-1973,0)</f>
        <v>2.0059999999999998</v>
      </c>
      <c r="W44" s="33">
        <f>+VLOOKUP($A44,'[2]World GDP'!$D$2:$AW$189,W$1-1973,0)</f>
        <v>1.6619999999999999</v>
      </c>
      <c r="X44" s="33">
        <f>+VLOOKUP($A44,'[2]World GDP'!$D$2:$AW$189,X$1-1973,0)</f>
        <v>6.1260000000000003</v>
      </c>
      <c r="Y44" s="33">
        <f>+VLOOKUP($A44,'[2]World GDP'!$D$2:$AW$189,Y$1-1973,0)</f>
        <v>7.3440000000000003</v>
      </c>
      <c r="Z44" s="33">
        <f>+VLOOKUP($A44,'[2]World GDP'!$D$2:$AW$189,Z$1-1973,0)</f>
        <v>4.609</v>
      </c>
      <c r="AA44" s="33">
        <f>+VLOOKUP($A44,'[2]World GDP'!$D$2:$AW$189,AA$1-1973,0)</f>
        <v>3.0249999999999999</v>
      </c>
      <c r="AB44" s="33">
        <f>+VLOOKUP($A44,'[2]World GDP'!$D$2:$AW$189,AB$1-1973,0)</f>
        <v>6.0069999999999997</v>
      </c>
      <c r="AC44" s="33">
        <f>+VLOOKUP($A44,'[2]World GDP'!$D$2:$AW$189,AC$1-1973,0)</f>
        <v>3.0129999999999999</v>
      </c>
      <c r="AD44" s="33">
        <f>+VLOOKUP($A44,'[2]World GDP'!$D$2:$AW$189,AD$1-1973,0)</f>
        <v>-0.505</v>
      </c>
      <c r="AE44" s="33">
        <f>+VLOOKUP($A44,'[2]World GDP'!$D$2:$AW$189,AE$1-1973,0)</f>
        <v>-2.2130000000000001</v>
      </c>
      <c r="AF44" s="33">
        <f>+VLOOKUP($A44,'[2]World GDP'!$D$2:$AW$189,AF$1-1973,0)</f>
        <v>-2.3180000000000001</v>
      </c>
      <c r="AG44" s="33">
        <f>+VLOOKUP($A44,'[2]World GDP'!$D$2:$AW$189,AG$1-1973,0)</f>
        <v>0.41199999999999998</v>
      </c>
      <c r="AH44" s="33">
        <f>+VLOOKUP($A44,'[2]World GDP'!$D$2:$AW$189,AH$1-1973,0)</f>
        <v>0.50800000000000001</v>
      </c>
      <c r="AI44" s="33">
        <f>+VLOOKUP($A44,'[2]World GDP'!$D$2:$AW$189,AI$1-1973,0)</f>
        <v>1.0329999999999999</v>
      </c>
      <c r="AJ44" s="33">
        <f>+VLOOKUP($A44,'[2]World GDP'!$D$2:$AW$189,AJ$1-1973,0)</f>
        <v>1.9870000000000001</v>
      </c>
      <c r="AK44" s="33">
        <f>+VLOOKUP($A44,'[2]World GDP'!$D$2:$AW$189,AK$1-1973,0)</f>
        <v>2.97</v>
      </c>
      <c r="AL44" s="33">
        <f>+VLOOKUP($A44,'[2]World GDP'!$D$2:$AW$189,AL$1-1973,0)</f>
        <v>3.5289999999999999</v>
      </c>
      <c r="AM44" s="33">
        <f>+VLOOKUP($A44,'[2]World GDP'!$D$2:$AW$189,AM$1-1973,0)</f>
        <v>3.01</v>
      </c>
      <c r="AN44" s="33">
        <f>+VLOOKUP($A44,'[2]World GDP'!$D$2:$AW$189,AN$1-1973,0)</f>
        <v>3.01</v>
      </c>
      <c r="AQ44" t="s">
        <v>168</v>
      </c>
      <c r="AR44">
        <f t="shared" ref="AR44:AW51" si="34">+C44/B44*100-100</f>
        <v>244.12743699476931</v>
      </c>
      <c r="AS44">
        <f t="shared" si="34"/>
        <v>-67.514163327345585</v>
      </c>
      <c r="AT44">
        <f t="shared" si="34"/>
        <v>51.254785197788181</v>
      </c>
      <c r="AU44">
        <f t="shared" si="34"/>
        <v>88.920134983127099</v>
      </c>
      <c r="AV44">
        <f t="shared" si="34"/>
        <v>-30.902054182792497</v>
      </c>
      <c r="AW44">
        <f t="shared" si="34"/>
        <v>46.273158121499335</v>
      </c>
      <c r="AX44">
        <f t="shared" si="33"/>
        <v>-33.711340206185554</v>
      </c>
      <c r="AY44">
        <f t="shared" si="33"/>
        <v>229.08242612752719</v>
      </c>
      <c r="AZ44">
        <f t="shared" si="33"/>
        <v>-79.489603024574677</v>
      </c>
      <c r="BA44">
        <f t="shared" si="33"/>
        <v>119.5194206714944</v>
      </c>
      <c r="BB44">
        <f t="shared" si="33"/>
        <v>-79.007347428400067</v>
      </c>
      <c r="BC44">
        <f t="shared" si="33"/>
        <v>395.42857142857144</v>
      </c>
      <c r="BD44">
        <f t="shared" si="33"/>
        <v>-74.221453287197235</v>
      </c>
      <c r="BE44">
        <f t="shared" si="33"/>
        <v>-262.63982102908278</v>
      </c>
      <c r="BF44">
        <f t="shared" si="33"/>
        <v>-384.5598349381018</v>
      </c>
      <c r="BG44">
        <f t="shared" si="33"/>
        <v>-85.836858006042291</v>
      </c>
      <c r="BH44">
        <f t="shared" si="32"/>
        <v>167.49146757679176</v>
      </c>
      <c r="BI44">
        <f t="shared" si="32"/>
        <v>83.317384370015958</v>
      </c>
      <c r="BJ44">
        <f t="shared" si="32"/>
        <v>-37.410823038106834</v>
      </c>
      <c r="BK44">
        <f t="shared" si="32"/>
        <v>-44.231303864331394</v>
      </c>
      <c r="BL44">
        <f t="shared" si="32"/>
        <v>-17.148554336989037</v>
      </c>
      <c r="BM44">
        <f t="shared" si="32"/>
        <v>268.59205776173292</v>
      </c>
      <c r="BN44">
        <f t="shared" si="32"/>
        <v>19.882468168462282</v>
      </c>
      <c r="BO44">
        <f t="shared" si="32"/>
        <v>-37.241285403050114</v>
      </c>
      <c r="BP44">
        <f t="shared" si="32"/>
        <v>-34.367541766109781</v>
      </c>
      <c r="BQ44">
        <f t="shared" si="32"/>
        <v>98.578512396694208</v>
      </c>
      <c r="BR44">
        <f t="shared" si="32"/>
        <v>-49.841851173630758</v>
      </c>
      <c r="BS44">
        <f t="shared" si="32"/>
        <v>-116.76070361765682</v>
      </c>
      <c r="BT44">
        <f t="shared" si="23"/>
        <v>338.21782178217825</v>
      </c>
      <c r="BU44">
        <f t="shared" si="23"/>
        <v>4.7446904654315318</v>
      </c>
      <c r="BV44">
        <f t="shared" si="23"/>
        <v>-117.7739430543572</v>
      </c>
      <c r="BW44">
        <f t="shared" si="23"/>
        <v>23.300970873786426</v>
      </c>
      <c r="BX44">
        <f t="shared" si="23"/>
        <v>103.34645669291339</v>
      </c>
      <c r="BY44">
        <f t="shared" si="23"/>
        <v>92.352371732817062</v>
      </c>
      <c r="BZ44">
        <f t="shared" si="23"/>
        <v>49.471565173628591</v>
      </c>
      <c r="CA44">
        <f t="shared" si="23"/>
        <v>18.821548821548802</v>
      </c>
      <c r="CB44">
        <f t="shared" si="23"/>
        <v>-14.706715783508088</v>
      </c>
      <c r="CC44">
        <f t="shared" si="23"/>
        <v>0</v>
      </c>
      <c r="CF44" t="s">
        <v>168</v>
      </c>
      <c r="CG44" s="33">
        <f t="shared" si="26"/>
        <v>5.1340000000000003</v>
      </c>
      <c r="CH44" s="33">
        <f t="shared" si="26"/>
        <v>-4.8860000000000001</v>
      </c>
      <c r="CI44" s="33">
        <f t="shared" si="26"/>
        <v>1.2050000000000001</v>
      </c>
      <c r="CJ44" s="33">
        <f t="shared" si="26"/>
        <v>3.1619999999999999</v>
      </c>
      <c r="CK44" s="33">
        <f t="shared" si="26"/>
        <v>-2.0759999999999996</v>
      </c>
      <c r="CL44" s="33">
        <f t="shared" si="26"/>
        <v>2.1479999999999997</v>
      </c>
      <c r="CM44" s="33">
        <f t="shared" si="26"/>
        <v>-2.2889999999999997</v>
      </c>
      <c r="CN44" s="33">
        <f t="shared" si="26"/>
        <v>10.311</v>
      </c>
      <c r="CO44" s="33">
        <f t="shared" si="26"/>
        <v>-11.773999999999999</v>
      </c>
      <c r="CP44" s="33">
        <f t="shared" si="26"/>
        <v>3.6309999999999998</v>
      </c>
      <c r="CQ44" s="33">
        <f t="shared" si="26"/>
        <v>-5.2690000000000001</v>
      </c>
      <c r="CR44" s="33">
        <f t="shared" si="26"/>
        <v>5.5359999999999996</v>
      </c>
      <c r="CS44" s="33">
        <f t="shared" si="26"/>
        <v>-5.1479999999999997</v>
      </c>
      <c r="CT44" s="33">
        <f t="shared" si="26"/>
        <v>-4.6959999999999997</v>
      </c>
      <c r="CU44" s="33">
        <f t="shared" si="26"/>
        <v>11.183</v>
      </c>
      <c r="CV44" s="33">
        <f t="shared" si="26"/>
        <v>-7.1030000000000006</v>
      </c>
      <c r="CW44" s="33">
        <f t="shared" si="29"/>
        <v>1.9629999999999999</v>
      </c>
      <c r="CX44" s="33">
        <f t="shared" si="29"/>
        <v>2.6120000000000001</v>
      </c>
      <c r="CY44" s="33">
        <f t="shared" si="29"/>
        <v>-2.15</v>
      </c>
      <c r="CZ44" s="33">
        <f t="shared" si="29"/>
        <v>-1.5910000000000002</v>
      </c>
      <c r="DA44" s="33">
        <f t="shared" si="29"/>
        <v>-0.34399999999999986</v>
      </c>
      <c r="DB44" s="33">
        <f t="shared" si="29"/>
        <v>4.4640000000000004</v>
      </c>
      <c r="DC44" s="33">
        <f t="shared" si="29"/>
        <v>1.218</v>
      </c>
      <c r="DD44" s="33">
        <f t="shared" si="29"/>
        <v>-2.7350000000000003</v>
      </c>
      <c r="DE44" s="33">
        <f t="shared" si="29"/>
        <v>-1.5840000000000001</v>
      </c>
      <c r="DF44" s="33">
        <f t="shared" si="29"/>
        <v>2.9819999999999998</v>
      </c>
      <c r="DG44" s="33">
        <f t="shared" si="29"/>
        <v>-2.9939999999999998</v>
      </c>
      <c r="DH44" s="33">
        <f t="shared" si="29"/>
        <v>-3.5179999999999998</v>
      </c>
      <c r="DI44" s="33">
        <f t="shared" si="29"/>
        <v>-1.7080000000000002</v>
      </c>
      <c r="DJ44" s="33">
        <f t="shared" si="29"/>
        <v>-0.10499999999999998</v>
      </c>
      <c r="DK44" s="33">
        <f t="shared" si="27"/>
        <v>2.73</v>
      </c>
      <c r="DL44" s="33">
        <f t="shared" si="27"/>
        <v>9.600000000000003E-2</v>
      </c>
      <c r="DM44" s="33">
        <f t="shared" si="20"/>
        <v>0.52499999999999991</v>
      </c>
      <c r="DN44" s="33">
        <f t="shared" si="20"/>
        <v>0.95400000000000018</v>
      </c>
      <c r="DO44" s="33">
        <f t="shared" si="20"/>
        <v>0.9830000000000001</v>
      </c>
      <c r="DP44" s="33">
        <f t="shared" si="20"/>
        <v>0.55899999999999972</v>
      </c>
      <c r="DQ44" s="33">
        <f t="shared" si="20"/>
        <v>-0.51900000000000013</v>
      </c>
      <c r="DR44" s="33">
        <f t="shared" si="20"/>
        <v>0</v>
      </c>
      <c r="DS44" s="33"/>
      <c r="DU44" t="s">
        <v>168</v>
      </c>
      <c r="DV44" s="33">
        <f t="shared" si="13"/>
        <v>5.1340000000000003</v>
      </c>
      <c r="DW44" s="33">
        <f t="shared" si="31"/>
        <v>0.24800000000000022</v>
      </c>
      <c r="DX44" s="33">
        <f t="shared" si="31"/>
        <v>1.4530000000000003</v>
      </c>
      <c r="DY44" s="33">
        <f t="shared" si="31"/>
        <v>4.6150000000000002</v>
      </c>
      <c r="DZ44" s="33">
        <f t="shared" si="31"/>
        <v>2.5390000000000006</v>
      </c>
      <c r="EA44" s="33">
        <f t="shared" si="31"/>
        <v>4.6870000000000003</v>
      </c>
      <c r="EB44" s="33">
        <f t="shared" si="31"/>
        <v>2.3980000000000006</v>
      </c>
      <c r="EC44" s="33">
        <f t="shared" si="31"/>
        <v>12.709</v>
      </c>
      <c r="ED44" s="33">
        <f t="shared" si="31"/>
        <v>0.9350000000000005</v>
      </c>
      <c r="EE44" s="33">
        <f t="shared" si="31"/>
        <v>4.5660000000000007</v>
      </c>
      <c r="EF44" s="33">
        <f t="shared" si="31"/>
        <v>-0.7029999999999994</v>
      </c>
      <c r="EG44" s="33">
        <f t="shared" si="31"/>
        <v>4.8330000000000002</v>
      </c>
      <c r="EH44" s="33">
        <f t="shared" si="31"/>
        <v>-0.3149999999999995</v>
      </c>
      <c r="EI44" s="33">
        <f t="shared" si="31"/>
        <v>-5.0109999999999992</v>
      </c>
      <c r="EJ44" s="33">
        <f t="shared" si="31"/>
        <v>6.1720000000000006</v>
      </c>
      <c r="EK44" s="33">
        <f t="shared" si="31"/>
        <v>-0.93100000000000005</v>
      </c>
      <c r="EL44" s="33">
        <f t="shared" si="31"/>
        <v>1.0319999999999998</v>
      </c>
      <c r="EM44" s="33">
        <f t="shared" si="30"/>
        <v>3.6440000000000001</v>
      </c>
      <c r="EN44" s="33">
        <f t="shared" si="30"/>
        <v>1.4940000000000002</v>
      </c>
      <c r="EO44" s="33">
        <f t="shared" si="30"/>
        <v>-9.6999999999999975E-2</v>
      </c>
      <c r="EP44" s="33">
        <f t="shared" si="30"/>
        <v>-0.44099999999999984</v>
      </c>
      <c r="EQ44" s="33">
        <f t="shared" si="30"/>
        <v>4.0230000000000006</v>
      </c>
      <c r="ER44" s="33">
        <f t="shared" si="30"/>
        <v>5.2410000000000005</v>
      </c>
      <c r="ES44" s="33">
        <f t="shared" si="30"/>
        <v>2.5060000000000002</v>
      </c>
      <c r="ET44" s="33">
        <f t="shared" si="30"/>
        <v>0.92200000000000015</v>
      </c>
      <c r="EU44" s="33">
        <f t="shared" si="30"/>
        <v>3.9039999999999999</v>
      </c>
      <c r="EV44" s="33">
        <f t="shared" si="30"/>
        <v>0.91000000000000014</v>
      </c>
      <c r="EW44" s="33">
        <f t="shared" si="30"/>
        <v>-2.6079999999999997</v>
      </c>
      <c r="EX44" s="33">
        <f t="shared" si="30"/>
        <v>-4.3159999999999998</v>
      </c>
      <c r="EY44" s="33">
        <f t="shared" si="30"/>
        <v>-4.4209999999999994</v>
      </c>
      <c r="EZ44" s="33">
        <f t="shared" si="30"/>
        <v>-1.6909999999999994</v>
      </c>
      <c r="FA44" s="33">
        <f t="shared" si="30"/>
        <v>-1.5949999999999993</v>
      </c>
      <c r="FB44" s="33">
        <f t="shared" si="28"/>
        <v>-1.0699999999999994</v>
      </c>
      <c r="FC44" s="33">
        <f t="shared" si="28"/>
        <v>-0.11599999999999921</v>
      </c>
      <c r="FD44" s="33">
        <f t="shared" si="28"/>
        <v>0.86700000000000088</v>
      </c>
      <c r="FE44" s="33">
        <f t="shared" si="28"/>
        <v>1.4260000000000006</v>
      </c>
      <c r="FF44" s="33">
        <f t="shared" si="28"/>
        <v>0.90700000000000047</v>
      </c>
      <c r="FG44" s="33">
        <f t="shared" si="28"/>
        <v>0.90700000000000047</v>
      </c>
      <c r="FH44" s="33"/>
      <c r="FK44" s="33"/>
      <c r="FL44" s="33"/>
    </row>
    <row r="45" spans="1:168" x14ac:dyDescent="0.25">
      <c r="A45" t="s">
        <v>5</v>
      </c>
      <c r="B45" s="33">
        <f>+VLOOKUP($A45,'[2]World GDP'!$D$2:$AW$189,B$1-1973,0)</f>
        <v>-6.5</v>
      </c>
      <c r="C45" s="33">
        <f>+VLOOKUP($A45,'[2]World GDP'!$D$2:$AW$189,C$1-1973,0)</f>
        <v>1.9</v>
      </c>
      <c r="D45" s="33">
        <f>+VLOOKUP($A45,'[2]World GDP'!$D$2:$AW$189,D$1-1973,0)</f>
        <v>-6.3</v>
      </c>
      <c r="E45" s="33">
        <f>+VLOOKUP($A45,'[2]World GDP'!$D$2:$AW$189,E$1-1973,0)</f>
        <v>-5.0999999999999996</v>
      </c>
      <c r="F45" s="33">
        <f>+VLOOKUP($A45,'[2]World GDP'!$D$2:$AW$189,F$1-1973,0)</f>
        <v>-3</v>
      </c>
      <c r="G45" s="33">
        <f>+VLOOKUP($A45,'[2]World GDP'!$D$2:$AW$189,G$1-1973,0)</f>
        <v>-0.9</v>
      </c>
      <c r="H45" s="33">
        <f>+VLOOKUP($A45,'[2]World GDP'!$D$2:$AW$189,H$1-1973,0)</f>
        <v>-2.4</v>
      </c>
      <c r="I45" s="33">
        <f>+VLOOKUP($A45,'[2]World GDP'!$D$2:$AW$189,I$1-1973,0)</f>
        <v>-8.8000000000000007</v>
      </c>
      <c r="J45" s="33">
        <f>+VLOOKUP($A45,'[2]World GDP'!$D$2:$AW$189,J$1-1973,0)</f>
        <v>10.8</v>
      </c>
      <c r="K45" s="33">
        <f>+VLOOKUP($A45,'[2]World GDP'!$D$2:$AW$189,K$1-1973,0)</f>
        <v>2.2999999999999998</v>
      </c>
      <c r="L45" s="33">
        <f>+VLOOKUP($A45,'[2]World GDP'!$D$2:$AW$189,L$1-1973,0)</f>
        <v>-1.5</v>
      </c>
      <c r="M45" s="33">
        <f>+VLOOKUP($A45,'[2]World GDP'!$D$2:$AW$189,M$1-1973,0)</f>
        <v>2.7810000000000001</v>
      </c>
      <c r="N45" s="33">
        <f>+VLOOKUP($A45,'[2]World GDP'!$D$2:$AW$189,N$1-1973,0)</f>
        <v>-0.2</v>
      </c>
      <c r="O45" s="33">
        <f>+VLOOKUP($A45,'[2]World GDP'!$D$2:$AW$189,O$1-1973,0)</f>
        <v>-7.2560000000000002</v>
      </c>
      <c r="P45" s="33">
        <f>+VLOOKUP($A45,'[2]World GDP'!$D$2:$AW$189,P$1-1973,0)</f>
        <v>3.2490000000000001</v>
      </c>
      <c r="Q45" s="33">
        <f>+VLOOKUP($A45,'[2]World GDP'!$D$2:$AW$189,Q$1-1973,0)</f>
        <v>1.101</v>
      </c>
      <c r="R45" s="33">
        <f>+VLOOKUP($A45,'[2]World GDP'!$D$2:$AW$189,R$1-1973,0)</f>
        <v>1.2709999999999999</v>
      </c>
      <c r="S45" s="33">
        <f>+VLOOKUP($A45,'[2]World GDP'!$D$2:$AW$189,S$1-1973,0)</f>
        <v>5.7359999999999998</v>
      </c>
      <c r="T45" s="33">
        <f>+VLOOKUP($A45,'[2]World GDP'!$D$2:$AW$189,T$1-1973,0)</f>
        <v>1.55</v>
      </c>
      <c r="U45" s="33">
        <f>+VLOOKUP($A45,'[2]World GDP'!$D$2:$AW$189,U$1-1973,0)</f>
        <v>-0.9</v>
      </c>
      <c r="V45" s="33">
        <f>+VLOOKUP($A45,'[2]World GDP'!$D$2:$AW$189,V$1-1973,0)</f>
        <v>-0.1</v>
      </c>
      <c r="W45" s="33">
        <f>+VLOOKUP($A45,'[2]World GDP'!$D$2:$AW$189,W$1-1973,0)</f>
        <v>4.9020000000000001</v>
      </c>
      <c r="X45" s="33">
        <f>+VLOOKUP($A45,'[2]World GDP'!$D$2:$AW$189,X$1-1973,0)</f>
        <v>3.7469999999999999</v>
      </c>
      <c r="Y45" s="33">
        <f>+VLOOKUP($A45,'[2]World GDP'!$D$2:$AW$189,Y$1-1973,0)</f>
        <v>6.19</v>
      </c>
      <c r="Z45" s="33">
        <f>+VLOOKUP($A45,'[2]World GDP'!$D$2:$AW$189,Z$1-1973,0)</f>
        <v>7.3049999999999997</v>
      </c>
      <c r="AA45" s="33">
        <f>+VLOOKUP($A45,'[2]World GDP'!$D$2:$AW$189,AA$1-1973,0)</f>
        <v>4.9189999999999996</v>
      </c>
      <c r="AB45" s="33">
        <f>+VLOOKUP($A45,'[2]World GDP'!$D$2:$AW$189,AB$1-1973,0)</f>
        <v>5.7670000000000003</v>
      </c>
      <c r="AC45" s="33">
        <f>+VLOOKUP($A45,'[2]World GDP'!$D$2:$AW$189,AC$1-1973,0)</f>
        <v>5.0990000000000002</v>
      </c>
      <c r="AD45" s="33">
        <f>+VLOOKUP($A45,'[2]World GDP'!$D$2:$AW$189,AD$1-1973,0)</f>
        <v>4.149</v>
      </c>
      <c r="AE45" s="33">
        <f>+VLOOKUP($A45,'[2]World GDP'!$D$2:$AW$189,AE$1-1973,0)</f>
        <v>3.0139999999999998</v>
      </c>
      <c r="AF45" s="33">
        <f>+VLOOKUP($A45,'[2]World GDP'!$D$2:$AW$189,AF$1-1973,0)</f>
        <v>4.12</v>
      </c>
      <c r="AG45" s="33">
        <f>+VLOOKUP($A45,'[2]World GDP'!$D$2:$AW$189,AG$1-1973,0)</f>
        <v>4.7050000000000001</v>
      </c>
      <c r="AH45" s="33">
        <f>+VLOOKUP($A45,'[2]World GDP'!$D$2:$AW$189,AH$1-1973,0)</f>
        <v>4.468</v>
      </c>
      <c r="AI45" s="33">
        <f>+VLOOKUP($A45,'[2]World GDP'!$D$2:$AW$189,AI$1-1973,0)</f>
        <v>4.46</v>
      </c>
      <c r="AJ45" s="33">
        <f>+VLOOKUP($A45,'[2]World GDP'!$D$2:$AW$189,AJ$1-1973,0)</f>
        <v>4.4610000000000003</v>
      </c>
      <c r="AK45" s="33">
        <f>+VLOOKUP($A45,'[2]World GDP'!$D$2:$AW$189,AK$1-1973,0)</f>
        <v>4.8339999999999996</v>
      </c>
      <c r="AL45" s="33">
        <f>+VLOOKUP($A45,'[2]World GDP'!$D$2:$AW$189,AL$1-1973,0)</f>
        <v>4.8609999999999998</v>
      </c>
      <c r="AM45" s="33">
        <f>+VLOOKUP($A45,'[2]World GDP'!$D$2:$AW$189,AM$1-1973,0)</f>
        <v>4.8929999999999998</v>
      </c>
      <c r="AN45" s="33">
        <f>+VLOOKUP($A45,'[2]World GDP'!$D$2:$AW$189,AN$1-1973,0)</f>
        <v>4.9249999999999998</v>
      </c>
      <c r="AO45" s="66"/>
      <c r="AQ45" t="s">
        <v>5</v>
      </c>
      <c r="AR45">
        <f t="shared" si="34"/>
        <v>-129.23076923076923</v>
      </c>
      <c r="AS45">
        <f t="shared" si="34"/>
        <v>-431.57894736842104</v>
      </c>
      <c r="AT45">
        <f t="shared" si="34"/>
        <v>-19.047619047619051</v>
      </c>
      <c r="AU45">
        <f t="shared" si="34"/>
        <v>-41.17647058823529</v>
      </c>
      <c r="AV45">
        <f t="shared" si="34"/>
        <v>-70</v>
      </c>
      <c r="AW45">
        <f t="shared" si="34"/>
        <v>166.66666666666663</v>
      </c>
      <c r="AX45">
        <f t="shared" si="33"/>
        <v>266.66666666666669</v>
      </c>
      <c r="AY45">
        <f t="shared" si="33"/>
        <v>-222.72727272727275</v>
      </c>
      <c r="AZ45">
        <f t="shared" si="33"/>
        <v>-78.703703703703709</v>
      </c>
      <c r="BA45">
        <f t="shared" si="33"/>
        <v>-165.21739130434781</v>
      </c>
      <c r="BB45">
        <f t="shared" si="33"/>
        <v>-285.39999999999998</v>
      </c>
      <c r="BC45">
        <f t="shared" si="33"/>
        <v>-107.19165767709457</v>
      </c>
      <c r="BD45">
        <f t="shared" si="33"/>
        <v>3528</v>
      </c>
      <c r="BE45">
        <f t="shared" si="33"/>
        <v>-144.77673649393606</v>
      </c>
      <c r="BF45">
        <f t="shared" si="33"/>
        <v>-66.112650046168056</v>
      </c>
      <c r="BG45">
        <f t="shared" si="33"/>
        <v>15.44050862851951</v>
      </c>
      <c r="BH45">
        <f t="shared" si="32"/>
        <v>351.29819040125881</v>
      </c>
      <c r="BI45">
        <f t="shared" si="32"/>
        <v>-72.977684797768475</v>
      </c>
      <c r="BJ45">
        <f t="shared" si="32"/>
        <v>-158.06451612903226</v>
      </c>
      <c r="BK45">
        <f t="shared" si="32"/>
        <v>-88.888888888888886</v>
      </c>
      <c r="BL45">
        <f t="shared" si="32"/>
        <v>-5002</v>
      </c>
      <c r="BM45">
        <f t="shared" si="32"/>
        <v>-23.561811505507961</v>
      </c>
      <c r="BN45">
        <f t="shared" si="32"/>
        <v>65.198825727248476</v>
      </c>
      <c r="BO45">
        <f t="shared" si="32"/>
        <v>18.012924071082367</v>
      </c>
      <c r="BP45">
        <f t="shared" si="32"/>
        <v>-32.66255989048598</v>
      </c>
      <c r="BQ45">
        <f t="shared" si="32"/>
        <v>17.239276275665787</v>
      </c>
      <c r="BR45">
        <f t="shared" si="32"/>
        <v>-11.58314548292006</v>
      </c>
      <c r="BS45">
        <f t="shared" si="32"/>
        <v>-18.631104138066291</v>
      </c>
      <c r="BT45">
        <f t="shared" si="23"/>
        <v>-27.355989395034953</v>
      </c>
      <c r="BU45">
        <f t="shared" si="23"/>
        <v>36.695421366954236</v>
      </c>
      <c r="BV45">
        <f t="shared" si="23"/>
        <v>14.199029126213574</v>
      </c>
      <c r="BW45">
        <f t="shared" si="23"/>
        <v>-5.037194473963865</v>
      </c>
      <c r="BX45">
        <f t="shared" si="23"/>
        <v>-0.17905102954341601</v>
      </c>
      <c r="BY45">
        <f t="shared" si="23"/>
        <v>2.2421524663670311E-2</v>
      </c>
      <c r="BZ45">
        <f t="shared" si="23"/>
        <v>8.3613539565119908</v>
      </c>
      <c r="CA45">
        <f t="shared" si="23"/>
        <v>0.55854364915184362</v>
      </c>
      <c r="CB45">
        <f t="shared" si="23"/>
        <v>0.65830076116024827</v>
      </c>
      <c r="CC45">
        <f t="shared" si="23"/>
        <v>0.65399550378091931</v>
      </c>
      <c r="CF45" t="s">
        <v>5</v>
      </c>
      <c r="CG45" s="33">
        <f t="shared" si="26"/>
        <v>8.4</v>
      </c>
      <c r="CH45" s="33">
        <f t="shared" si="26"/>
        <v>-8.1999999999999993</v>
      </c>
      <c r="CI45" s="33">
        <f t="shared" si="26"/>
        <v>1.2000000000000002</v>
      </c>
      <c r="CJ45" s="33">
        <f t="shared" si="26"/>
        <v>2.0999999999999996</v>
      </c>
      <c r="CK45" s="33">
        <f t="shared" si="26"/>
        <v>2.1</v>
      </c>
      <c r="CL45" s="33">
        <f t="shared" si="26"/>
        <v>-1.5</v>
      </c>
      <c r="CM45" s="33">
        <f t="shared" si="26"/>
        <v>-6.4</v>
      </c>
      <c r="CN45" s="33">
        <f t="shared" si="26"/>
        <v>19.600000000000001</v>
      </c>
      <c r="CO45" s="33">
        <f t="shared" si="26"/>
        <v>-8.5</v>
      </c>
      <c r="CP45" s="33">
        <f t="shared" si="26"/>
        <v>-3.8</v>
      </c>
      <c r="CQ45" s="33">
        <f t="shared" si="26"/>
        <v>4.2810000000000006</v>
      </c>
      <c r="CR45" s="33">
        <f t="shared" si="26"/>
        <v>-2.9810000000000003</v>
      </c>
      <c r="CS45" s="33">
        <f t="shared" si="26"/>
        <v>-7.056</v>
      </c>
      <c r="CT45" s="33">
        <f t="shared" si="26"/>
        <v>10.505000000000001</v>
      </c>
      <c r="CU45" s="33">
        <f t="shared" si="26"/>
        <v>-2.1480000000000001</v>
      </c>
      <c r="CV45" s="33">
        <f t="shared" si="26"/>
        <v>0.16999999999999993</v>
      </c>
      <c r="CW45" s="33">
        <f t="shared" si="29"/>
        <v>4.4649999999999999</v>
      </c>
      <c r="CX45" s="33">
        <f t="shared" si="29"/>
        <v>-4.1859999999999999</v>
      </c>
      <c r="CY45" s="33">
        <f t="shared" si="29"/>
        <v>-2.4500000000000002</v>
      </c>
      <c r="CZ45" s="33">
        <f t="shared" si="29"/>
        <v>0.8</v>
      </c>
      <c r="DA45" s="33">
        <f t="shared" si="29"/>
        <v>5.0019999999999998</v>
      </c>
      <c r="DB45" s="33">
        <f t="shared" si="29"/>
        <v>-1.1550000000000002</v>
      </c>
      <c r="DC45" s="33">
        <f t="shared" si="29"/>
        <v>2.4430000000000005</v>
      </c>
      <c r="DD45" s="33">
        <f t="shared" si="29"/>
        <v>1.1149999999999993</v>
      </c>
      <c r="DE45" s="33">
        <f t="shared" si="29"/>
        <v>-2.3860000000000001</v>
      </c>
      <c r="DF45" s="33">
        <f t="shared" si="29"/>
        <v>0.84800000000000075</v>
      </c>
      <c r="DG45" s="33">
        <f t="shared" si="29"/>
        <v>-0.66800000000000015</v>
      </c>
      <c r="DH45" s="33">
        <f t="shared" si="29"/>
        <v>-0.95000000000000018</v>
      </c>
      <c r="DI45" s="33">
        <f t="shared" si="29"/>
        <v>-1.1350000000000002</v>
      </c>
      <c r="DJ45" s="33">
        <f t="shared" si="29"/>
        <v>1.1060000000000003</v>
      </c>
      <c r="DK45" s="33">
        <f t="shared" si="27"/>
        <v>0.58499999999999996</v>
      </c>
      <c r="DL45" s="33">
        <f t="shared" si="27"/>
        <v>-0.2370000000000001</v>
      </c>
      <c r="DM45" s="33">
        <f t="shared" si="20"/>
        <v>-8.0000000000000071E-3</v>
      </c>
      <c r="DN45" s="33">
        <f t="shared" si="20"/>
        <v>1.000000000000334E-3</v>
      </c>
      <c r="DO45" s="33">
        <f t="shared" si="20"/>
        <v>0.37299999999999933</v>
      </c>
      <c r="DP45" s="33">
        <f t="shared" si="20"/>
        <v>2.7000000000000135E-2</v>
      </c>
      <c r="DQ45" s="33">
        <f t="shared" si="20"/>
        <v>3.2000000000000028E-2</v>
      </c>
      <c r="DR45" s="33">
        <f t="shared" si="20"/>
        <v>3.2000000000000028E-2</v>
      </c>
      <c r="DS45" s="33"/>
      <c r="DU45" t="s">
        <v>5</v>
      </c>
      <c r="DV45" s="33">
        <f t="shared" si="13"/>
        <v>8.4</v>
      </c>
      <c r="DW45" s="33">
        <f t="shared" si="31"/>
        <v>0.20000000000000107</v>
      </c>
      <c r="DX45" s="33">
        <f t="shared" si="31"/>
        <v>1.4000000000000012</v>
      </c>
      <c r="DY45" s="33">
        <f t="shared" si="31"/>
        <v>3.5000000000000009</v>
      </c>
      <c r="DZ45" s="33">
        <f t="shared" si="31"/>
        <v>5.6000000000000014</v>
      </c>
      <c r="EA45" s="33">
        <f t="shared" si="31"/>
        <v>4.1000000000000014</v>
      </c>
      <c r="EB45" s="33">
        <f t="shared" si="31"/>
        <v>-2.2999999999999989</v>
      </c>
      <c r="EC45" s="33">
        <f t="shared" si="31"/>
        <v>17.300000000000004</v>
      </c>
      <c r="ED45" s="33">
        <f t="shared" si="31"/>
        <v>8.8000000000000043</v>
      </c>
      <c r="EE45" s="33">
        <f t="shared" si="31"/>
        <v>5.0000000000000044</v>
      </c>
      <c r="EF45" s="33">
        <f t="shared" si="31"/>
        <v>9.2810000000000059</v>
      </c>
      <c r="EG45" s="33">
        <f t="shared" si="31"/>
        <v>6.300000000000006</v>
      </c>
      <c r="EH45" s="33">
        <f t="shared" si="31"/>
        <v>-0.75599999999999401</v>
      </c>
      <c r="EI45" s="33">
        <f t="shared" si="31"/>
        <v>9.7490000000000059</v>
      </c>
      <c r="EJ45" s="33">
        <f t="shared" si="31"/>
        <v>7.6010000000000062</v>
      </c>
      <c r="EK45" s="33">
        <f t="shared" si="31"/>
        <v>7.7710000000000061</v>
      </c>
      <c r="EL45" s="33">
        <f t="shared" si="31"/>
        <v>12.236000000000006</v>
      </c>
      <c r="EM45" s="33">
        <f t="shared" si="30"/>
        <v>8.050000000000006</v>
      </c>
      <c r="EN45" s="33">
        <f t="shared" si="30"/>
        <v>5.6000000000000059</v>
      </c>
      <c r="EO45" s="33">
        <f t="shared" si="30"/>
        <v>6.4000000000000057</v>
      </c>
      <c r="EP45" s="33">
        <f t="shared" si="30"/>
        <v>11.402000000000005</v>
      </c>
      <c r="EQ45" s="33">
        <f t="shared" si="30"/>
        <v>10.247000000000003</v>
      </c>
      <c r="ER45" s="33">
        <f t="shared" si="30"/>
        <v>12.690000000000005</v>
      </c>
      <c r="ES45" s="33">
        <f t="shared" si="30"/>
        <v>13.805000000000003</v>
      </c>
      <c r="ET45" s="33">
        <f t="shared" si="30"/>
        <v>11.419000000000004</v>
      </c>
      <c r="EU45" s="33">
        <f t="shared" si="30"/>
        <v>12.267000000000005</v>
      </c>
      <c r="EV45" s="33">
        <f t="shared" si="30"/>
        <v>11.599000000000004</v>
      </c>
      <c r="EW45" s="33">
        <f t="shared" si="30"/>
        <v>10.649000000000004</v>
      </c>
      <c r="EX45" s="33">
        <f t="shared" si="30"/>
        <v>9.5140000000000047</v>
      </c>
      <c r="EY45" s="33">
        <f t="shared" si="30"/>
        <v>10.620000000000005</v>
      </c>
      <c r="EZ45" s="33">
        <f t="shared" si="30"/>
        <v>11.205000000000005</v>
      </c>
      <c r="FA45" s="33">
        <f t="shared" si="30"/>
        <v>10.968000000000005</v>
      </c>
      <c r="FB45" s="33">
        <f t="shared" si="28"/>
        <v>10.960000000000004</v>
      </c>
      <c r="FC45" s="33">
        <f t="shared" si="28"/>
        <v>10.961000000000006</v>
      </c>
      <c r="FD45" s="33">
        <f t="shared" si="28"/>
        <v>11.334000000000005</v>
      </c>
      <c r="FE45" s="33">
        <f t="shared" si="28"/>
        <v>11.361000000000004</v>
      </c>
      <c r="FF45" s="33">
        <f t="shared" si="28"/>
        <v>11.393000000000004</v>
      </c>
      <c r="FG45" s="33">
        <f t="shared" si="28"/>
        <v>11.425000000000004</v>
      </c>
      <c r="FH45" s="67"/>
      <c r="FI45" s="34">
        <v>1998</v>
      </c>
      <c r="FJ45" s="34">
        <v>2010</v>
      </c>
      <c r="FK45" s="33"/>
      <c r="FL45" s="33"/>
    </row>
    <row r="46" spans="1:168" x14ac:dyDescent="0.25">
      <c r="A46" t="s">
        <v>169</v>
      </c>
      <c r="B46" s="33">
        <f>+VLOOKUP($A46,'[2]World GDP'!$D$2:$AW$189,B$1-1973,0)</f>
        <v>-3.8109999999999999</v>
      </c>
      <c r="C46" s="33">
        <f>+VLOOKUP($A46,'[2]World GDP'!$D$2:$AW$189,C$1-1973,0)</f>
        <v>14.641</v>
      </c>
      <c r="D46" s="33">
        <f>+VLOOKUP($A46,'[2]World GDP'!$D$2:$AW$189,D$1-1973,0)</f>
        <v>1.173</v>
      </c>
      <c r="E46" s="33">
        <f>+VLOOKUP($A46,'[2]World GDP'!$D$2:$AW$189,E$1-1973,0)</f>
        <v>1.202</v>
      </c>
      <c r="F46" s="33">
        <f>+VLOOKUP($A46,'[2]World GDP'!$D$2:$AW$189,F$1-1973,0)</f>
        <v>6.1619999999999999</v>
      </c>
      <c r="G46" s="33">
        <f>+VLOOKUP($A46,'[2]World GDP'!$D$2:$AW$189,G$1-1973,0)</f>
        <v>3.7919999999999998</v>
      </c>
      <c r="H46" s="33">
        <f>+VLOOKUP($A46,'[2]World GDP'!$D$2:$AW$189,H$1-1973,0)</f>
        <v>12.263999999999999</v>
      </c>
      <c r="I46" s="33">
        <f>+VLOOKUP($A46,'[2]World GDP'!$D$2:$AW$189,I$1-1973,0)</f>
        <v>14.606999999999999</v>
      </c>
      <c r="J46" s="33">
        <f>+VLOOKUP($A46,'[2]World GDP'!$D$2:$AW$189,J$1-1973,0)</f>
        <v>6.57</v>
      </c>
      <c r="K46" s="33">
        <f>+VLOOKUP($A46,'[2]World GDP'!$D$2:$AW$189,K$1-1973,0)</f>
        <v>12.912000000000001</v>
      </c>
      <c r="L46" s="33">
        <f>+VLOOKUP($A46,'[2]World GDP'!$D$2:$AW$189,L$1-1973,0)</f>
        <v>9.7520000000000007</v>
      </c>
      <c r="M46" s="33">
        <f>+VLOOKUP($A46,'[2]World GDP'!$D$2:$AW$189,M$1-1973,0)</f>
        <v>1.7569999999999999</v>
      </c>
      <c r="N46" s="33">
        <f>+VLOOKUP($A46,'[2]World GDP'!$D$2:$AW$189,N$1-1973,0)</f>
        <v>3.113</v>
      </c>
      <c r="O46" s="33">
        <f>+VLOOKUP($A46,'[2]World GDP'!$D$2:$AW$189,O$1-1973,0)</f>
        <v>3.0289999999999999</v>
      </c>
      <c r="P46" s="33">
        <f>+VLOOKUP($A46,'[2]World GDP'!$D$2:$AW$189,P$1-1973,0)</f>
        <v>2.3980000000000001</v>
      </c>
      <c r="Q46" s="33">
        <f>+VLOOKUP($A46,'[2]World GDP'!$D$2:$AW$189,Q$1-1973,0)</f>
        <v>4.9139999999999997</v>
      </c>
      <c r="R46" s="33">
        <f>+VLOOKUP($A46,'[2]World GDP'!$D$2:$AW$189,R$1-1973,0)</f>
        <v>3.4409999999999998</v>
      </c>
      <c r="S46" s="33">
        <f>+VLOOKUP($A46,'[2]World GDP'!$D$2:$AW$189,S$1-1973,0)</f>
        <v>3.29</v>
      </c>
      <c r="T46" s="33">
        <f>+VLOOKUP($A46,'[2]World GDP'!$D$2:$AW$189,T$1-1973,0)</f>
        <v>2.7410000000000001</v>
      </c>
      <c r="U46" s="33">
        <f>+VLOOKUP($A46,'[2]World GDP'!$D$2:$AW$189,U$1-1973,0)</f>
        <v>2.734</v>
      </c>
      <c r="V46" s="33">
        <f>+VLOOKUP($A46,'[2]World GDP'!$D$2:$AW$189,V$1-1973,0)</f>
        <v>2.0390000000000001</v>
      </c>
      <c r="W46" s="33">
        <f>+VLOOKUP($A46,'[2]World GDP'!$D$2:$AW$189,W$1-1973,0)</f>
        <v>0.91600000000000004</v>
      </c>
      <c r="X46" s="33">
        <f>+VLOOKUP($A46,'[2]World GDP'!$D$2:$AW$189,X$1-1973,0)</f>
        <v>1.8180000000000001</v>
      </c>
      <c r="Y46" s="33">
        <f>+VLOOKUP($A46,'[2]World GDP'!$D$2:$AW$189,Y$1-1973,0)</f>
        <v>3.871</v>
      </c>
      <c r="Z46" s="33">
        <f>+VLOOKUP($A46,'[2]World GDP'!$D$2:$AW$189,Z$1-1973,0)</f>
        <v>2.3109999999999999</v>
      </c>
      <c r="AA46" s="33">
        <f>+VLOOKUP($A46,'[2]World GDP'!$D$2:$AW$189,AA$1-1973,0)</f>
        <v>2.1509999999999998</v>
      </c>
      <c r="AB46" s="33">
        <f>+VLOOKUP($A46,'[2]World GDP'!$D$2:$AW$189,AB$1-1973,0)</f>
        <v>2.9039999999999999</v>
      </c>
      <c r="AC46" s="33">
        <f>+VLOOKUP($A46,'[2]World GDP'!$D$2:$AW$189,AC$1-1973,0)</f>
        <v>2.8050000000000002</v>
      </c>
      <c r="AD46" s="33">
        <f>+VLOOKUP($A46,'[2]World GDP'!$D$2:$AW$189,AD$1-1973,0)</f>
        <v>3.0630000000000002</v>
      </c>
      <c r="AE46" s="33">
        <f>+VLOOKUP($A46,'[2]World GDP'!$D$2:$AW$189,AE$1-1973,0)</f>
        <v>1.173</v>
      </c>
      <c r="AF46" s="33">
        <f>+VLOOKUP($A46,'[2]World GDP'!$D$2:$AW$189,AF$1-1973,0)</f>
        <v>1.861</v>
      </c>
      <c r="AG46" s="33">
        <f>+VLOOKUP($A46,'[2]World GDP'!$D$2:$AW$189,AG$1-1973,0)</f>
        <v>0.27100000000000002</v>
      </c>
      <c r="AH46" s="33">
        <f>+VLOOKUP($A46,'[2]World GDP'!$D$2:$AW$189,AH$1-1973,0)</f>
        <v>-1.494</v>
      </c>
      <c r="AI46" s="33">
        <f>+VLOOKUP($A46,'[2]World GDP'!$D$2:$AW$189,AI$1-1973,0)</f>
        <v>-5.0000000000000001E-3</v>
      </c>
      <c r="AJ46" s="33">
        <f>+VLOOKUP($A46,'[2]World GDP'!$D$2:$AW$189,AJ$1-1973,0)</f>
        <v>0.309</v>
      </c>
      <c r="AK46" s="33">
        <f>+VLOOKUP($A46,'[2]World GDP'!$D$2:$AW$189,AK$1-1973,0)</f>
        <v>0.32</v>
      </c>
      <c r="AL46" s="33">
        <f>+VLOOKUP($A46,'[2]World GDP'!$D$2:$AW$189,AL$1-1973,0)</f>
        <v>0.33</v>
      </c>
      <c r="AM46" s="33">
        <f>+VLOOKUP($A46,'[2]World GDP'!$D$2:$AW$189,AM$1-1973,0)</f>
        <v>0.34</v>
      </c>
      <c r="AN46" s="33">
        <f>+VLOOKUP($A46,'[2]World GDP'!$D$2:$AW$189,AN$1-1973,0)</f>
        <v>0.35</v>
      </c>
      <c r="AO46" s="66"/>
      <c r="AQ46" t="s">
        <v>169</v>
      </c>
      <c r="AR46">
        <f t="shared" si="34"/>
        <v>-484.17738126475996</v>
      </c>
      <c r="AS46">
        <f t="shared" si="34"/>
        <v>-91.988252168567726</v>
      </c>
      <c r="AT46">
        <f t="shared" si="34"/>
        <v>2.4722932651321372</v>
      </c>
      <c r="AU46">
        <f t="shared" si="34"/>
        <v>412.64559068219637</v>
      </c>
      <c r="AV46">
        <f t="shared" si="34"/>
        <v>-38.461538461538467</v>
      </c>
      <c r="AW46">
        <f t="shared" si="34"/>
        <v>223.41772151898732</v>
      </c>
      <c r="AX46">
        <f t="shared" si="33"/>
        <v>19.104696673189807</v>
      </c>
      <c r="AY46">
        <f t="shared" si="33"/>
        <v>-55.02156500308071</v>
      </c>
      <c r="AZ46">
        <f t="shared" si="33"/>
        <v>96.529680365296798</v>
      </c>
      <c r="BA46">
        <f t="shared" si="33"/>
        <v>-24.473358116480796</v>
      </c>
      <c r="BB46">
        <f t="shared" si="33"/>
        <v>-81.983182936833472</v>
      </c>
      <c r="BC46">
        <f t="shared" si="33"/>
        <v>77.177006260671618</v>
      </c>
      <c r="BD46">
        <f t="shared" si="33"/>
        <v>-2.698361708962409</v>
      </c>
      <c r="BE46">
        <f t="shared" si="33"/>
        <v>-20.831957741828973</v>
      </c>
      <c r="BF46">
        <f t="shared" si="33"/>
        <v>104.92076730608838</v>
      </c>
      <c r="BG46">
        <f t="shared" si="33"/>
        <v>-29.975579975579976</v>
      </c>
      <c r="BH46">
        <f t="shared" si="32"/>
        <v>-4.3882592269688985</v>
      </c>
      <c r="BI46">
        <f t="shared" si="32"/>
        <v>-16.686930091185403</v>
      </c>
      <c r="BJ46">
        <f t="shared" si="32"/>
        <v>-0.25538124771981074</v>
      </c>
      <c r="BK46">
        <f t="shared" si="32"/>
        <v>-25.42062911485003</v>
      </c>
      <c r="BL46">
        <f t="shared" si="32"/>
        <v>-55.076017655713585</v>
      </c>
      <c r="BM46">
        <f t="shared" si="32"/>
        <v>98.471615720523999</v>
      </c>
      <c r="BN46">
        <f t="shared" si="32"/>
        <v>112.92629262926289</v>
      </c>
      <c r="BO46">
        <f t="shared" si="32"/>
        <v>-40.299664169465252</v>
      </c>
      <c r="BP46">
        <f t="shared" si="32"/>
        <v>-6.9234097793163158</v>
      </c>
      <c r="BQ46">
        <f t="shared" si="32"/>
        <v>35.00697350069737</v>
      </c>
      <c r="BR46">
        <f t="shared" si="32"/>
        <v>-3.4090909090909065</v>
      </c>
      <c r="BS46">
        <f t="shared" si="32"/>
        <v>9.1978609625668497</v>
      </c>
      <c r="BT46">
        <f t="shared" si="23"/>
        <v>-61.704211557296766</v>
      </c>
      <c r="BU46">
        <f t="shared" si="23"/>
        <v>58.653026427962487</v>
      </c>
      <c r="BV46">
        <f t="shared" si="23"/>
        <v>-85.437936593229452</v>
      </c>
      <c r="BW46">
        <f t="shared" si="23"/>
        <v>-651.29151291512915</v>
      </c>
      <c r="BX46">
        <f t="shared" si="23"/>
        <v>-99.66532797858099</v>
      </c>
      <c r="BY46">
        <f t="shared" si="23"/>
        <v>-6280</v>
      </c>
      <c r="BZ46">
        <f t="shared" si="23"/>
        <v>3.5598705501618326</v>
      </c>
      <c r="CA46">
        <f t="shared" si="23"/>
        <v>3.125</v>
      </c>
      <c r="CB46">
        <f t="shared" si="23"/>
        <v>3.0303030303030312</v>
      </c>
      <c r="CC46">
        <f t="shared" si="23"/>
        <v>2.941176470588232</v>
      </c>
      <c r="CF46" t="s">
        <v>169</v>
      </c>
      <c r="CG46" s="33">
        <f t="shared" si="26"/>
        <v>18.451999999999998</v>
      </c>
      <c r="CH46" s="33">
        <f t="shared" si="26"/>
        <v>-13.468</v>
      </c>
      <c r="CI46" s="33">
        <f t="shared" si="26"/>
        <v>2.8999999999999915E-2</v>
      </c>
      <c r="CJ46" s="33">
        <f t="shared" si="26"/>
        <v>4.96</v>
      </c>
      <c r="CK46" s="33">
        <f t="shared" si="26"/>
        <v>-2.37</v>
      </c>
      <c r="CL46" s="33">
        <f t="shared" si="26"/>
        <v>8.4719999999999995</v>
      </c>
      <c r="CM46" s="33">
        <f t="shared" si="26"/>
        <v>2.343</v>
      </c>
      <c r="CN46" s="33">
        <f t="shared" si="26"/>
        <v>-8.036999999999999</v>
      </c>
      <c r="CO46" s="33">
        <f t="shared" si="26"/>
        <v>6.3420000000000005</v>
      </c>
      <c r="CP46" s="33">
        <f t="shared" si="26"/>
        <v>-3.16</v>
      </c>
      <c r="CQ46" s="33">
        <f t="shared" si="26"/>
        <v>-7.995000000000001</v>
      </c>
      <c r="CR46" s="33">
        <f t="shared" si="26"/>
        <v>1.3560000000000001</v>
      </c>
      <c r="CS46" s="33">
        <f t="shared" si="26"/>
        <v>-8.4000000000000075E-2</v>
      </c>
      <c r="CT46" s="33">
        <f t="shared" si="26"/>
        <v>-0.63099999999999978</v>
      </c>
      <c r="CU46" s="33">
        <f t="shared" si="26"/>
        <v>2.5159999999999996</v>
      </c>
      <c r="CV46" s="33">
        <f t="shared" si="26"/>
        <v>-1.4729999999999999</v>
      </c>
      <c r="CW46" s="33">
        <f t="shared" si="29"/>
        <v>-0.1509999999999998</v>
      </c>
      <c r="CX46" s="33">
        <f t="shared" si="29"/>
        <v>-0.54899999999999993</v>
      </c>
      <c r="CY46" s="33">
        <f t="shared" si="29"/>
        <v>-7.0000000000001172E-3</v>
      </c>
      <c r="CZ46" s="33">
        <f t="shared" si="29"/>
        <v>-0.69499999999999984</v>
      </c>
      <c r="DA46" s="33">
        <f t="shared" si="29"/>
        <v>-1.1230000000000002</v>
      </c>
      <c r="DB46" s="33">
        <f t="shared" si="29"/>
        <v>0.90200000000000002</v>
      </c>
      <c r="DC46" s="33">
        <f t="shared" si="29"/>
        <v>2.0529999999999999</v>
      </c>
      <c r="DD46" s="33">
        <f t="shared" si="29"/>
        <v>-1.56</v>
      </c>
      <c r="DE46" s="33">
        <f t="shared" si="29"/>
        <v>-0.16000000000000014</v>
      </c>
      <c r="DF46" s="33">
        <f t="shared" si="29"/>
        <v>0.75300000000000011</v>
      </c>
      <c r="DG46" s="33">
        <f t="shared" si="29"/>
        <v>-9.8999999999999755E-2</v>
      </c>
      <c r="DH46" s="33">
        <f t="shared" si="29"/>
        <v>0.25800000000000001</v>
      </c>
      <c r="DI46" s="33">
        <f t="shared" si="29"/>
        <v>-1.8900000000000001</v>
      </c>
      <c r="DJ46" s="33">
        <f t="shared" si="29"/>
        <v>0.68799999999999994</v>
      </c>
      <c r="DK46" s="33">
        <f t="shared" si="27"/>
        <v>-1.5899999999999999</v>
      </c>
      <c r="DL46" s="33">
        <f t="shared" si="27"/>
        <v>-1.7650000000000001</v>
      </c>
      <c r="DM46" s="33">
        <f t="shared" si="20"/>
        <v>1.4890000000000001</v>
      </c>
      <c r="DN46" s="33">
        <f t="shared" si="20"/>
        <v>0.314</v>
      </c>
      <c r="DO46" s="33">
        <f t="shared" si="20"/>
        <v>1.100000000000001E-2</v>
      </c>
      <c r="DP46" s="33">
        <f t="shared" si="20"/>
        <v>1.0000000000000009E-2</v>
      </c>
      <c r="DQ46" s="33">
        <f t="shared" si="20"/>
        <v>1.0000000000000009E-2</v>
      </c>
      <c r="DR46" s="33">
        <f t="shared" si="20"/>
        <v>9.9999999999999534E-3</v>
      </c>
      <c r="DS46" s="33"/>
      <c r="DU46" t="s">
        <v>169</v>
      </c>
      <c r="DV46" s="33">
        <f t="shared" si="13"/>
        <v>18.451999999999998</v>
      </c>
      <c r="DW46" s="33">
        <f t="shared" si="31"/>
        <v>4.9839999999999982</v>
      </c>
      <c r="DX46" s="33">
        <f t="shared" si="31"/>
        <v>5.0129999999999981</v>
      </c>
      <c r="DY46" s="33">
        <f t="shared" si="31"/>
        <v>9.972999999999999</v>
      </c>
      <c r="DZ46" s="33">
        <f t="shared" si="31"/>
        <v>7.6029999999999989</v>
      </c>
      <c r="EA46" s="33">
        <f t="shared" si="31"/>
        <v>16.074999999999999</v>
      </c>
      <c r="EB46" s="33">
        <f t="shared" si="31"/>
        <v>18.417999999999999</v>
      </c>
      <c r="EC46" s="33">
        <f t="shared" si="31"/>
        <v>10.381</v>
      </c>
      <c r="ED46" s="33">
        <f t="shared" si="31"/>
        <v>16.722999999999999</v>
      </c>
      <c r="EE46" s="33">
        <f t="shared" si="31"/>
        <v>13.562999999999999</v>
      </c>
      <c r="EF46" s="33">
        <f t="shared" si="31"/>
        <v>5.5679999999999978</v>
      </c>
      <c r="EG46" s="33">
        <f t="shared" si="31"/>
        <v>6.9239999999999977</v>
      </c>
      <c r="EH46" s="33">
        <f t="shared" si="31"/>
        <v>6.8399999999999981</v>
      </c>
      <c r="EI46" s="33">
        <f t="shared" si="31"/>
        <v>6.2089999999999979</v>
      </c>
      <c r="EJ46" s="33">
        <f t="shared" si="31"/>
        <v>8.7249999999999979</v>
      </c>
      <c r="EK46" s="33">
        <f t="shared" si="31"/>
        <v>7.251999999999998</v>
      </c>
      <c r="EL46" s="33">
        <f t="shared" si="31"/>
        <v>7.1009999999999982</v>
      </c>
      <c r="EM46" s="33">
        <f t="shared" si="30"/>
        <v>6.5519999999999978</v>
      </c>
      <c r="EN46" s="33">
        <f t="shared" si="30"/>
        <v>6.5449999999999982</v>
      </c>
      <c r="EO46" s="33">
        <f t="shared" si="30"/>
        <v>5.8499999999999979</v>
      </c>
      <c r="EP46" s="33">
        <f t="shared" si="30"/>
        <v>4.7269999999999976</v>
      </c>
      <c r="EQ46" s="33">
        <f t="shared" si="30"/>
        <v>5.6289999999999978</v>
      </c>
      <c r="ER46" s="33">
        <f t="shared" si="30"/>
        <v>7.6819999999999977</v>
      </c>
      <c r="ES46" s="33">
        <f t="shared" si="30"/>
        <v>6.1219999999999981</v>
      </c>
      <c r="ET46" s="33">
        <f t="shared" si="30"/>
        <v>5.961999999999998</v>
      </c>
      <c r="EU46" s="33">
        <f t="shared" si="30"/>
        <v>6.7149999999999981</v>
      </c>
      <c r="EV46" s="33">
        <f t="shared" si="30"/>
        <v>6.6159999999999979</v>
      </c>
      <c r="EW46" s="33">
        <f t="shared" si="30"/>
        <v>6.8739999999999979</v>
      </c>
      <c r="EX46" s="33">
        <f t="shared" si="30"/>
        <v>4.9839999999999982</v>
      </c>
      <c r="EY46" s="33">
        <f t="shared" si="30"/>
        <v>5.6719999999999979</v>
      </c>
      <c r="EZ46" s="33">
        <f t="shared" si="30"/>
        <v>4.0819999999999981</v>
      </c>
      <c r="FA46" s="33">
        <f t="shared" si="30"/>
        <v>2.316999999999998</v>
      </c>
      <c r="FB46" s="33">
        <f t="shared" si="28"/>
        <v>3.8059999999999983</v>
      </c>
      <c r="FC46" s="33">
        <f t="shared" si="28"/>
        <v>4.1199999999999983</v>
      </c>
      <c r="FD46" s="33">
        <f t="shared" si="28"/>
        <v>4.1309999999999985</v>
      </c>
      <c r="FE46" s="33">
        <f t="shared" si="28"/>
        <v>4.1409999999999982</v>
      </c>
      <c r="FF46" s="33">
        <f t="shared" si="28"/>
        <v>4.150999999999998</v>
      </c>
      <c r="FG46" s="33">
        <f t="shared" si="28"/>
        <v>4.1609999999999978</v>
      </c>
      <c r="FH46" s="67"/>
      <c r="FI46" s="34">
        <v>1995</v>
      </c>
      <c r="FK46" s="33"/>
      <c r="FL46" s="33"/>
    </row>
    <row r="47" spans="1:168" x14ac:dyDescent="0.25">
      <c r="A47" t="s">
        <v>170</v>
      </c>
      <c r="B47" s="33"/>
      <c r="C47" s="33"/>
      <c r="D47" s="33"/>
      <c r="E47" s="33"/>
      <c r="F47" s="33"/>
      <c r="G47" s="33"/>
      <c r="H47" s="33"/>
      <c r="I47" s="33"/>
      <c r="J47" s="33"/>
      <c r="K47" s="33"/>
      <c r="L47" s="33"/>
      <c r="M47" s="33"/>
      <c r="N47" s="33"/>
      <c r="O47" s="33"/>
      <c r="P47" s="33"/>
      <c r="Q47" s="33"/>
      <c r="R47" s="33"/>
      <c r="S47" s="33"/>
      <c r="T47" s="33"/>
      <c r="U47" s="33"/>
      <c r="V47" s="33"/>
      <c r="W47" s="33">
        <f>+VLOOKUP($A47,'[2]World GDP'!$D$2:$AW$189,W$1-1973,0)</f>
        <v>20.971</v>
      </c>
      <c r="X47" s="33">
        <f>+VLOOKUP($A47,'[2]World GDP'!$D$2:$AW$189,X$1-1973,0)</f>
        <v>2.1339999999999999</v>
      </c>
      <c r="Y47" s="33">
        <f>+VLOOKUP($A47,'[2]World GDP'!$D$2:$AW$189,Y$1-1973,0)</f>
        <v>-0.10100000000000001</v>
      </c>
      <c r="Z47" s="33">
        <f>+VLOOKUP($A47,'[2]World GDP'!$D$2:$AW$189,Z$1-1973,0)</f>
        <v>4.3810000000000002</v>
      </c>
      <c r="AA47" s="33">
        <f>+VLOOKUP($A47,'[2]World GDP'!$D$2:$AW$189,AA$1-1973,0)</f>
        <v>6.4779999999999998</v>
      </c>
      <c r="AB47" s="33">
        <f>+VLOOKUP($A47,'[2]World GDP'!$D$2:$AW$189,AB$1-1973,0)</f>
        <v>-3.1469999999999998</v>
      </c>
      <c r="AC47" s="33">
        <f>+VLOOKUP($A47,'[2]World GDP'!$D$2:$AW$189,AC$1-1973,0)</f>
        <v>11.625</v>
      </c>
      <c r="AD47" s="33">
        <f>+VLOOKUP($A47,'[2]World GDP'!$D$2:$AW$189,AD$1-1973,0)</f>
        <v>14.635</v>
      </c>
      <c r="AE47" s="33">
        <f>+VLOOKUP($A47,'[2]World GDP'!$D$2:$AW$189,AE$1-1973,0)</f>
        <v>12.766</v>
      </c>
      <c r="AF47" s="33">
        <f>+VLOOKUP($A47,'[2]World GDP'!$D$2:$AW$189,AF$1-1973,0)</f>
        <v>9.4700000000000006</v>
      </c>
      <c r="AG47" s="33">
        <f>+VLOOKUP($A47,'[2]World GDP'!$D$2:$AW$189,AG$1-1973,0)</f>
        <v>10.596</v>
      </c>
      <c r="AH47" s="33">
        <f>+VLOOKUP($A47,'[2]World GDP'!$D$2:$AW$189,AH$1-1973,0)</f>
        <v>10</v>
      </c>
      <c r="AI47" s="33">
        <f>+VLOOKUP($A47,'[2]World GDP'!$D$2:$AW$189,AI$1-1973,0)</f>
        <v>10</v>
      </c>
      <c r="AJ47" s="33">
        <f>+VLOOKUP($A47,'[2]World GDP'!$D$2:$AW$189,AJ$1-1973,0)</f>
        <v>10</v>
      </c>
      <c r="AK47" s="33">
        <f>+VLOOKUP($A47,'[2]World GDP'!$D$2:$AW$189,AK$1-1973,0)</f>
        <v>10</v>
      </c>
      <c r="AL47" s="33">
        <f>+VLOOKUP($A47,'[2]World GDP'!$D$2:$AW$189,AL$1-1973,0)</f>
        <v>10</v>
      </c>
      <c r="AM47" s="33">
        <f>+VLOOKUP($A47,'[2]World GDP'!$D$2:$AW$189,AM$1-1973,0)</f>
        <v>9</v>
      </c>
      <c r="AN47" s="33">
        <f>+VLOOKUP($A47,'[2]World GDP'!$D$2:$AW$189,AN$1-1973,0)</f>
        <v>9</v>
      </c>
      <c r="AQ47" t="s">
        <v>170</v>
      </c>
      <c r="AR47" t="e">
        <f t="shared" si="34"/>
        <v>#DIV/0!</v>
      </c>
      <c r="AS47" t="e">
        <f t="shared" si="34"/>
        <v>#DIV/0!</v>
      </c>
      <c r="AT47" t="e">
        <f t="shared" si="34"/>
        <v>#DIV/0!</v>
      </c>
      <c r="AU47" t="e">
        <f t="shared" si="34"/>
        <v>#DIV/0!</v>
      </c>
      <c r="AV47" t="e">
        <f t="shared" si="34"/>
        <v>#DIV/0!</v>
      </c>
      <c r="AW47" t="e">
        <f t="shared" si="34"/>
        <v>#DIV/0!</v>
      </c>
      <c r="AX47" t="e">
        <f t="shared" si="33"/>
        <v>#DIV/0!</v>
      </c>
      <c r="AY47" t="e">
        <f t="shared" si="33"/>
        <v>#DIV/0!</v>
      </c>
      <c r="AZ47" t="e">
        <f t="shared" si="33"/>
        <v>#DIV/0!</v>
      </c>
      <c r="BA47" t="e">
        <f t="shared" si="33"/>
        <v>#DIV/0!</v>
      </c>
      <c r="BB47" t="e">
        <f t="shared" si="33"/>
        <v>#DIV/0!</v>
      </c>
      <c r="BC47" t="e">
        <f t="shared" si="33"/>
        <v>#DIV/0!</v>
      </c>
      <c r="BD47" t="e">
        <f t="shared" si="33"/>
        <v>#DIV/0!</v>
      </c>
      <c r="BE47" t="e">
        <f t="shared" si="33"/>
        <v>#DIV/0!</v>
      </c>
      <c r="BF47" t="e">
        <f t="shared" si="33"/>
        <v>#DIV/0!</v>
      </c>
      <c r="BG47" t="e">
        <f t="shared" si="33"/>
        <v>#DIV/0!</v>
      </c>
      <c r="BH47" t="e">
        <f t="shared" si="32"/>
        <v>#DIV/0!</v>
      </c>
      <c r="BI47" t="e">
        <f t="shared" si="32"/>
        <v>#DIV/0!</v>
      </c>
      <c r="BJ47" t="e">
        <f t="shared" si="32"/>
        <v>#DIV/0!</v>
      </c>
      <c r="BK47" t="e">
        <f t="shared" si="32"/>
        <v>#DIV/0!</v>
      </c>
      <c r="BL47" t="e">
        <f t="shared" si="32"/>
        <v>#DIV/0!</v>
      </c>
      <c r="BM47">
        <f t="shared" si="32"/>
        <v>-89.824042725668789</v>
      </c>
      <c r="BN47">
        <f t="shared" si="32"/>
        <v>-104.73289597000937</v>
      </c>
      <c r="BO47">
        <f t="shared" si="32"/>
        <v>-4437.6237623762381</v>
      </c>
      <c r="BP47">
        <f t="shared" si="32"/>
        <v>47.865784067564476</v>
      </c>
      <c r="BQ47">
        <f t="shared" si="32"/>
        <v>-148.57980858289596</v>
      </c>
      <c r="BR47">
        <f t="shared" si="32"/>
        <v>-469.39942802669214</v>
      </c>
      <c r="BS47">
        <f t="shared" si="32"/>
        <v>25.892473118279554</v>
      </c>
      <c r="BT47">
        <f t="shared" si="23"/>
        <v>-12.770755039289369</v>
      </c>
      <c r="BU47">
        <f t="shared" si="23"/>
        <v>-25.818580604731309</v>
      </c>
      <c r="BV47">
        <f t="shared" si="23"/>
        <v>11.890179514255522</v>
      </c>
      <c r="BW47">
        <f t="shared" si="23"/>
        <v>-5.624764061910156</v>
      </c>
      <c r="BX47">
        <f t="shared" si="23"/>
        <v>0</v>
      </c>
      <c r="BY47">
        <f t="shared" si="23"/>
        <v>0</v>
      </c>
      <c r="BZ47">
        <f t="shared" si="23"/>
        <v>0</v>
      </c>
      <c r="CA47">
        <f t="shared" si="23"/>
        <v>0</v>
      </c>
      <c r="CB47">
        <f t="shared" si="23"/>
        <v>-10</v>
      </c>
      <c r="CC47">
        <f t="shared" si="23"/>
        <v>0</v>
      </c>
      <c r="CF47" t="s">
        <v>170</v>
      </c>
      <c r="CG47" s="33">
        <f t="shared" si="26"/>
        <v>0</v>
      </c>
      <c r="CH47" s="33">
        <f t="shared" si="26"/>
        <v>0</v>
      </c>
      <c r="CI47" s="33">
        <f t="shared" si="26"/>
        <v>0</v>
      </c>
      <c r="CJ47" s="33">
        <f t="shared" si="26"/>
        <v>0</v>
      </c>
      <c r="CK47" s="33">
        <f t="shared" si="26"/>
        <v>0</v>
      </c>
      <c r="CL47" s="33">
        <f t="shared" si="26"/>
        <v>0</v>
      </c>
      <c r="CM47" s="33">
        <f t="shared" si="26"/>
        <v>0</v>
      </c>
      <c r="CN47" s="33">
        <f t="shared" si="26"/>
        <v>0</v>
      </c>
      <c r="CO47" s="33">
        <f t="shared" si="26"/>
        <v>0</v>
      </c>
      <c r="CP47" s="33">
        <f t="shared" si="26"/>
        <v>0</v>
      </c>
      <c r="CQ47" s="33">
        <f t="shared" si="26"/>
        <v>0</v>
      </c>
      <c r="CR47" s="33">
        <f t="shared" si="26"/>
        <v>0</v>
      </c>
      <c r="CS47" s="33">
        <f t="shared" si="26"/>
        <v>0</v>
      </c>
      <c r="CT47" s="33">
        <f t="shared" si="26"/>
        <v>0</v>
      </c>
      <c r="CU47" s="33">
        <f t="shared" si="26"/>
        <v>0</v>
      </c>
      <c r="CV47" s="33">
        <f t="shared" si="26"/>
        <v>0</v>
      </c>
      <c r="CW47" s="33">
        <f t="shared" si="29"/>
        <v>0</v>
      </c>
      <c r="CX47" s="33">
        <f t="shared" si="29"/>
        <v>0</v>
      </c>
      <c r="CY47" s="33">
        <f t="shared" si="29"/>
        <v>0</v>
      </c>
      <c r="CZ47" s="33">
        <f t="shared" si="29"/>
        <v>0</v>
      </c>
      <c r="DA47" s="33">
        <f t="shared" si="29"/>
        <v>20.971</v>
      </c>
      <c r="DB47" s="33">
        <f t="shared" si="29"/>
        <v>-18.837</v>
      </c>
      <c r="DC47" s="33">
        <f t="shared" si="29"/>
        <v>-2.2349999999999999</v>
      </c>
      <c r="DD47" s="33">
        <f t="shared" si="29"/>
        <v>4.4820000000000002</v>
      </c>
      <c r="DE47" s="33">
        <f t="shared" si="29"/>
        <v>2.0969999999999995</v>
      </c>
      <c r="DF47" s="33">
        <f t="shared" si="29"/>
        <v>-9.625</v>
      </c>
      <c r="DG47" s="33">
        <f t="shared" si="29"/>
        <v>14.772</v>
      </c>
      <c r="DH47" s="33">
        <f t="shared" si="29"/>
        <v>3.01</v>
      </c>
      <c r="DI47" s="33">
        <f t="shared" si="29"/>
        <v>-1.8689999999999998</v>
      </c>
      <c r="DJ47" s="33">
        <f t="shared" si="29"/>
        <v>-3.2959999999999994</v>
      </c>
      <c r="DK47" s="33">
        <f t="shared" si="27"/>
        <v>1.1259999999999994</v>
      </c>
      <c r="DL47" s="33">
        <f t="shared" si="27"/>
        <v>-0.59600000000000009</v>
      </c>
      <c r="DM47" s="33">
        <f t="shared" si="20"/>
        <v>0</v>
      </c>
      <c r="DN47" s="33">
        <f t="shared" si="20"/>
        <v>0</v>
      </c>
      <c r="DO47" s="33">
        <f t="shared" si="20"/>
        <v>0</v>
      </c>
      <c r="DP47" s="33">
        <f t="shared" si="20"/>
        <v>0</v>
      </c>
      <c r="DQ47" s="33">
        <f t="shared" si="20"/>
        <v>-1</v>
      </c>
      <c r="DR47" s="33">
        <f t="shared" si="20"/>
        <v>0</v>
      </c>
      <c r="DS47" s="33"/>
      <c r="DU47" t="s">
        <v>170</v>
      </c>
      <c r="DV47" s="33">
        <f t="shared" si="13"/>
        <v>0</v>
      </c>
      <c r="DW47" s="33">
        <f t="shared" si="31"/>
        <v>0</v>
      </c>
      <c r="DX47" s="33">
        <f t="shared" si="31"/>
        <v>0</v>
      </c>
      <c r="DY47" s="33">
        <f t="shared" si="31"/>
        <v>0</v>
      </c>
      <c r="DZ47" s="33">
        <f t="shared" si="31"/>
        <v>0</v>
      </c>
      <c r="EA47" s="33">
        <f t="shared" si="31"/>
        <v>0</v>
      </c>
      <c r="EB47" s="33">
        <f t="shared" si="31"/>
        <v>0</v>
      </c>
      <c r="EC47" s="33">
        <f t="shared" si="31"/>
        <v>0</v>
      </c>
      <c r="ED47" s="33">
        <f t="shared" si="31"/>
        <v>0</v>
      </c>
      <c r="EE47" s="33">
        <f t="shared" si="31"/>
        <v>0</v>
      </c>
      <c r="EF47" s="33">
        <f t="shared" si="31"/>
        <v>0</v>
      </c>
      <c r="EG47" s="33">
        <f t="shared" si="31"/>
        <v>0</v>
      </c>
      <c r="EH47" s="33">
        <f t="shared" si="31"/>
        <v>0</v>
      </c>
      <c r="EI47" s="33">
        <f t="shared" si="31"/>
        <v>0</v>
      </c>
      <c r="EJ47" s="33">
        <f t="shared" si="31"/>
        <v>0</v>
      </c>
      <c r="EK47" s="33">
        <f t="shared" si="31"/>
        <v>0</v>
      </c>
      <c r="EL47" s="33">
        <f t="shared" si="31"/>
        <v>0</v>
      </c>
      <c r="EM47" s="33">
        <f t="shared" si="30"/>
        <v>0</v>
      </c>
      <c r="EN47" s="33">
        <f t="shared" si="30"/>
        <v>0</v>
      </c>
      <c r="EO47" s="33">
        <f t="shared" si="30"/>
        <v>0</v>
      </c>
      <c r="EP47" s="33">
        <f t="shared" si="30"/>
        <v>20.971</v>
      </c>
      <c r="EQ47" s="33">
        <f t="shared" si="30"/>
        <v>2.1340000000000003</v>
      </c>
      <c r="ER47" s="33">
        <f t="shared" si="30"/>
        <v>-0.10099999999999953</v>
      </c>
      <c r="ES47" s="33">
        <f t="shared" si="30"/>
        <v>4.3810000000000002</v>
      </c>
      <c r="ET47" s="33">
        <f t="shared" si="30"/>
        <v>6.4779999999999998</v>
      </c>
      <c r="EU47" s="33">
        <f t="shared" si="30"/>
        <v>-3.1470000000000002</v>
      </c>
      <c r="EV47" s="33">
        <f t="shared" si="30"/>
        <v>11.625</v>
      </c>
      <c r="EW47" s="33">
        <f t="shared" si="30"/>
        <v>14.635</v>
      </c>
      <c r="EX47" s="33">
        <f t="shared" si="30"/>
        <v>12.766</v>
      </c>
      <c r="EY47" s="33">
        <f t="shared" si="30"/>
        <v>9.4700000000000006</v>
      </c>
      <c r="EZ47" s="33">
        <f t="shared" si="30"/>
        <v>10.596</v>
      </c>
      <c r="FA47" s="33">
        <f t="shared" si="30"/>
        <v>10</v>
      </c>
      <c r="FB47" s="33">
        <f t="shared" si="28"/>
        <v>10</v>
      </c>
      <c r="FC47" s="33">
        <f t="shared" si="28"/>
        <v>10</v>
      </c>
      <c r="FD47" s="33">
        <f t="shared" si="28"/>
        <v>10</v>
      </c>
      <c r="FE47" s="33">
        <f t="shared" si="28"/>
        <v>10</v>
      </c>
      <c r="FF47" s="33">
        <f t="shared" si="28"/>
        <v>9</v>
      </c>
      <c r="FG47" s="33">
        <f t="shared" si="28"/>
        <v>9</v>
      </c>
      <c r="FH47" s="33"/>
      <c r="FK47" s="33"/>
      <c r="FL47" s="33"/>
    </row>
    <row r="48" spans="1:168" x14ac:dyDescent="0.25">
      <c r="A48" t="s">
        <v>171</v>
      </c>
      <c r="B48" s="33">
        <f>+VLOOKUP($A48,'[2]World GDP'!$D$2:$AW$189,B$1-1973,0)</f>
        <v>15.8</v>
      </c>
      <c r="C48" s="33">
        <f>+VLOOKUP($A48,'[2]World GDP'!$D$2:$AW$189,C$1-1973,0)</f>
        <v>14</v>
      </c>
      <c r="D48" s="33">
        <f>+VLOOKUP($A48,'[2]World GDP'!$D$2:$AW$189,D$1-1973,0)</f>
        <v>12.8</v>
      </c>
      <c r="E48" s="33">
        <f>+VLOOKUP($A48,'[2]World GDP'!$D$2:$AW$189,E$1-1973,0)</f>
        <v>5.8</v>
      </c>
      <c r="F48" s="33">
        <f>+VLOOKUP($A48,'[2]World GDP'!$D$2:$AW$189,F$1-1973,0)</f>
        <v>44.1</v>
      </c>
      <c r="G48" s="33">
        <f>+VLOOKUP($A48,'[2]World GDP'!$D$2:$AW$189,G$1-1973,0)</f>
        <v>5.6</v>
      </c>
      <c r="H48" s="33">
        <f>+VLOOKUP($A48,'[2]World GDP'!$D$2:$AW$189,H$1-1973,0)</f>
        <v>8.8000000000000007</v>
      </c>
      <c r="I48" s="33">
        <f>+VLOOKUP($A48,'[2]World GDP'!$D$2:$AW$189,I$1-1973,0)</f>
        <v>1.7</v>
      </c>
      <c r="J48" s="33">
        <f>+VLOOKUP($A48,'[2]World GDP'!$D$2:$AW$189,J$1-1973,0)</f>
        <v>-3.5</v>
      </c>
      <c r="K48" s="33">
        <f>+VLOOKUP($A48,'[2]World GDP'!$D$2:$AW$189,K$1-1973,0)</f>
        <v>1.1000000000000001</v>
      </c>
      <c r="L48" s="33">
        <f>+VLOOKUP($A48,'[2]World GDP'!$D$2:$AW$189,L$1-1973,0)</f>
        <v>4.7</v>
      </c>
      <c r="M48" s="33">
        <f>+VLOOKUP($A48,'[2]World GDP'!$D$2:$AW$189,M$1-1973,0)</f>
        <v>5.9</v>
      </c>
      <c r="N48" s="33">
        <f>+VLOOKUP($A48,'[2]World GDP'!$D$2:$AW$189,N$1-1973,0)</f>
        <v>-3.8</v>
      </c>
      <c r="O48" s="33">
        <f>+VLOOKUP($A48,'[2]World GDP'!$D$2:$AW$189,O$1-1973,0)</f>
        <v>-0.1</v>
      </c>
      <c r="P48" s="33">
        <f>+VLOOKUP($A48,'[2]World GDP'!$D$2:$AW$189,P$1-1973,0)</f>
        <v>1.9790000000000001</v>
      </c>
      <c r="Q48" s="33">
        <f>+VLOOKUP($A48,'[2]World GDP'!$D$2:$AW$189,Q$1-1973,0)</f>
        <v>4.4870000000000001</v>
      </c>
      <c r="R48" s="33">
        <f>+VLOOKUP($A48,'[2]World GDP'!$D$2:$AW$189,R$1-1973,0)</f>
        <v>1E-3</v>
      </c>
      <c r="S48" s="33">
        <f>+VLOOKUP($A48,'[2]World GDP'!$D$2:$AW$189,S$1-1973,0)</f>
        <v>-3.165</v>
      </c>
      <c r="T48" s="33">
        <f>+VLOOKUP($A48,'[2]World GDP'!$D$2:$AW$189,T$1-1973,0)</f>
        <v>3.4740000000000002</v>
      </c>
      <c r="U48" s="33">
        <f>+VLOOKUP($A48,'[2]World GDP'!$D$2:$AW$189,U$1-1973,0)</f>
        <v>2.3490000000000002</v>
      </c>
      <c r="V48" s="33">
        <f>+VLOOKUP($A48,'[2]World GDP'!$D$2:$AW$189,V$1-1973,0)</f>
        <v>2.798</v>
      </c>
      <c r="W48" s="33">
        <f>+VLOOKUP($A48,'[2]World GDP'!$D$2:$AW$189,W$1-1973,0)</f>
        <v>3.786</v>
      </c>
      <c r="X48" s="33">
        <f>+VLOOKUP($A48,'[2]World GDP'!$D$2:$AW$189,X$1-1973,0)</f>
        <v>4.0830000000000002</v>
      </c>
      <c r="Y48" s="33">
        <f>+VLOOKUP($A48,'[2]World GDP'!$D$2:$AW$189,Y$1-1973,0)</f>
        <v>1.155</v>
      </c>
      <c r="Z48" s="33">
        <f>+VLOOKUP($A48,'[2]World GDP'!$D$2:$AW$189,Z$1-1973,0)</f>
        <v>2.246</v>
      </c>
      <c r="AA48" s="33">
        <f>+VLOOKUP($A48,'[2]World GDP'!$D$2:$AW$189,AA$1-1973,0)</f>
        <v>0.72399999999999998</v>
      </c>
      <c r="AB48" s="33">
        <f>+VLOOKUP($A48,'[2]World GDP'!$D$2:$AW$189,AB$1-1973,0)</f>
        <v>-4.5090000000000003</v>
      </c>
      <c r="AC48" s="33">
        <f>+VLOOKUP($A48,'[2]World GDP'!$D$2:$AW$189,AC$1-1973,0)</f>
        <v>-2.3860000000000001</v>
      </c>
      <c r="AD48" s="33">
        <f>+VLOOKUP($A48,'[2]World GDP'!$D$2:$AW$189,AD$1-1973,0)</f>
        <v>0.51900000000000002</v>
      </c>
      <c r="AE48" s="33">
        <f>+VLOOKUP($A48,'[2]World GDP'!$D$2:$AW$189,AE$1-1973,0)</f>
        <v>0.94099999999999995</v>
      </c>
      <c r="AF48" s="33">
        <f>+VLOOKUP($A48,'[2]World GDP'!$D$2:$AW$189,AF$1-1973,0)</f>
        <v>1.6259999999999999</v>
      </c>
      <c r="AG48" s="33">
        <f>+VLOOKUP($A48,'[2]World GDP'!$D$2:$AW$189,AG$1-1973,0)</f>
        <v>1.468</v>
      </c>
      <c r="AH48" s="33">
        <f>+VLOOKUP($A48,'[2]World GDP'!$D$2:$AW$189,AH$1-1973,0)</f>
        <v>1.3839999999999999</v>
      </c>
      <c r="AI48" s="33">
        <f>+VLOOKUP($A48,'[2]World GDP'!$D$2:$AW$189,AI$1-1973,0)</f>
        <v>1.4830000000000001</v>
      </c>
      <c r="AJ48" s="33">
        <f>+VLOOKUP($A48,'[2]World GDP'!$D$2:$AW$189,AJ$1-1973,0)</f>
        <v>1.778</v>
      </c>
      <c r="AK48" s="33">
        <f>+VLOOKUP($A48,'[2]World GDP'!$D$2:$AW$189,AK$1-1973,0)</f>
        <v>1.794</v>
      </c>
      <c r="AL48" s="33">
        <f>+VLOOKUP($A48,'[2]World GDP'!$D$2:$AW$189,AL$1-1973,0)</f>
        <v>1.8029999999999999</v>
      </c>
      <c r="AM48" s="33">
        <f>+VLOOKUP($A48,'[2]World GDP'!$D$2:$AW$189,AM$1-1973,0)</f>
        <v>1.8109999999999999</v>
      </c>
      <c r="AN48" s="33">
        <f>+VLOOKUP($A48,'[2]World GDP'!$D$2:$AW$189,AN$1-1973,0)</f>
        <v>0.89700000000000002</v>
      </c>
      <c r="AQ48" t="s">
        <v>171</v>
      </c>
      <c r="AR48">
        <f t="shared" si="34"/>
        <v>-11.39240506329115</v>
      </c>
      <c r="AS48">
        <f t="shared" si="34"/>
        <v>-8.5714285714285694</v>
      </c>
      <c r="AT48">
        <f t="shared" si="34"/>
        <v>-54.687500000000007</v>
      </c>
      <c r="AU48">
        <f t="shared" si="34"/>
        <v>660.34482758620697</v>
      </c>
      <c r="AV48">
        <f t="shared" si="34"/>
        <v>-87.301587301587304</v>
      </c>
      <c r="AW48">
        <f t="shared" si="34"/>
        <v>57.142857142857167</v>
      </c>
      <c r="AX48">
        <f t="shared" si="33"/>
        <v>-80.681818181818187</v>
      </c>
      <c r="AY48">
        <f t="shared" si="33"/>
        <v>-305.88235294117646</v>
      </c>
      <c r="AZ48">
        <f t="shared" si="33"/>
        <v>-131.42857142857144</v>
      </c>
      <c r="BA48">
        <f t="shared" si="33"/>
        <v>327.27272727272725</v>
      </c>
      <c r="BB48">
        <f t="shared" si="33"/>
        <v>25.531914893617014</v>
      </c>
      <c r="BC48">
        <f t="shared" si="33"/>
        <v>-164.40677966101694</v>
      </c>
      <c r="BD48">
        <f t="shared" si="33"/>
        <v>-97.368421052631575</v>
      </c>
      <c r="BE48">
        <f t="shared" si="33"/>
        <v>-2079</v>
      </c>
      <c r="BF48">
        <f t="shared" si="33"/>
        <v>126.73067205659424</v>
      </c>
      <c r="BG48">
        <f t="shared" si="33"/>
        <v>-99.97771339425006</v>
      </c>
      <c r="BH48">
        <f t="shared" si="32"/>
        <v>-316600</v>
      </c>
      <c r="BI48">
        <f t="shared" si="32"/>
        <v>-209.76303317535545</v>
      </c>
      <c r="BJ48">
        <f t="shared" si="32"/>
        <v>-32.383419689119165</v>
      </c>
      <c r="BK48">
        <f t="shared" si="32"/>
        <v>19.114516815666221</v>
      </c>
      <c r="BL48">
        <f t="shared" si="32"/>
        <v>35.310936383130809</v>
      </c>
      <c r="BM48">
        <f t="shared" si="32"/>
        <v>7.8446909667194973</v>
      </c>
      <c r="BN48">
        <f t="shared" si="32"/>
        <v>-71.711976487876569</v>
      </c>
      <c r="BO48">
        <f t="shared" si="32"/>
        <v>94.458874458874476</v>
      </c>
      <c r="BP48">
        <f t="shared" si="32"/>
        <v>-67.764915405164743</v>
      </c>
      <c r="BQ48">
        <f t="shared" si="32"/>
        <v>-722.79005524861884</v>
      </c>
      <c r="BR48">
        <f t="shared" si="32"/>
        <v>-47.083610556664446</v>
      </c>
      <c r="BS48">
        <f t="shared" si="32"/>
        <v>-121.75188600167644</v>
      </c>
      <c r="BT48">
        <f t="shared" si="23"/>
        <v>81.310211946050089</v>
      </c>
      <c r="BU48">
        <f t="shared" si="23"/>
        <v>72.794899043570666</v>
      </c>
      <c r="BV48">
        <f t="shared" si="23"/>
        <v>-9.717097170971698</v>
      </c>
      <c r="BW48">
        <f t="shared" si="23"/>
        <v>-5.7220708446866553</v>
      </c>
      <c r="BX48">
        <f t="shared" si="23"/>
        <v>7.153179190751473</v>
      </c>
      <c r="BY48">
        <f t="shared" si="23"/>
        <v>19.892110586648684</v>
      </c>
      <c r="BZ48">
        <f t="shared" si="23"/>
        <v>0.89988751406073675</v>
      </c>
      <c r="CA48">
        <f t="shared" si="23"/>
        <v>0.50167224080266237</v>
      </c>
      <c r="CB48">
        <f t="shared" si="23"/>
        <v>0.44370493621741502</v>
      </c>
      <c r="CC48">
        <f t="shared" si="23"/>
        <v>-50.469353948094977</v>
      </c>
      <c r="CF48" t="s">
        <v>171</v>
      </c>
      <c r="CG48" s="33">
        <f t="shared" si="26"/>
        <v>-1.8000000000000007</v>
      </c>
      <c r="CH48" s="33">
        <f t="shared" si="26"/>
        <v>-1.1999999999999993</v>
      </c>
      <c r="CI48" s="33">
        <f t="shared" si="26"/>
        <v>-7.0000000000000009</v>
      </c>
      <c r="CJ48" s="33">
        <f t="shared" si="26"/>
        <v>38.300000000000004</v>
      </c>
      <c r="CK48" s="33">
        <f t="shared" si="26"/>
        <v>-38.5</v>
      </c>
      <c r="CL48" s="33">
        <f t="shared" si="26"/>
        <v>3.2000000000000011</v>
      </c>
      <c r="CM48" s="33">
        <f t="shared" si="26"/>
        <v>-7.1000000000000005</v>
      </c>
      <c r="CN48" s="33">
        <f t="shared" si="26"/>
        <v>-5.2</v>
      </c>
      <c r="CO48" s="33">
        <f t="shared" si="26"/>
        <v>4.5999999999999996</v>
      </c>
      <c r="CP48" s="33">
        <f t="shared" si="26"/>
        <v>3.6</v>
      </c>
      <c r="CQ48" s="33">
        <f t="shared" si="26"/>
        <v>1.2000000000000002</v>
      </c>
      <c r="CR48" s="33">
        <f t="shared" si="26"/>
        <v>-9.6999999999999993</v>
      </c>
      <c r="CS48" s="33">
        <f t="shared" si="26"/>
        <v>3.6999999999999997</v>
      </c>
      <c r="CT48" s="33">
        <f t="shared" si="26"/>
        <v>2.0790000000000002</v>
      </c>
      <c r="CU48" s="33">
        <f t="shared" si="26"/>
        <v>2.508</v>
      </c>
      <c r="CV48" s="33">
        <f t="shared" ref="CV48:CV51" si="35">+R48-Q48</f>
        <v>-4.4859999999999998</v>
      </c>
      <c r="CW48" s="33">
        <f t="shared" si="29"/>
        <v>-3.1659999999999999</v>
      </c>
      <c r="CX48" s="33">
        <f t="shared" si="29"/>
        <v>6.6390000000000002</v>
      </c>
      <c r="CY48" s="33">
        <f t="shared" si="29"/>
        <v>-1.125</v>
      </c>
      <c r="CZ48" s="33">
        <f t="shared" si="29"/>
        <v>0.44899999999999984</v>
      </c>
      <c r="DA48" s="33">
        <f t="shared" si="29"/>
        <v>0.98799999999999999</v>
      </c>
      <c r="DB48" s="33">
        <f t="shared" si="29"/>
        <v>0.29700000000000015</v>
      </c>
      <c r="DC48" s="33">
        <f t="shared" si="29"/>
        <v>-2.9279999999999999</v>
      </c>
      <c r="DD48" s="33">
        <f t="shared" si="29"/>
        <v>1.091</v>
      </c>
      <c r="DE48" s="33">
        <f t="shared" si="29"/>
        <v>-1.522</v>
      </c>
      <c r="DF48" s="33">
        <f t="shared" si="29"/>
        <v>-5.2330000000000005</v>
      </c>
      <c r="DG48" s="33">
        <f t="shared" si="29"/>
        <v>2.1230000000000002</v>
      </c>
      <c r="DH48" s="33">
        <f t="shared" si="29"/>
        <v>2.9050000000000002</v>
      </c>
      <c r="DI48" s="33">
        <f t="shared" si="29"/>
        <v>0.42199999999999993</v>
      </c>
      <c r="DJ48" s="33">
        <f t="shared" si="29"/>
        <v>0.68499999999999994</v>
      </c>
      <c r="DK48" s="33">
        <f t="shared" si="27"/>
        <v>-0.15799999999999992</v>
      </c>
      <c r="DL48" s="33">
        <f t="shared" si="27"/>
        <v>-8.4000000000000075E-2</v>
      </c>
      <c r="DM48" s="33">
        <f t="shared" si="20"/>
        <v>9.9000000000000199E-2</v>
      </c>
      <c r="DN48" s="33">
        <f t="shared" si="20"/>
        <v>0.29499999999999993</v>
      </c>
      <c r="DO48" s="33">
        <f t="shared" si="20"/>
        <v>1.6000000000000014E-2</v>
      </c>
      <c r="DP48" s="33">
        <f t="shared" si="20"/>
        <v>8.999999999999897E-3</v>
      </c>
      <c r="DQ48" s="33">
        <f t="shared" si="20"/>
        <v>8.0000000000000071E-3</v>
      </c>
      <c r="DR48" s="33">
        <f t="shared" si="20"/>
        <v>-0.91399999999999992</v>
      </c>
      <c r="DS48" s="33"/>
      <c r="DU48" t="s">
        <v>171</v>
      </c>
      <c r="DV48" s="33">
        <f t="shared" si="13"/>
        <v>-1.8000000000000007</v>
      </c>
      <c r="DW48" s="33">
        <f t="shared" si="31"/>
        <v>-3</v>
      </c>
      <c r="DX48" s="33">
        <f t="shared" si="31"/>
        <v>-10</v>
      </c>
      <c r="DY48" s="33">
        <f t="shared" si="31"/>
        <v>28.300000000000004</v>
      </c>
      <c r="DZ48" s="33">
        <f t="shared" si="31"/>
        <v>-10.199999999999996</v>
      </c>
      <c r="EA48" s="33">
        <f t="shared" si="31"/>
        <v>-6.9999999999999947</v>
      </c>
      <c r="EB48" s="33">
        <f t="shared" si="31"/>
        <v>-14.099999999999994</v>
      </c>
      <c r="EC48" s="33">
        <f t="shared" si="31"/>
        <v>-19.299999999999994</v>
      </c>
      <c r="ED48" s="33">
        <f t="shared" si="31"/>
        <v>-14.699999999999994</v>
      </c>
      <c r="EE48" s="33">
        <f t="shared" si="31"/>
        <v>-11.099999999999994</v>
      </c>
      <c r="EF48" s="33">
        <f t="shared" si="31"/>
        <v>-9.899999999999995</v>
      </c>
      <c r="EG48" s="33">
        <f t="shared" si="31"/>
        <v>-19.599999999999994</v>
      </c>
      <c r="EH48" s="33">
        <f t="shared" si="31"/>
        <v>-15.899999999999995</v>
      </c>
      <c r="EI48" s="33">
        <f t="shared" si="31"/>
        <v>-13.820999999999994</v>
      </c>
      <c r="EJ48" s="33">
        <f t="shared" si="31"/>
        <v>-11.312999999999995</v>
      </c>
      <c r="EK48" s="33">
        <f t="shared" si="31"/>
        <v>-15.798999999999996</v>
      </c>
      <c r="EL48" s="33">
        <f t="shared" si="31"/>
        <v>-18.964999999999996</v>
      </c>
      <c r="EM48" s="33">
        <f t="shared" si="30"/>
        <v>-12.325999999999997</v>
      </c>
      <c r="EN48" s="33">
        <f t="shared" si="30"/>
        <v>-13.450999999999997</v>
      </c>
      <c r="EO48" s="33">
        <f t="shared" si="30"/>
        <v>-13.001999999999997</v>
      </c>
      <c r="EP48" s="33">
        <f t="shared" si="30"/>
        <v>-12.013999999999998</v>
      </c>
      <c r="EQ48" s="33">
        <f t="shared" si="30"/>
        <v>-11.716999999999997</v>
      </c>
      <c r="ER48" s="33">
        <f t="shared" si="30"/>
        <v>-14.644999999999996</v>
      </c>
      <c r="ES48" s="33">
        <f t="shared" si="30"/>
        <v>-13.553999999999997</v>
      </c>
      <c r="ET48" s="33">
        <f t="shared" si="30"/>
        <v>-15.075999999999997</v>
      </c>
      <c r="EU48" s="33">
        <f t="shared" si="30"/>
        <v>-20.308999999999997</v>
      </c>
      <c r="EV48" s="33">
        <f t="shared" si="30"/>
        <v>-18.185999999999996</v>
      </c>
      <c r="EW48" s="33">
        <f t="shared" si="30"/>
        <v>-15.280999999999995</v>
      </c>
      <c r="EX48" s="33">
        <f t="shared" si="30"/>
        <v>-14.858999999999995</v>
      </c>
      <c r="EY48" s="33">
        <f t="shared" si="30"/>
        <v>-14.173999999999994</v>
      </c>
      <c r="EZ48" s="33">
        <f t="shared" si="30"/>
        <v>-14.331999999999994</v>
      </c>
      <c r="FA48" s="33">
        <f t="shared" si="30"/>
        <v>-14.415999999999993</v>
      </c>
      <c r="FB48" s="33">
        <f t="shared" si="28"/>
        <v>-14.316999999999993</v>
      </c>
      <c r="FC48" s="33">
        <f t="shared" si="28"/>
        <v>-14.021999999999993</v>
      </c>
      <c r="FD48" s="33">
        <f t="shared" si="28"/>
        <v>-14.005999999999993</v>
      </c>
      <c r="FE48" s="33">
        <f t="shared" si="28"/>
        <v>-13.996999999999993</v>
      </c>
      <c r="FF48" s="33">
        <f t="shared" si="28"/>
        <v>-13.988999999999994</v>
      </c>
      <c r="FG48" s="33">
        <f t="shared" si="28"/>
        <v>-14.902999999999993</v>
      </c>
      <c r="FH48" s="67"/>
      <c r="FI48" s="34">
        <v>1997</v>
      </c>
      <c r="FK48" s="33"/>
      <c r="FL48" s="33"/>
    </row>
    <row r="49" spans="1:168" x14ac:dyDescent="0.25">
      <c r="A49" t="s">
        <v>120</v>
      </c>
      <c r="B49" s="33">
        <f>+VLOOKUP($A49,'[2]World GDP'!$D$2:$AW$189,B$1-1973,0)</f>
        <v>10.4</v>
      </c>
      <c r="C49" s="33">
        <f>+VLOOKUP($A49,'[2]World GDP'!$D$2:$AW$189,C$1-1973,0)</f>
        <v>4.5999999999999996</v>
      </c>
      <c r="D49" s="33">
        <f>+VLOOKUP($A49,'[2]World GDP'!$D$2:$AW$189,D$1-1973,0)</f>
        <v>3.8079999999999998</v>
      </c>
      <c r="E49" s="33">
        <f>+VLOOKUP($A49,'[2]World GDP'!$D$2:$AW$189,E$1-1973,0)</f>
        <v>-10.311999999999999</v>
      </c>
      <c r="F49" s="33">
        <f>+VLOOKUP($A49,'[2]World GDP'!$D$2:$AW$189,F$1-1973,0)</f>
        <v>-5.7519999999999998</v>
      </c>
      <c r="G49" s="33">
        <f>+VLOOKUP($A49,'[2]World GDP'!$D$2:$AW$189,G$1-1973,0)</f>
        <v>-4.12</v>
      </c>
      <c r="H49" s="33">
        <f>+VLOOKUP($A49,'[2]World GDP'!$D$2:$AW$189,H$1-1973,0)</f>
        <v>-3.2810000000000001</v>
      </c>
      <c r="I49" s="33">
        <f>+VLOOKUP($A49,'[2]World GDP'!$D$2:$AW$189,I$1-1973,0)</f>
        <v>-4.5620000000000003</v>
      </c>
      <c r="J49" s="33">
        <f>+VLOOKUP($A49,'[2]World GDP'!$D$2:$AW$189,J$1-1973,0)</f>
        <v>-3.9180000000000001</v>
      </c>
      <c r="K49" s="33">
        <f>+VLOOKUP($A49,'[2]World GDP'!$D$2:$AW$189,K$1-1973,0)</f>
        <v>-0.82699999999999996</v>
      </c>
      <c r="L49" s="33">
        <f>+VLOOKUP($A49,'[2]World GDP'!$D$2:$AW$189,L$1-1973,0)</f>
        <v>1.5069999999999999</v>
      </c>
      <c r="M49" s="33">
        <f>+VLOOKUP($A49,'[2]World GDP'!$D$2:$AW$189,M$1-1973,0)</f>
        <v>2.6829999999999998</v>
      </c>
      <c r="N49" s="33">
        <f>+VLOOKUP($A49,'[2]World GDP'!$D$2:$AW$189,N$1-1973,0)</f>
        <v>-1.647</v>
      </c>
      <c r="O49" s="33">
        <f>+VLOOKUP($A49,'[2]World GDP'!$D$2:$AW$189,O$1-1973,0)</f>
        <v>-1.454</v>
      </c>
      <c r="P49" s="33">
        <f>+VLOOKUP($A49,'[2]World GDP'!$D$2:$AW$189,P$1-1973,0)</f>
        <v>3.5670000000000002</v>
      </c>
      <c r="Q49" s="33">
        <f>+VLOOKUP($A49,'[2]World GDP'!$D$2:$AW$189,Q$1-1973,0)</f>
        <v>3.9550000000000001</v>
      </c>
      <c r="R49" s="33">
        <f>+VLOOKUP($A49,'[2]World GDP'!$D$2:$AW$189,R$1-1973,0)</f>
        <v>7.0419999999999998</v>
      </c>
      <c r="S49" s="33">
        <f>+VLOOKUP($A49,'[2]World GDP'!$D$2:$AW$189,S$1-1973,0)</f>
        <v>7.6879999999999997</v>
      </c>
      <c r="T49" s="33">
        <f>+VLOOKUP($A49,'[2]World GDP'!$D$2:$AW$189,T$1-1973,0)</f>
        <v>8.1159999999999997</v>
      </c>
      <c r="U49" s="33">
        <f>+VLOOKUP($A49,'[2]World GDP'!$D$2:$AW$189,U$1-1973,0)</f>
        <v>8.0250000000000004</v>
      </c>
      <c r="V49" s="33">
        <f>+VLOOKUP($A49,'[2]World GDP'!$D$2:$AW$189,V$1-1973,0)</f>
        <v>7.56</v>
      </c>
      <c r="W49" s="33">
        <f>+VLOOKUP($A49,'[2]World GDP'!$D$2:$AW$189,W$1-1973,0)</f>
        <v>4.1689999999999996</v>
      </c>
      <c r="X49" s="33">
        <f>+VLOOKUP($A49,'[2]World GDP'!$D$2:$AW$189,X$1-1973,0)</f>
        <v>7.9370000000000003</v>
      </c>
      <c r="Y49" s="33">
        <f>+VLOOKUP($A49,'[2]World GDP'!$D$2:$AW$189,Y$1-1973,0)</f>
        <v>14.441000000000001</v>
      </c>
      <c r="Z49" s="33">
        <f>+VLOOKUP($A49,'[2]World GDP'!$D$2:$AW$189,Z$1-1973,0)</f>
        <v>7.95</v>
      </c>
      <c r="AA49" s="33">
        <f>+VLOOKUP($A49,'[2]World GDP'!$D$2:$AW$189,AA$1-1973,0)</f>
        <v>6.2089999999999996</v>
      </c>
      <c r="AB49" s="33">
        <f>+VLOOKUP($A49,'[2]World GDP'!$D$2:$AW$189,AB$1-1973,0)</f>
        <v>13.208</v>
      </c>
      <c r="AC49" s="33">
        <f>+VLOOKUP($A49,'[2]World GDP'!$D$2:$AW$189,AC$1-1973,0)</f>
        <v>4.7539999999999996</v>
      </c>
      <c r="AD49" s="33">
        <f>+VLOOKUP($A49,'[2]World GDP'!$D$2:$AW$189,AD$1-1973,0)</f>
        <v>3.39</v>
      </c>
      <c r="AE49" s="33">
        <f>+VLOOKUP($A49,'[2]World GDP'!$D$2:$AW$189,AE$1-1973,0)</f>
        <v>-4.391</v>
      </c>
      <c r="AF49" s="33">
        <f>+VLOOKUP($A49,'[2]World GDP'!$D$2:$AW$189,AF$1-1973,0)</f>
        <v>0.21099999999999999</v>
      </c>
      <c r="AG49" s="33">
        <f>+VLOOKUP($A49,'[2]World GDP'!$D$2:$AW$189,AG$1-1973,0)</f>
        <v>-2.581</v>
      </c>
      <c r="AH49" s="33">
        <f>+VLOOKUP($A49,'[2]World GDP'!$D$2:$AW$189,AH$1-1973,0)</f>
        <v>0.40799999999999997</v>
      </c>
      <c r="AI49" s="33">
        <f>+VLOOKUP($A49,'[2]World GDP'!$D$2:$AW$189,AI$1-1973,0)</f>
        <v>2.0470000000000002</v>
      </c>
      <c r="AJ49" s="33">
        <f>+VLOOKUP($A49,'[2]World GDP'!$D$2:$AW$189,AJ$1-1973,0)</f>
        <v>2.5230000000000001</v>
      </c>
      <c r="AK49" s="33">
        <f>+VLOOKUP($A49,'[2]World GDP'!$D$2:$AW$189,AK$1-1973,0)</f>
        <v>2.524</v>
      </c>
      <c r="AL49" s="33">
        <f>+VLOOKUP($A49,'[2]World GDP'!$D$2:$AW$189,AL$1-1973,0)</f>
        <v>2.52</v>
      </c>
      <c r="AM49" s="33">
        <f>+VLOOKUP($A49,'[2]World GDP'!$D$2:$AW$189,AM$1-1973,0)</f>
        <v>2.5470000000000002</v>
      </c>
      <c r="AN49" s="33">
        <f>+VLOOKUP($A49,'[2]World GDP'!$D$2:$AW$189,AN$1-1973,0)</f>
        <v>2.4969999999999999</v>
      </c>
      <c r="AO49" s="66"/>
      <c r="AQ49" t="s">
        <v>120</v>
      </c>
      <c r="AR49">
        <f t="shared" si="34"/>
        <v>-55.769230769230774</v>
      </c>
      <c r="AS49">
        <f t="shared" si="34"/>
        <v>-17.217391304347828</v>
      </c>
      <c r="AT49">
        <f t="shared" si="34"/>
        <v>-370.79831932773112</v>
      </c>
      <c r="AU49">
        <f t="shared" si="34"/>
        <v>-44.220325833979821</v>
      </c>
      <c r="AV49">
        <f t="shared" si="34"/>
        <v>-28.372739916550756</v>
      </c>
      <c r="AW49">
        <f t="shared" si="34"/>
        <v>-20.364077669902912</v>
      </c>
      <c r="AX49">
        <f t="shared" si="33"/>
        <v>39.042974702834499</v>
      </c>
      <c r="AY49">
        <f t="shared" si="33"/>
        <v>-14.116615519508997</v>
      </c>
      <c r="AZ49">
        <f t="shared" si="33"/>
        <v>-78.89229198570699</v>
      </c>
      <c r="BA49">
        <f t="shared" si="33"/>
        <v>-282.22490931076175</v>
      </c>
      <c r="BB49">
        <f t="shared" si="33"/>
        <v>78.035832780358334</v>
      </c>
      <c r="BC49">
        <f t="shared" si="33"/>
        <v>-161.3865076407007</v>
      </c>
      <c r="BD49">
        <f t="shared" si="33"/>
        <v>-11.718275652701877</v>
      </c>
      <c r="BE49">
        <f t="shared" si="33"/>
        <v>-345.32324621733153</v>
      </c>
      <c r="BF49">
        <f t="shared" si="33"/>
        <v>10.877488085225679</v>
      </c>
      <c r="BG49">
        <f t="shared" si="33"/>
        <v>78.053097345132727</v>
      </c>
      <c r="BH49">
        <f t="shared" si="32"/>
        <v>9.1735302470888911</v>
      </c>
      <c r="BI49">
        <f t="shared" si="32"/>
        <v>5.5671175858480666</v>
      </c>
      <c r="BJ49">
        <f t="shared" si="32"/>
        <v>-1.1212419911286275</v>
      </c>
      <c r="BK49">
        <f t="shared" si="32"/>
        <v>-5.7943925233644933</v>
      </c>
      <c r="BL49">
        <f t="shared" si="32"/>
        <v>-44.854497354497354</v>
      </c>
      <c r="BM49">
        <f t="shared" si="32"/>
        <v>90.381386423602805</v>
      </c>
      <c r="BN49">
        <f t="shared" si="32"/>
        <v>81.945319390197795</v>
      </c>
      <c r="BO49">
        <f t="shared" si="32"/>
        <v>-44.94841077487709</v>
      </c>
      <c r="BP49">
        <f t="shared" si="32"/>
        <v>-21.899371069182394</v>
      </c>
      <c r="BQ49">
        <f t="shared" si="32"/>
        <v>112.72346593654373</v>
      </c>
      <c r="BR49">
        <f t="shared" si="32"/>
        <v>-64.006662628709876</v>
      </c>
      <c r="BS49">
        <f t="shared" si="32"/>
        <v>-28.691628102650384</v>
      </c>
      <c r="BT49">
        <f t="shared" si="23"/>
        <v>-229.52802359882006</v>
      </c>
      <c r="BU49">
        <f t="shared" si="23"/>
        <v>-104.80528353450239</v>
      </c>
      <c r="BV49">
        <f t="shared" si="23"/>
        <v>-1323.2227488151659</v>
      </c>
      <c r="BW49">
        <f t="shared" si="23"/>
        <v>-115.80782642386671</v>
      </c>
      <c r="BX49">
        <f t="shared" si="23"/>
        <v>401.71568627450984</v>
      </c>
      <c r="BY49">
        <f t="shared" si="23"/>
        <v>23.253541768441607</v>
      </c>
      <c r="BZ49">
        <f t="shared" ref="BZ49:CC51" si="36">+AK49/AJ49*100-100</f>
        <v>3.9635354736418549E-2</v>
      </c>
      <c r="CA49">
        <f t="shared" si="36"/>
        <v>-0.15847860538826808</v>
      </c>
      <c r="CB49">
        <f t="shared" si="36"/>
        <v>1.0714285714285694</v>
      </c>
      <c r="CC49">
        <f t="shared" si="36"/>
        <v>-1.9630938358853598</v>
      </c>
      <c r="CF49" t="s">
        <v>120</v>
      </c>
      <c r="CG49" s="33">
        <f t="shared" ref="CG49:CU51" si="37">+C49-B49</f>
        <v>-5.8000000000000007</v>
      </c>
      <c r="CH49" s="33">
        <f t="shared" si="37"/>
        <v>-0.79199999999999982</v>
      </c>
      <c r="CI49" s="33">
        <f t="shared" si="37"/>
        <v>-14.12</v>
      </c>
      <c r="CJ49" s="33">
        <f t="shared" si="37"/>
        <v>4.5599999999999996</v>
      </c>
      <c r="CK49" s="33">
        <f t="shared" si="37"/>
        <v>1.6319999999999997</v>
      </c>
      <c r="CL49" s="33">
        <f t="shared" si="37"/>
        <v>0.83899999999999997</v>
      </c>
      <c r="CM49" s="33">
        <f t="shared" si="37"/>
        <v>-1.2810000000000001</v>
      </c>
      <c r="CN49" s="33">
        <f t="shared" si="37"/>
        <v>0.64400000000000013</v>
      </c>
      <c r="CO49" s="33">
        <f t="shared" si="37"/>
        <v>3.0910000000000002</v>
      </c>
      <c r="CP49" s="33">
        <f t="shared" si="37"/>
        <v>2.3339999999999996</v>
      </c>
      <c r="CQ49" s="33">
        <f t="shared" si="37"/>
        <v>1.1759999999999999</v>
      </c>
      <c r="CR49" s="33">
        <f t="shared" si="37"/>
        <v>-4.33</v>
      </c>
      <c r="CS49" s="33">
        <f t="shared" si="37"/>
        <v>0.19300000000000006</v>
      </c>
      <c r="CT49" s="33">
        <f t="shared" si="37"/>
        <v>5.0209999999999999</v>
      </c>
      <c r="CU49" s="33">
        <f t="shared" si="37"/>
        <v>0.3879999999999999</v>
      </c>
      <c r="CV49" s="33">
        <f t="shared" si="35"/>
        <v>3.0869999999999997</v>
      </c>
      <c r="CW49" s="33">
        <f t="shared" si="29"/>
        <v>0.64599999999999991</v>
      </c>
      <c r="CX49" s="33">
        <f t="shared" si="29"/>
        <v>0.42799999999999994</v>
      </c>
      <c r="CY49" s="33">
        <f t="shared" si="29"/>
        <v>-9.0999999999999304E-2</v>
      </c>
      <c r="CZ49" s="33">
        <f t="shared" si="29"/>
        <v>-0.46500000000000075</v>
      </c>
      <c r="DA49" s="33">
        <f t="shared" si="29"/>
        <v>-3.391</v>
      </c>
      <c r="DB49" s="33">
        <f t="shared" si="29"/>
        <v>3.7680000000000007</v>
      </c>
      <c r="DC49" s="33">
        <f t="shared" si="29"/>
        <v>6.5040000000000004</v>
      </c>
      <c r="DD49" s="33">
        <f t="shared" si="29"/>
        <v>-6.4910000000000005</v>
      </c>
      <c r="DE49" s="33">
        <f t="shared" si="29"/>
        <v>-1.7410000000000005</v>
      </c>
      <c r="DF49" s="33">
        <f t="shared" si="29"/>
        <v>6.9990000000000006</v>
      </c>
      <c r="DG49" s="33">
        <f t="shared" si="29"/>
        <v>-8.4540000000000006</v>
      </c>
      <c r="DH49" s="33">
        <f t="shared" si="29"/>
        <v>-1.3639999999999994</v>
      </c>
      <c r="DI49" s="33">
        <f t="shared" si="29"/>
        <v>-7.7810000000000006</v>
      </c>
      <c r="DJ49" s="33">
        <f t="shared" si="29"/>
        <v>4.6020000000000003</v>
      </c>
      <c r="DK49" s="33">
        <f t="shared" si="27"/>
        <v>-2.7919999999999998</v>
      </c>
      <c r="DL49" s="33">
        <f t="shared" si="27"/>
        <v>2.9889999999999999</v>
      </c>
      <c r="DM49" s="33">
        <f t="shared" si="20"/>
        <v>1.6390000000000002</v>
      </c>
      <c r="DN49" s="33">
        <f t="shared" si="20"/>
        <v>0.47599999999999998</v>
      </c>
      <c r="DO49" s="33">
        <f t="shared" si="20"/>
        <v>9.9999999999988987E-4</v>
      </c>
      <c r="DP49" s="33">
        <f t="shared" si="20"/>
        <v>-4.0000000000000036E-3</v>
      </c>
      <c r="DQ49" s="33">
        <f t="shared" si="20"/>
        <v>2.7000000000000135E-2</v>
      </c>
      <c r="DR49" s="33">
        <f t="shared" si="20"/>
        <v>-5.0000000000000266E-2</v>
      </c>
      <c r="DS49" s="33"/>
      <c r="DU49" t="s">
        <v>120</v>
      </c>
      <c r="DV49" s="33">
        <f t="shared" si="13"/>
        <v>-5.8000000000000007</v>
      </c>
      <c r="DW49" s="33">
        <f t="shared" si="31"/>
        <v>-6.5920000000000005</v>
      </c>
      <c r="DX49" s="33">
        <f t="shared" si="31"/>
        <v>-20.712</v>
      </c>
      <c r="DY49" s="33">
        <f t="shared" si="31"/>
        <v>-16.152000000000001</v>
      </c>
      <c r="DZ49" s="33">
        <f t="shared" si="31"/>
        <v>-14.520000000000001</v>
      </c>
      <c r="EA49" s="33">
        <f t="shared" si="31"/>
        <v>-13.681000000000001</v>
      </c>
      <c r="EB49" s="33">
        <f t="shared" si="31"/>
        <v>-14.962000000000002</v>
      </c>
      <c r="EC49" s="33">
        <f t="shared" si="31"/>
        <v>-14.318000000000001</v>
      </c>
      <c r="ED49" s="33">
        <f t="shared" si="31"/>
        <v>-11.227</v>
      </c>
      <c r="EE49" s="33">
        <f t="shared" si="31"/>
        <v>-8.8930000000000007</v>
      </c>
      <c r="EF49" s="33">
        <f t="shared" si="31"/>
        <v>-7.7170000000000005</v>
      </c>
      <c r="EG49" s="33">
        <f t="shared" si="31"/>
        <v>-12.047000000000001</v>
      </c>
      <c r="EH49" s="33">
        <f t="shared" si="31"/>
        <v>-11.854000000000001</v>
      </c>
      <c r="EI49" s="33">
        <f t="shared" si="31"/>
        <v>-6.8330000000000011</v>
      </c>
      <c r="EJ49" s="33">
        <f t="shared" si="31"/>
        <v>-6.4450000000000012</v>
      </c>
      <c r="EK49" s="33">
        <f t="shared" si="31"/>
        <v>-3.3580000000000014</v>
      </c>
      <c r="EL49" s="33">
        <f t="shared" si="31"/>
        <v>-2.7120000000000015</v>
      </c>
      <c r="EM49" s="33">
        <f t="shared" si="30"/>
        <v>-2.2840000000000016</v>
      </c>
      <c r="EN49" s="33">
        <f t="shared" si="30"/>
        <v>-2.3750000000000009</v>
      </c>
      <c r="EO49" s="33">
        <f t="shared" si="30"/>
        <v>-2.8400000000000016</v>
      </c>
      <c r="EP49" s="33">
        <f t="shared" si="30"/>
        <v>-6.2310000000000016</v>
      </c>
      <c r="EQ49" s="33">
        <f t="shared" si="30"/>
        <v>-2.463000000000001</v>
      </c>
      <c r="ER49" s="33">
        <f t="shared" si="30"/>
        <v>4.0409999999999995</v>
      </c>
      <c r="ES49" s="33">
        <f t="shared" si="30"/>
        <v>-2.4500000000000011</v>
      </c>
      <c r="ET49" s="33">
        <f t="shared" si="30"/>
        <v>-4.1910000000000016</v>
      </c>
      <c r="EU49" s="33">
        <f t="shared" si="30"/>
        <v>2.8079999999999989</v>
      </c>
      <c r="EV49" s="33">
        <f t="shared" si="30"/>
        <v>-5.6460000000000017</v>
      </c>
      <c r="EW49" s="33">
        <f t="shared" si="30"/>
        <v>-7.0100000000000016</v>
      </c>
      <c r="EX49" s="33">
        <f t="shared" si="30"/>
        <v>-14.791000000000002</v>
      </c>
      <c r="EY49" s="33">
        <f t="shared" si="30"/>
        <v>-10.189000000000002</v>
      </c>
      <c r="EZ49" s="33">
        <f t="shared" si="30"/>
        <v>-12.981000000000002</v>
      </c>
      <c r="FA49" s="33">
        <f t="shared" si="30"/>
        <v>-9.9920000000000009</v>
      </c>
      <c r="FB49" s="33">
        <f t="shared" ref="FB49:FG51" si="38">+FA49+DM49</f>
        <v>-8.3530000000000015</v>
      </c>
      <c r="FC49" s="33">
        <f t="shared" si="38"/>
        <v>-7.8770000000000016</v>
      </c>
      <c r="FD49" s="33">
        <f t="shared" si="38"/>
        <v>-7.8760000000000012</v>
      </c>
      <c r="FE49" s="33">
        <f t="shared" si="38"/>
        <v>-7.8800000000000008</v>
      </c>
      <c r="FF49" s="33">
        <f t="shared" si="38"/>
        <v>-7.8530000000000006</v>
      </c>
      <c r="FG49" s="33">
        <f t="shared" si="38"/>
        <v>-7.9030000000000005</v>
      </c>
      <c r="FH49" s="67"/>
      <c r="FI49" s="34">
        <v>1992</v>
      </c>
      <c r="FK49" s="33"/>
      <c r="FL49" s="33"/>
    </row>
    <row r="50" spans="1:168" x14ac:dyDescent="0.25">
      <c r="A50" t="s">
        <v>172</v>
      </c>
      <c r="B50" s="33"/>
      <c r="C50" s="33"/>
      <c r="D50" s="33"/>
      <c r="E50" s="33"/>
      <c r="F50" s="33"/>
      <c r="G50" s="33"/>
      <c r="H50" s="33"/>
      <c r="I50" s="33"/>
      <c r="J50" s="33"/>
      <c r="K50" s="33"/>
      <c r="L50" s="33"/>
      <c r="M50" s="33"/>
      <c r="N50" s="33"/>
      <c r="O50" s="33"/>
      <c r="P50" s="33"/>
      <c r="Q50" s="33"/>
      <c r="R50" s="33"/>
      <c r="S50" s="33"/>
      <c r="T50" s="33"/>
      <c r="U50" s="33"/>
      <c r="V50" s="33"/>
      <c r="W50" s="33">
        <f>+VLOOKUP($A50,'[2]World GDP'!$D$2:$AW$189,W$1-1973,0)</f>
        <v>1.6359999999999999</v>
      </c>
      <c r="X50" s="33">
        <f>+VLOOKUP($A50,'[2]World GDP'!$D$2:$AW$189,X$1-1973,0)</f>
        <v>7.8849999999999998</v>
      </c>
      <c r="Y50" s="33">
        <f>+VLOOKUP($A50,'[2]World GDP'!$D$2:$AW$189,Y$1-1973,0)</f>
        <v>-3.3340000000000001</v>
      </c>
      <c r="Z50" s="33">
        <f>+VLOOKUP($A50,'[2]World GDP'!$D$2:$AW$189,Z$1-1973,0)</f>
        <v>-1.351</v>
      </c>
      <c r="AA50" s="33">
        <f>+VLOOKUP($A50,'[2]World GDP'!$D$2:$AW$189,AA$1-1973,0)</f>
        <v>-3.7749999999999999</v>
      </c>
      <c r="AB50" s="33">
        <f>+VLOOKUP($A50,'[2]World GDP'!$D$2:$AW$189,AB$1-1973,0)</f>
        <v>2.5840000000000001</v>
      </c>
      <c r="AC50" s="33">
        <f>+VLOOKUP($A50,'[2]World GDP'!$D$2:$AW$189,AC$1-1973,0)</f>
        <v>5.46</v>
      </c>
      <c r="AD50" s="33">
        <f>+VLOOKUP($A50,'[2]World GDP'!$D$2:$AW$189,AD$1-1973,0)</f>
        <v>7.5789999999999997</v>
      </c>
      <c r="AE50" s="33">
        <f>+VLOOKUP($A50,'[2]World GDP'!$D$2:$AW$189,AE$1-1973,0)</f>
        <v>-1.7330000000000001</v>
      </c>
      <c r="AF50" s="33">
        <f>+VLOOKUP($A50,'[2]World GDP'!$D$2:$AW$189,AF$1-1973,0)</f>
        <v>-2.923</v>
      </c>
      <c r="AG50" s="33">
        <f>+VLOOKUP($A50,'[2]World GDP'!$D$2:$AW$189,AG$1-1973,0)</f>
        <v>1.1140000000000001</v>
      </c>
      <c r="AH50" s="33">
        <f>+VLOOKUP($A50,'[2]World GDP'!$D$2:$AW$189,AH$1-1973,0)</f>
        <v>1.214</v>
      </c>
      <c r="AI50" s="33">
        <f>+VLOOKUP($A50,'[2]World GDP'!$D$2:$AW$189,AI$1-1973,0)</f>
        <v>1.278</v>
      </c>
      <c r="AJ50" s="33">
        <f>+VLOOKUP($A50,'[2]World GDP'!$D$2:$AW$189,AJ$1-1973,0)</f>
        <v>1.216</v>
      </c>
      <c r="AK50" s="33">
        <f>+VLOOKUP($A50,'[2]World GDP'!$D$2:$AW$189,AK$1-1973,0)</f>
        <v>1.1539999999999999</v>
      </c>
      <c r="AL50" s="33">
        <f>+VLOOKUP($A50,'[2]World GDP'!$D$2:$AW$189,AL$1-1973,0)</f>
        <v>1.1950000000000001</v>
      </c>
      <c r="AM50" s="33">
        <f>+VLOOKUP($A50,'[2]World GDP'!$D$2:$AW$189,AM$1-1973,0)</f>
        <v>1</v>
      </c>
      <c r="AN50" s="33">
        <f>+VLOOKUP($A50,'[2]World GDP'!$D$2:$AW$189,AN$1-1973,0)</f>
        <v>1.03</v>
      </c>
      <c r="AQ50" t="s">
        <v>172</v>
      </c>
      <c r="AR50" t="e">
        <f t="shared" si="34"/>
        <v>#DIV/0!</v>
      </c>
      <c r="AS50" t="e">
        <f t="shared" si="34"/>
        <v>#DIV/0!</v>
      </c>
      <c r="AT50" t="e">
        <f t="shared" si="34"/>
        <v>#DIV/0!</v>
      </c>
      <c r="AU50" t="e">
        <f t="shared" si="34"/>
        <v>#DIV/0!</v>
      </c>
      <c r="AV50" t="e">
        <f t="shared" si="34"/>
        <v>#DIV/0!</v>
      </c>
      <c r="AW50" t="e">
        <f t="shared" si="34"/>
        <v>#DIV/0!</v>
      </c>
      <c r="AX50" t="e">
        <f t="shared" si="33"/>
        <v>#DIV/0!</v>
      </c>
      <c r="AY50" t="e">
        <f t="shared" si="33"/>
        <v>#DIV/0!</v>
      </c>
      <c r="AZ50" t="e">
        <f t="shared" si="33"/>
        <v>#DIV/0!</v>
      </c>
      <c r="BA50" t="e">
        <f t="shared" si="33"/>
        <v>#DIV/0!</v>
      </c>
      <c r="BB50" t="e">
        <f t="shared" si="33"/>
        <v>#DIV/0!</v>
      </c>
      <c r="BC50" t="e">
        <f t="shared" si="33"/>
        <v>#DIV/0!</v>
      </c>
      <c r="BD50" t="e">
        <f t="shared" si="33"/>
        <v>#DIV/0!</v>
      </c>
      <c r="BE50" t="e">
        <f t="shared" si="33"/>
        <v>#DIV/0!</v>
      </c>
      <c r="BF50" t="e">
        <f t="shared" si="33"/>
        <v>#DIV/0!</v>
      </c>
      <c r="BG50" t="e">
        <f t="shared" si="33"/>
        <v>#DIV/0!</v>
      </c>
      <c r="BH50" t="e">
        <f t="shared" si="33"/>
        <v>#DIV/0!</v>
      </c>
      <c r="BI50" t="e">
        <f t="shared" si="33"/>
        <v>#DIV/0!</v>
      </c>
      <c r="BJ50" t="e">
        <f t="shared" si="33"/>
        <v>#DIV/0!</v>
      </c>
      <c r="BK50" t="e">
        <f t="shared" si="32"/>
        <v>#DIV/0!</v>
      </c>
      <c r="BL50" t="e">
        <f t="shared" si="32"/>
        <v>#DIV/0!</v>
      </c>
      <c r="BM50">
        <f t="shared" si="32"/>
        <v>381.96821515892418</v>
      </c>
      <c r="BN50">
        <f t="shared" si="32"/>
        <v>-142.28281547241599</v>
      </c>
      <c r="BO50">
        <f t="shared" si="32"/>
        <v>-59.478104379124176</v>
      </c>
      <c r="BP50">
        <f t="shared" si="32"/>
        <v>179.42264988897114</v>
      </c>
      <c r="BQ50">
        <f t="shared" si="32"/>
        <v>-168.45033112582783</v>
      </c>
      <c r="BR50">
        <f t="shared" si="32"/>
        <v>111.30030959752321</v>
      </c>
      <c r="BS50">
        <f t="shared" si="32"/>
        <v>38.809523809523796</v>
      </c>
      <c r="BT50">
        <f t="shared" si="32"/>
        <v>-122.86581343185117</v>
      </c>
      <c r="BU50">
        <f t="shared" si="32"/>
        <v>68.667051356029987</v>
      </c>
      <c r="BV50">
        <f t="shared" si="32"/>
        <v>-138.11152925076976</v>
      </c>
      <c r="BW50">
        <f t="shared" si="32"/>
        <v>8.9766606822261963</v>
      </c>
      <c r="BX50">
        <f t="shared" ref="BT50:BY51" si="39">+AI50/AH50*100-100</f>
        <v>5.2718286655683642</v>
      </c>
      <c r="BY50">
        <f t="shared" si="39"/>
        <v>-4.8513302034428847</v>
      </c>
      <c r="BZ50">
        <f t="shared" si="36"/>
        <v>-5.098684210526315</v>
      </c>
      <c r="CA50">
        <f t="shared" si="36"/>
        <v>3.5528596187175197</v>
      </c>
      <c r="CB50">
        <f t="shared" si="36"/>
        <v>-16.317991631799174</v>
      </c>
      <c r="CC50">
        <f t="shared" si="36"/>
        <v>3</v>
      </c>
      <c r="CF50" t="s">
        <v>172</v>
      </c>
      <c r="CG50" s="33">
        <f t="shared" si="37"/>
        <v>0</v>
      </c>
      <c r="CH50" s="33">
        <f t="shared" si="37"/>
        <v>0</v>
      </c>
      <c r="CI50" s="33">
        <f t="shared" si="37"/>
        <v>0</v>
      </c>
      <c r="CJ50" s="33">
        <f t="shared" si="37"/>
        <v>0</v>
      </c>
      <c r="CK50" s="33">
        <f t="shared" si="37"/>
        <v>0</v>
      </c>
      <c r="CL50" s="33">
        <f t="shared" si="37"/>
        <v>0</v>
      </c>
      <c r="CM50" s="33">
        <f t="shared" si="37"/>
        <v>0</v>
      </c>
      <c r="CN50" s="33">
        <f t="shared" si="37"/>
        <v>0</v>
      </c>
      <c r="CO50" s="33">
        <f t="shared" si="37"/>
        <v>0</v>
      </c>
      <c r="CP50" s="33">
        <f t="shared" si="37"/>
        <v>0</v>
      </c>
      <c r="CQ50" s="33">
        <f t="shared" si="37"/>
        <v>0</v>
      </c>
      <c r="CR50" s="33">
        <f t="shared" si="37"/>
        <v>0</v>
      </c>
      <c r="CS50" s="33">
        <f t="shared" si="37"/>
        <v>0</v>
      </c>
      <c r="CT50" s="33">
        <f t="shared" si="37"/>
        <v>0</v>
      </c>
      <c r="CU50" s="33">
        <f t="shared" si="37"/>
        <v>0</v>
      </c>
      <c r="CV50" s="33">
        <f t="shared" si="35"/>
        <v>0</v>
      </c>
      <c r="CW50" s="33">
        <f t="shared" si="29"/>
        <v>0</v>
      </c>
      <c r="CX50" s="33">
        <f t="shared" si="29"/>
        <v>0</v>
      </c>
      <c r="CY50" s="33">
        <f t="shared" si="29"/>
        <v>0</v>
      </c>
      <c r="CZ50" s="33">
        <f t="shared" si="29"/>
        <v>0</v>
      </c>
      <c r="DA50" s="33">
        <f t="shared" si="29"/>
        <v>1.6359999999999999</v>
      </c>
      <c r="DB50" s="33">
        <f t="shared" si="29"/>
        <v>6.2489999999999997</v>
      </c>
      <c r="DC50" s="33">
        <f t="shared" si="29"/>
        <v>-11.218999999999999</v>
      </c>
      <c r="DD50" s="33">
        <f t="shared" si="29"/>
        <v>1.9830000000000001</v>
      </c>
      <c r="DE50" s="33">
        <f t="shared" si="29"/>
        <v>-2.4239999999999999</v>
      </c>
      <c r="DF50" s="33">
        <f t="shared" si="29"/>
        <v>6.359</v>
      </c>
      <c r="DG50" s="33">
        <f t="shared" si="29"/>
        <v>2.8759999999999999</v>
      </c>
      <c r="DH50" s="33">
        <f t="shared" si="29"/>
        <v>2.1189999999999998</v>
      </c>
      <c r="DI50" s="33">
        <f t="shared" si="29"/>
        <v>-9.3119999999999994</v>
      </c>
      <c r="DJ50" s="33">
        <f t="shared" si="29"/>
        <v>-1.19</v>
      </c>
      <c r="DK50" s="33">
        <f t="shared" si="27"/>
        <v>4.0369999999999999</v>
      </c>
      <c r="DL50" s="33">
        <f t="shared" si="27"/>
        <v>9.9999999999999867E-2</v>
      </c>
      <c r="DM50" s="33">
        <f t="shared" si="20"/>
        <v>6.4000000000000057E-2</v>
      </c>
      <c r="DN50" s="33">
        <f t="shared" si="20"/>
        <v>-6.2000000000000055E-2</v>
      </c>
      <c r="DO50" s="33">
        <f t="shared" si="20"/>
        <v>-6.2000000000000055E-2</v>
      </c>
      <c r="DP50" s="33">
        <f t="shared" si="20"/>
        <v>4.1000000000000147E-2</v>
      </c>
      <c r="DQ50" s="33">
        <f t="shared" si="20"/>
        <v>-0.19500000000000006</v>
      </c>
      <c r="DR50" s="33">
        <f t="shared" si="20"/>
        <v>3.0000000000000027E-2</v>
      </c>
      <c r="DS50" s="33"/>
      <c r="DU50" t="s">
        <v>172</v>
      </c>
      <c r="DV50" s="33">
        <f t="shared" si="13"/>
        <v>0</v>
      </c>
      <c r="DW50" s="33">
        <f t="shared" si="31"/>
        <v>0</v>
      </c>
      <c r="DX50" s="33">
        <f t="shared" si="31"/>
        <v>0</v>
      </c>
      <c r="DY50" s="33">
        <f t="shared" si="31"/>
        <v>0</v>
      </c>
      <c r="DZ50" s="33">
        <f t="shared" si="31"/>
        <v>0</v>
      </c>
      <c r="EA50" s="33">
        <f t="shared" si="31"/>
        <v>0</v>
      </c>
      <c r="EB50" s="33">
        <f t="shared" si="31"/>
        <v>0</v>
      </c>
      <c r="EC50" s="33">
        <f t="shared" si="31"/>
        <v>0</v>
      </c>
      <c r="ED50" s="33">
        <f t="shared" si="31"/>
        <v>0</v>
      </c>
      <c r="EE50" s="33">
        <f t="shared" si="31"/>
        <v>0</v>
      </c>
      <c r="EF50" s="33">
        <f t="shared" si="31"/>
        <v>0</v>
      </c>
      <c r="EG50" s="33">
        <f t="shared" si="31"/>
        <v>0</v>
      </c>
      <c r="EH50" s="33">
        <f t="shared" si="31"/>
        <v>0</v>
      </c>
      <c r="EI50" s="33">
        <f t="shared" si="31"/>
        <v>0</v>
      </c>
      <c r="EJ50" s="33">
        <f t="shared" si="31"/>
        <v>0</v>
      </c>
      <c r="EK50" s="33">
        <f t="shared" si="31"/>
        <v>0</v>
      </c>
      <c r="EL50" s="33">
        <f t="shared" ref="EL50:FA51" si="40">+EK50+CW50</f>
        <v>0</v>
      </c>
      <c r="EM50" s="33">
        <f t="shared" si="40"/>
        <v>0</v>
      </c>
      <c r="EN50" s="33">
        <f t="shared" si="40"/>
        <v>0</v>
      </c>
      <c r="EO50" s="33">
        <f t="shared" si="40"/>
        <v>0</v>
      </c>
      <c r="EP50" s="33">
        <f t="shared" si="40"/>
        <v>1.6359999999999999</v>
      </c>
      <c r="EQ50" s="33">
        <f t="shared" si="40"/>
        <v>7.8849999999999998</v>
      </c>
      <c r="ER50" s="33">
        <f t="shared" si="40"/>
        <v>-3.3339999999999996</v>
      </c>
      <c r="ES50" s="33">
        <f t="shared" si="40"/>
        <v>-1.3509999999999995</v>
      </c>
      <c r="ET50" s="33">
        <f t="shared" si="40"/>
        <v>-3.7749999999999995</v>
      </c>
      <c r="EU50" s="33">
        <f t="shared" si="40"/>
        <v>2.5840000000000005</v>
      </c>
      <c r="EV50" s="33">
        <f t="shared" si="40"/>
        <v>5.4600000000000009</v>
      </c>
      <c r="EW50" s="33">
        <f t="shared" si="40"/>
        <v>7.5790000000000006</v>
      </c>
      <c r="EX50" s="33">
        <f t="shared" si="40"/>
        <v>-1.7329999999999988</v>
      </c>
      <c r="EY50" s="33">
        <f t="shared" si="40"/>
        <v>-2.9229999999999987</v>
      </c>
      <c r="EZ50" s="33">
        <f t="shared" si="40"/>
        <v>1.1140000000000012</v>
      </c>
      <c r="FA50" s="33">
        <f t="shared" si="40"/>
        <v>1.2140000000000011</v>
      </c>
      <c r="FB50" s="33">
        <f t="shared" si="38"/>
        <v>1.2780000000000011</v>
      </c>
      <c r="FC50" s="33">
        <f t="shared" si="38"/>
        <v>1.2160000000000011</v>
      </c>
      <c r="FD50" s="33">
        <f t="shared" si="38"/>
        <v>1.154000000000001</v>
      </c>
      <c r="FE50" s="33">
        <f t="shared" si="38"/>
        <v>1.1950000000000012</v>
      </c>
      <c r="FF50" s="33">
        <f t="shared" si="38"/>
        <v>1.0000000000000011</v>
      </c>
      <c r="FG50" s="33">
        <f t="shared" si="38"/>
        <v>1.0300000000000011</v>
      </c>
      <c r="FH50" s="33"/>
      <c r="FK50" s="33"/>
      <c r="FL50" s="33"/>
    </row>
    <row r="51" spans="1:168" x14ac:dyDescent="0.25">
      <c r="A51" t="s">
        <v>173</v>
      </c>
      <c r="B51" s="33">
        <f>+VLOOKUP($A51,'[2]World GDP'!$D$2:$AW$189,B$1-1973,0)</f>
        <v>5.4509999999999996</v>
      </c>
      <c r="C51" s="33">
        <f>+VLOOKUP($A51,'[2]World GDP'!$D$2:$AW$189,C$1-1973,0)</f>
        <v>4.375</v>
      </c>
      <c r="D51" s="33">
        <f>+VLOOKUP($A51,'[2]World GDP'!$D$2:$AW$189,D$1-1973,0)</f>
        <v>1.98</v>
      </c>
      <c r="E51" s="33">
        <f>+VLOOKUP($A51,'[2]World GDP'!$D$2:$AW$189,E$1-1973,0)</f>
        <v>3.01</v>
      </c>
      <c r="F51" s="33">
        <f>+VLOOKUP($A51,'[2]World GDP'!$D$2:$AW$189,F$1-1973,0)</f>
        <v>9.577</v>
      </c>
      <c r="G51" s="33">
        <f>+VLOOKUP($A51,'[2]World GDP'!$D$2:$AW$189,G$1-1973,0)</f>
        <v>1.0009999999999999</v>
      </c>
      <c r="H51" s="33">
        <f>+VLOOKUP($A51,'[2]World GDP'!$D$2:$AW$189,H$1-1973,0)</f>
        <v>-0.14899999999999999</v>
      </c>
      <c r="I51" s="33">
        <f>+VLOOKUP($A51,'[2]World GDP'!$D$2:$AW$189,I$1-1973,0)</f>
        <v>-2.8940000000000001</v>
      </c>
      <c r="J51" s="33">
        <f>+VLOOKUP($A51,'[2]World GDP'!$D$2:$AW$189,J$1-1973,0)</f>
        <v>-1.6950000000000001</v>
      </c>
      <c r="K51" s="33">
        <f>+VLOOKUP($A51,'[2]World GDP'!$D$2:$AW$189,K$1-1973,0)</f>
        <v>1.5329999999999999</v>
      </c>
      <c r="L51" s="33">
        <f>+VLOOKUP($A51,'[2]World GDP'!$D$2:$AW$189,L$1-1973,0)</f>
        <v>11.696999999999999</v>
      </c>
      <c r="M51" s="33">
        <f>+VLOOKUP($A51,'[2]World GDP'!$D$2:$AW$189,M$1-1973,0)</f>
        <v>3.1469999999999998</v>
      </c>
      <c r="N51" s="33">
        <f>+VLOOKUP($A51,'[2]World GDP'!$D$2:$AW$189,N$1-1973,0)</f>
        <v>2.5840000000000001</v>
      </c>
      <c r="O51" s="33">
        <f>+VLOOKUP($A51,'[2]World GDP'!$D$2:$AW$189,O$1-1973,0)</f>
        <v>0.73599999999999999</v>
      </c>
      <c r="P51" s="33">
        <f>+VLOOKUP($A51,'[2]World GDP'!$D$2:$AW$189,P$1-1973,0)</f>
        <v>9.0790000000000006</v>
      </c>
      <c r="Q51" s="33">
        <f>+VLOOKUP($A51,'[2]World GDP'!$D$2:$AW$189,Q$1-1973,0)</f>
        <v>1.0049999999999999</v>
      </c>
      <c r="R51" s="33">
        <f>+VLOOKUP($A51,'[2]World GDP'!$D$2:$AW$189,R$1-1973,0)</f>
        <v>2.3279999999999998</v>
      </c>
      <c r="S51" s="33">
        <f>+VLOOKUP($A51,'[2]World GDP'!$D$2:$AW$189,S$1-1973,0)</f>
        <v>4.907</v>
      </c>
      <c r="T51" s="33">
        <f>+VLOOKUP($A51,'[2]World GDP'!$D$2:$AW$189,T$1-1973,0)</f>
        <v>1.1759999999999999</v>
      </c>
      <c r="U51" s="33">
        <f>+VLOOKUP($A51,'[2]World GDP'!$D$2:$AW$189,U$1-1973,0)</f>
        <v>0.33700000000000002</v>
      </c>
      <c r="V51" s="33">
        <f>+VLOOKUP($A51,'[2]World GDP'!$D$2:$AW$189,V$1-1973,0)</f>
        <v>5.9249999999999998</v>
      </c>
      <c r="W51" s="33">
        <f>+VLOOKUP($A51,'[2]World GDP'!$D$2:$AW$189,W$1-1973,0)</f>
        <v>-3.3980000000000001</v>
      </c>
      <c r="X51" s="33">
        <f>+VLOOKUP($A51,'[2]World GDP'!$D$2:$AW$189,X$1-1973,0)</f>
        <v>-5.1980000000000004</v>
      </c>
      <c r="Y51" s="33">
        <f>+VLOOKUP($A51,'[2]World GDP'!$D$2:$AW$189,Y$1-1973,0)</f>
        <v>4.2880000000000003</v>
      </c>
      <c r="Z51" s="33">
        <f>+VLOOKUP($A51,'[2]World GDP'!$D$2:$AW$189,Z$1-1973,0)</f>
        <v>3.9870000000000001</v>
      </c>
      <c r="AA51" s="33">
        <f>+VLOOKUP($A51,'[2]World GDP'!$D$2:$AW$189,AA$1-1973,0)</f>
        <v>5.3049999999999997</v>
      </c>
      <c r="AB51" s="33">
        <f>+VLOOKUP($A51,'[2]World GDP'!$D$2:$AW$189,AB$1-1973,0)</f>
        <v>8.4610000000000003</v>
      </c>
      <c r="AC51" s="33">
        <f>+VLOOKUP($A51,'[2]World GDP'!$D$2:$AW$189,AC$1-1973,0)</f>
        <v>5.1740000000000004</v>
      </c>
      <c r="AD51" s="33">
        <f>+VLOOKUP($A51,'[2]World GDP'!$D$2:$AW$189,AD$1-1973,0)</f>
        <v>6.4530000000000003</v>
      </c>
      <c r="AE51" s="33">
        <f>+VLOOKUP($A51,'[2]World GDP'!$D$2:$AW$189,AE$1-1973,0)</f>
        <v>3.3050000000000002</v>
      </c>
      <c r="AF51" s="33">
        <f>+VLOOKUP($A51,'[2]World GDP'!$D$2:$AW$189,AF$1-1973,0)</f>
        <v>1.635</v>
      </c>
      <c r="AG51" s="33">
        <f>+VLOOKUP($A51,'[2]World GDP'!$D$2:$AW$189,AG$1-1973,0)</f>
        <v>1.4279999999999999</v>
      </c>
      <c r="AH51" s="33">
        <f>+VLOOKUP($A51,'[2]World GDP'!$D$2:$AW$189,AH$1-1973,0)</f>
        <v>2.6720000000000002</v>
      </c>
      <c r="AI51" s="33">
        <f>+VLOOKUP($A51,'[2]World GDP'!$D$2:$AW$189,AI$1-1973,0)</f>
        <v>4.266</v>
      </c>
      <c r="AJ51" s="33">
        <f>+VLOOKUP($A51,'[2]World GDP'!$D$2:$AW$189,AJ$1-1973,0)</f>
        <v>4.3</v>
      </c>
      <c r="AK51" s="33">
        <f>+VLOOKUP($A51,'[2]World GDP'!$D$2:$AW$189,AK$1-1973,0)</f>
        <v>4</v>
      </c>
      <c r="AL51" s="33">
        <f>+VLOOKUP($A51,'[2]World GDP'!$D$2:$AW$189,AL$1-1973,0)</f>
        <v>4</v>
      </c>
      <c r="AM51" s="33">
        <f>+VLOOKUP($A51,'[2]World GDP'!$D$2:$AW$189,AM$1-1973,0)</f>
        <v>4</v>
      </c>
      <c r="AN51" s="33">
        <f>+VLOOKUP($A51,'[2]World GDP'!$D$2:$AW$189,AN$1-1973,0)</f>
        <v>4</v>
      </c>
      <c r="AO51" s="66"/>
      <c r="AQ51" t="s">
        <v>173</v>
      </c>
      <c r="AR51">
        <f t="shared" si="34"/>
        <v>-19.739497339937614</v>
      </c>
      <c r="AS51">
        <f t="shared" si="34"/>
        <v>-54.74285714285714</v>
      </c>
      <c r="AT51">
        <f t="shared" si="34"/>
        <v>52.020202020202021</v>
      </c>
      <c r="AU51">
        <f t="shared" si="34"/>
        <v>218.17275747508307</v>
      </c>
      <c r="AV51">
        <f t="shared" si="34"/>
        <v>-89.547875117468934</v>
      </c>
      <c r="AW51">
        <f t="shared" si="34"/>
        <v>-114.88511488511489</v>
      </c>
      <c r="AX51">
        <f t="shared" si="33"/>
        <v>1842.2818791946308</v>
      </c>
      <c r="AY51">
        <f t="shared" si="33"/>
        <v>-41.430545957152731</v>
      </c>
      <c r="AZ51">
        <f t="shared" si="33"/>
        <v>-190.44247787610618</v>
      </c>
      <c r="BA51">
        <f t="shared" si="33"/>
        <v>663.01369863013701</v>
      </c>
      <c r="BB51">
        <f t="shared" si="33"/>
        <v>-73.095665555270585</v>
      </c>
      <c r="BC51">
        <f t="shared" si="33"/>
        <v>-17.890054019701296</v>
      </c>
      <c r="BD51">
        <f t="shared" si="33"/>
        <v>-71.517027863777088</v>
      </c>
      <c r="BE51">
        <f t="shared" si="33"/>
        <v>1133.5597826086957</v>
      </c>
      <c r="BF51">
        <f t="shared" si="33"/>
        <v>-88.930498953629254</v>
      </c>
      <c r="BG51">
        <f t="shared" si="33"/>
        <v>131.64179104477611</v>
      </c>
      <c r="BH51">
        <f t="shared" si="33"/>
        <v>110.78178694158078</v>
      </c>
      <c r="BI51">
        <f t="shared" si="33"/>
        <v>-76.034236804564912</v>
      </c>
      <c r="BJ51">
        <f t="shared" si="33"/>
        <v>-71.343537414965994</v>
      </c>
      <c r="BK51">
        <f t="shared" si="32"/>
        <v>1658.160237388724</v>
      </c>
      <c r="BL51">
        <f t="shared" si="32"/>
        <v>-157.35021097046416</v>
      </c>
      <c r="BM51">
        <f t="shared" si="32"/>
        <v>52.972336668628628</v>
      </c>
      <c r="BN51">
        <f t="shared" si="32"/>
        <v>-182.49326664101577</v>
      </c>
      <c r="BO51">
        <f t="shared" si="32"/>
        <v>-7.0195895522388128</v>
      </c>
      <c r="BP51">
        <f t="shared" si="32"/>
        <v>33.057436669174791</v>
      </c>
      <c r="BQ51">
        <f t="shared" si="32"/>
        <v>59.491046182846389</v>
      </c>
      <c r="BR51">
        <f t="shared" si="32"/>
        <v>-38.848835835007677</v>
      </c>
      <c r="BS51">
        <f t="shared" si="32"/>
        <v>24.719752609199858</v>
      </c>
      <c r="BT51">
        <f t="shared" si="39"/>
        <v>-48.783511545017824</v>
      </c>
      <c r="BU51">
        <f t="shared" si="39"/>
        <v>-50.529500756429648</v>
      </c>
      <c r="BV51">
        <f t="shared" si="39"/>
        <v>-12.660550458715605</v>
      </c>
      <c r="BW51">
        <f t="shared" si="39"/>
        <v>87.114845938375367</v>
      </c>
      <c r="BX51">
        <f t="shared" si="39"/>
        <v>59.655688622754468</v>
      </c>
      <c r="BY51">
        <f t="shared" si="39"/>
        <v>0.79699953117673772</v>
      </c>
      <c r="BZ51">
        <f t="shared" si="36"/>
        <v>-6.9767441860465169</v>
      </c>
      <c r="CA51">
        <f t="shared" si="36"/>
        <v>0</v>
      </c>
      <c r="CB51">
        <f t="shared" si="36"/>
        <v>0</v>
      </c>
      <c r="CC51">
        <f t="shared" si="36"/>
        <v>0</v>
      </c>
      <c r="CF51" t="s">
        <v>173</v>
      </c>
      <c r="CG51" s="33">
        <f t="shared" si="37"/>
        <v>-1.0759999999999996</v>
      </c>
      <c r="CH51" s="33">
        <f t="shared" si="37"/>
        <v>-2.395</v>
      </c>
      <c r="CI51" s="33">
        <f t="shared" si="37"/>
        <v>1.0299999999999998</v>
      </c>
      <c r="CJ51" s="33">
        <f t="shared" si="37"/>
        <v>6.5670000000000002</v>
      </c>
      <c r="CK51" s="33">
        <f t="shared" si="37"/>
        <v>-8.5760000000000005</v>
      </c>
      <c r="CL51" s="33">
        <f t="shared" si="37"/>
        <v>-1.1499999999999999</v>
      </c>
      <c r="CM51" s="33">
        <f t="shared" si="37"/>
        <v>-2.7450000000000001</v>
      </c>
      <c r="CN51" s="33">
        <f t="shared" si="37"/>
        <v>1.1990000000000001</v>
      </c>
      <c r="CO51" s="33">
        <f t="shared" si="37"/>
        <v>3.2279999999999998</v>
      </c>
      <c r="CP51" s="33">
        <f t="shared" si="37"/>
        <v>10.164</v>
      </c>
      <c r="CQ51" s="33">
        <f t="shared" si="37"/>
        <v>-8.5499999999999989</v>
      </c>
      <c r="CR51" s="33">
        <f t="shared" si="37"/>
        <v>-0.56299999999999972</v>
      </c>
      <c r="CS51" s="33">
        <f t="shared" si="37"/>
        <v>-1.8480000000000001</v>
      </c>
      <c r="CT51" s="33">
        <f t="shared" si="37"/>
        <v>8.343</v>
      </c>
      <c r="CU51" s="33">
        <f t="shared" si="37"/>
        <v>-8.0740000000000016</v>
      </c>
      <c r="CV51" s="33">
        <f t="shared" si="35"/>
        <v>1.323</v>
      </c>
      <c r="CW51" s="33">
        <f t="shared" si="29"/>
        <v>2.5790000000000002</v>
      </c>
      <c r="CX51" s="33">
        <f t="shared" si="29"/>
        <v>-3.7309999999999999</v>
      </c>
      <c r="CY51" s="33">
        <f t="shared" si="29"/>
        <v>-0.83899999999999997</v>
      </c>
      <c r="CZ51" s="33">
        <f t="shared" si="29"/>
        <v>5.5880000000000001</v>
      </c>
      <c r="DA51" s="33">
        <f t="shared" si="29"/>
        <v>-9.3230000000000004</v>
      </c>
      <c r="DB51" s="33">
        <f t="shared" si="29"/>
        <v>-1.8000000000000003</v>
      </c>
      <c r="DC51" s="33">
        <f t="shared" si="29"/>
        <v>9.4860000000000007</v>
      </c>
      <c r="DD51" s="33">
        <f t="shared" si="29"/>
        <v>-0.30100000000000016</v>
      </c>
      <c r="DE51" s="33">
        <f t="shared" si="29"/>
        <v>1.3179999999999996</v>
      </c>
      <c r="DF51" s="33">
        <f t="shared" si="29"/>
        <v>3.1560000000000006</v>
      </c>
      <c r="DG51" s="33">
        <f t="shared" si="29"/>
        <v>-3.2869999999999999</v>
      </c>
      <c r="DH51" s="33">
        <f t="shared" si="29"/>
        <v>1.2789999999999999</v>
      </c>
      <c r="DI51" s="33">
        <f t="shared" si="29"/>
        <v>-3.1480000000000001</v>
      </c>
      <c r="DJ51" s="33">
        <f t="shared" si="29"/>
        <v>-1.6700000000000002</v>
      </c>
      <c r="DK51" s="33">
        <f t="shared" si="27"/>
        <v>-0.20700000000000007</v>
      </c>
      <c r="DL51" s="33">
        <f t="shared" si="27"/>
        <v>1.2440000000000002</v>
      </c>
      <c r="DM51" s="33">
        <f t="shared" si="20"/>
        <v>1.5939999999999999</v>
      </c>
      <c r="DN51" s="33">
        <f t="shared" si="20"/>
        <v>3.3999999999999808E-2</v>
      </c>
      <c r="DO51" s="33">
        <f t="shared" si="20"/>
        <v>-0.29999999999999982</v>
      </c>
      <c r="DP51" s="33">
        <f t="shared" si="20"/>
        <v>0</v>
      </c>
      <c r="DQ51" s="33">
        <f t="shared" si="20"/>
        <v>0</v>
      </c>
      <c r="DR51" s="33">
        <f t="shared" si="20"/>
        <v>0</v>
      </c>
      <c r="DS51" s="33"/>
      <c r="DU51" t="s">
        <v>173</v>
      </c>
      <c r="DV51" s="33">
        <f t="shared" si="13"/>
        <v>-1.0759999999999996</v>
      </c>
      <c r="DW51" s="33">
        <f t="shared" ref="DW51:EK51" si="41">+DV51+CH51</f>
        <v>-3.4709999999999996</v>
      </c>
      <c r="DX51" s="33">
        <f t="shared" si="41"/>
        <v>-2.4409999999999998</v>
      </c>
      <c r="DY51" s="33">
        <f t="shared" si="41"/>
        <v>4.1260000000000003</v>
      </c>
      <c r="DZ51" s="33">
        <f t="shared" si="41"/>
        <v>-4.45</v>
      </c>
      <c r="EA51" s="33">
        <f t="shared" si="41"/>
        <v>-5.6</v>
      </c>
      <c r="EB51" s="33">
        <f t="shared" si="41"/>
        <v>-8.3449999999999989</v>
      </c>
      <c r="EC51" s="33">
        <f t="shared" si="41"/>
        <v>-7.145999999999999</v>
      </c>
      <c r="ED51" s="33">
        <f t="shared" si="41"/>
        <v>-3.9179999999999993</v>
      </c>
      <c r="EE51" s="33">
        <f t="shared" si="41"/>
        <v>6.2460000000000004</v>
      </c>
      <c r="EF51" s="33">
        <f t="shared" si="41"/>
        <v>-2.3039999999999985</v>
      </c>
      <c r="EG51" s="33">
        <f t="shared" si="41"/>
        <v>-2.8669999999999982</v>
      </c>
      <c r="EH51" s="33">
        <f t="shared" si="41"/>
        <v>-4.7149999999999981</v>
      </c>
      <c r="EI51" s="33">
        <f t="shared" si="41"/>
        <v>3.6280000000000019</v>
      </c>
      <c r="EJ51" s="33">
        <f t="shared" si="41"/>
        <v>-4.4459999999999997</v>
      </c>
      <c r="EK51" s="33">
        <f t="shared" si="41"/>
        <v>-3.1229999999999998</v>
      </c>
      <c r="EL51" s="33">
        <f t="shared" si="40"/>
        <v>-0.54399999999999959</v>
      </c>
      <c r="EM51" s="33">
        <f t="shared" si="40"/>
        <v>-4.2749999999999995</v>
      </c>
      <c r="EN51" s="33">
        <f t="shared" si="40"/>
        <v>-5.113999999999999</v>
      </c>
      <c r="EO51" s="33">
        <f t="shared" si="40"/>
        <v>0.47400000000000109</v>
      </c>
      <c r="EP51" s="33">
        <f t="shared" si="40"/>
        <v>-8.8490000000000002</v>
      </c>
      <c r="EQ51" s="33">
        <f t="shared" si="40"/>
        <v>-10.649000000000001</v>
      </c>
      <c r="ER51" s="33">
        <f t="shared" si="40"/>
        <v>-1.1630000000000003</v>
      </c>
      <c r="ES51" s="33">
        <f t="shared" si="40"/>
        <v>-1.4640000000000004</v>
      </c>
      <c r="ET51" s="33">
        <f t="shared" si="40"/>
        <v>-0.1460000000000008</v>
      </c>
      <c r="EU51" s="33">
        <f t="shared" si="40"/>
        <v>3.01</v>
      </c>
      <c r="EV51" s="33">
        <f t="shared" si="40"/>
        <v>-0.27700000000000014</v>
      </c>
      <c r="EW51" s="33">
        <f t="shared" si="40"/>
        <v>1.0019999999999998</v>
      </c>
      <c r="EX51" s="33">
        <f t="shared" si="40"/>
        <v>-2.1460000000000004</v>
      </c>
      <c r="EY51" s="33">
        <f t="shared" si="40"/>
        <v>-3.8160000000000007</v>
      </c>
      <c r="EZ51" s="33">
        <f t="shared" si="40"/>
        <v>-4.0230000000000006</v>
      </c>
      <c r="FA51" s="33">
        <f t="shared" si="40"/>
        <v>-2.7790000000000004</v>
      </c>
      <c r="FB51" s="33">
        <f t="shared" si="38"/>
        <v>-1.1850000000000005</v>
      </c>
      <c r="FC51" s="33">
        <f t="shared" si="38"/>
        <v>-1.1510000000000007</v>
      </c>
      <c r="FD51" s="33">
        <f t="shared" si="38"/>
        <v>-1.4510000000000005</v>
      </c>
      <c r="FE51" s="33">
        <f t="shared" si="38"/>
        <v>-1.4510000000000005</v>
      </c>
      <c r="FF51" s="33">
        <f t="shared" si="38"/>
        <v>-1.4510000000000005</v>
      </c>
      <c r="FG51" s="33">
        <f t="shared" si="38"/>
        <v>-1.4510000000000005</v>
      </c>
      <c r="FH51" s="67"/>
      <c r="FI51" s="34">
        <v>1996</v>
      </c>
      <c r="FK51" s="33"/>
      <c r="FL51" s="33"/>
    </row>
    <row r="53" spans="1:168" x14ac:dyDescent="0.25">
      <c r="DV53">
        <v>-4</v>
      </c>
      <c r="DW53">
        <v>-3</v>
      </c>
      <c r="DX53">
        <v>-2</v>
      </c>
      <c r="DY53">
        <v>-1</v>
      </c>
      <c r="DZ53">
        <v>0</v>
      </c>
      <c r="EA53">
        <v>1</v>
      </c>
      <c r="EB53">
        <v>2</v>
      </c>
      <c r="EC53">
        <v>3</v>
      </c>
      <c r="ED53">
        <v>4</v>
      </c>
      <c r="EF53">
        <v>-4</v>
      </c>
      <c r="EG53">
        <v>-3</v>
      </c>
      <c r="EH53">
        <v>-2</v>
      </c>
      <c r="EI53">
        <v>-1</v>
      </c>
      <c r="EJ53">
        <v>0</v>
      </c>
      <c r="EK53">
        <v>1</v>
      </c>
      <c r="EL53">
        <v>2</v>
      </c>
      <c r="EM53">
        <v>3</v>
      </c>
      <c r="EN53">
        <v>4</v>
      </c>
    </row>
    <row r="54" spans="1:168" x14ac:dyDescent="0.25">
      <c r="DO54" s="34"/>
      <c r="DP54" s="34">
        <v>1990</v>
      </c>
      <c r="DQ54" s="34"/>
      <c r="DU54" s="65" t="s">
        <v>133</v>
      </c>
      <c r="DV54" s="33">
        <f>+VLOOKUP($DU54,$A$1:$AN$51,$DP54-1978+DV$53,0)</f>
        <v>11.536</v>
      </c>
      <c r="DW54" s="33">
        <f t="shared" ref="DW54:ED69" si="42">+VLOOKUP($DU54,$A$1:$AN$51,$DP54-1978+DW$53,0)</f>
        <v>28.023</v>
      </c>
      <c r="DX54" s="33">
        <f t="shared" si="42"/>
        <v>4.9690000000000003</v>
      </c>
      <c r="DY54" s="33">
        <f t="shared" si="42"/>
        <v>7.3609999999999998</v>
      </c>
      <c r="DZ54" s="33">
        <f t="shared" si="42"/>
        <v>10.715</v>
      </c>
      <c r="EA54" s="33">
        <f t="shared" si="42"/>
        <v>-0.36</v>
      </c>
      <c r="EB54" s="33">
        <f t="shared" si="42"/>
        <v>4.5350000000000001</v>
      </c>
      <c r="EC54" s="33">
        <f t="shared" si="42"/>
        <v>1.9079999999999999</v>
      </c>
      <c r="ED54" s="33">
        <f t="shared" si="42"/>
        <v>5.0830000000000002</v>
      </c>
      <c r="EF54" s="33">
        <f>+(DV54-$DZ54)/_xlfn.STDEV.P($DV54:$ED54)</f>
        <v>0.10430829267760754</v>
      </c>
      <c r="EG54" s="33">
        <f t="shared" ref="EG54:EN69" si="43">+(DW54-$DZ54)/_xlfn.STDEV.P($DV54:$ED54)</f>
        <v>2.1989865160341435</v>
      </c>
      <c r="EH54" s="33">
        <f t="shared" si="43"/>
        <v>-0.73003099844766517</v>
      </c>
      <c r="EI54" s="33">
        <f t="shared" si="43"/>
        <v>-0.42612669140157833</v>
      </c>
      <c r="EJ54" s="33">
        <f t="shared" si="43"/>
        <v>0</v>
      </c>
      <c r="EK54" s="33">
        <f t="shared" si="43"/>
        <v>-1.4070820236352057</v>
      </c>
      <c r="EL54" s="33">
        <f t="shared" si="43"/>
        <v>-0.78517082673278293</v>
      </c>
      <c r="EM54" s="33">
        <f t="shared" si="43"/>
        <v>-1.1189319532420097</v>
      </c>
      <c r="EN54" s="33">
        <f t="shared" si="43"/>
        <v>-0.71554726475065267</v>
      </c>
      <c r="EO54" s="33"/>
    </row>
    <row r="55" spans="1:168" x14ac:dyDescent="0.25">
      <c r="DP55" s="34">
        <v>2008</v>
      </c>
      <c r="DQ55" s="34"/>
      <c r="DU55" s="65" t="s">
        <v>133</v>
      </c>
      <c r="DV55" s="33">
        <f>+VLOOKUP($DU55,$A$1:$AN$51,$DP55-1978+DV$53,0)</f>
        <v>5.8959999999999999</v>
      </c>
      <c r="DW55" s="33">
        <f t="shared" si="42"/>
        <v>7.1230000000000002</v>
      </c>
      <c r="DX55" s="33">
        <f t="shared" si="42"/>
        <v>6.8490000000000002</v>
      </c>
      <c r="DY55" s="33">
        <f t="shared" si="42"/>
        <v>17.925999999999998</v>
      </c>
      <c r="DZ55" s="33">
        <f t="shared" si="42"/>
        <v>4.6689999999999996</v>
      </c>
      <c r="EA55" s="33">
        <f t="shared" si="42"/>
        <v>6.7279999999999998</v>
      </c>
      <c r="EB55" s="33">
        <f t="shared" si="42"/>
        <v>11.676</v>
      </c>
      <c r="EC55" s="33">
        <f t="shared" si="42"/>
        <v>8.5120000000000005</v>
      </c>
      <c r="ED55" s="33">
        <f t="shared" si="42"/>
        <v>9.7149999999999999</v>
      </c>
      <c r="EF55" s="33">
        <f t="shared" ref="EF55:EN94" si="44">+(DV55-$DZ55)/_xlfn.STDEV.P($DV55:$ED55)</f>
        <v>0.32423921054561533</v>
      </c>
      <c r="EG55" s="33">
        <f t="shared" si="43"/>
        <v>0.64847842109123066</v>
      </c>
      <c r="EH55" s="33">
        <f t="shared" si="43"/>
        <v>0.57607292501176977</v>
      </c>
      <c r="EI55" s="33">
        <f t="shared" si="43"/>
        <v>3.503210443523407</v>
      </c>
      <c r="EJ55" s="33">
        <f t="shared" si="43"/>
        <v>0</v>
      </c>
      <c r="EK55" s="33">
        <f t="shared" si="43"/>
        <v>0.54409823513726308</v>
      </c>
      <c r="EL55" s="33">
        <f t="shared" si="43"/>
        <v>1.8516252227327843</v>
      </c>
      <c r="EM55" s="33">
        <f t="shared" si="43"/>
        <v>1.0155267205597389</v>
      </c>
      <c r="EN55" s="33">
        <f t="shared" si="43"/>
        <v>1.3334238438575181</v>
      </c>
    </row>
    <row r="56" spans="1:168" x14ac:dyDescent="0.25">
      <c r="DP56" s="34">
        <v>1987</v>
      </c>
      <c r="DQ56" s="34"/>
      <c r="DR56" s="33"/>
      <c r="DU56" s="65" t="s">
        <v>134</v>
      </c>
      <c r="DV56" s="33">
        <f>+VLOOKUP($DU56,$A$1:$AN$51,$DP56-1978+DV$53,0)</f>
        <v>10.792999999999999</v>
      </c>
      <c r="DW56" s="33">
        <f t="shared" si="42"/>
        <v>6.5170000000000003</v>
      </c>
      <c r="DX56" s="33">
        <f t="shared" si="42"/>
        <v>7.6950000000000003</v>
      </c>
      <c r="DY56" s="33">
        <f t="shared" si="42"/>
        <v>8.6159999999999997</v>
      </c>
      <c r="DZ56" s="33">
        <f t="shared" si="42"/>
        <v>14.89</v>
      </c>
      <c r="EA56" s="33">
        <f t="shared" si="42"/>
        <v>23.42</v>
      </c>
      <c r="EB56" s="33">
        <f t="shared" si="42"/>
        <v>4.665</v>
      </c>
      <c r="EC56" s="33">
        <f t="shared" si="42"/>
        <v>8.7870000000000008</v>
      </c>
      <c r="ED56" s="33">
        <f t="shared" si="42"/>
        <v>6.2370000000000001</v>
      </c>
      <c r="EF56" s="33">
        <f t="shared" si="44"/>
        <v>-0.75107363043019071</v>
      </c>
      <c r="EG56" s="33">
        <f t="shared" si="43"/>
        <v>-1.5349620472521324</v>
      </c>
      <c r="EH56" s="33">
        <f t="shared" si="43"/>
        <v>-1.3190077546851895</v>
      </c>
      <c r="EI56" s="33">
        <f t="shared" si="43"/>
        <v>-1.1501674291723252</v>
      </c>
      <c r="EJ56" s="33">
        <f t="shared" si="43"/>
        <v>0</v>
      </c>
      <c r="EK56" s="33">
        <f t="shared" si="43"/>
        <v>1.5637437314057911</v>
      </c>
      <c r="EL56" s="33">
        <f t="shared" si="43"/>
        <v>-1.8744759265679032</v>
      </c>
      <c r="EM56" s="33">
        <f t="shared" si="43"/>
        <v>-1.1188192254126075</v>
      </c>
      <c r="EN56" s="33">
        <f t="shared" si="43"/>
        <v>-1.5862924393733071</v>
      </c>
    </row>
    <row r="57" spans="1:168" x14ac:dyDescent="0.25">
      <c r="DP57" s="34">
        <v>2004</v>
      </c>
      <c r="DQ57" s="34"/>
      <c r="DR57" s="33"/>
      <c r="DU57" s="65" t="s">
        <v>134</v>
      </c>
      <c r="DV57" s="33">
        <f t="shared" ref="DV57:ED94" si="45">+VLOOKUP($DU57,$A$1:$AN$51,$DP57-1978+DV$53,0)</f>
        <v>5.8869999999999996</v>
      </c>
      <c r="DW57" s="33">
        <f t="shared" si="42"/>
        <v>3.4950000000000001</v>
      </c>
      <c r="DX57" s="33">
        <f t="shared" si="42"/>
        <v>8.9550000000000001</v>
      </c>
      <c r="DY57" s="33">
        <f t="shared" si="42"/>
        <v>6.3090000000000002</v>
      </c>
      <c r="DZ57" s="33">
        <f t="shared" si="42"/>
        <v>5.95</v>
      </c>
      <c r="EA57" s="33">
        <f t="shared" si="42"/>
        <v>1.635</v>
      </c>
      <c r="EB57" s="33">
        <f t="shared" si="42"/>
        <v>5.1230000000000002</v>
      </c>
      <c r="EC57" s="33">
        <f t="shared" si="42"/>
        <v>4.806</v>
      </c>
      <c r="ED57" s="33">
        <f t="shared" si="42"/>
        <v>2.9710000000000001</v>
      </c>
      <c r="EF57" s="33">
        <f t="shared" si="44"/>
        <v>-3.1155420800871417E-2</v>
      </c>
      <c r="EG57" s="33">
        <f t="shared" si="43"/>
        <v>-1.2140723502561681</v>
      </c>
      <c r="EH57" s="33">
        <f t="shared" si="43"/>
        <v>1.486064119152662</v>
      </c>
      <c r="EI57" s="33">
        <f t="shared" si="43"/>
        <v>0.17753644551607509</v>
      </c>
      <c r="EJ57" s="33">
        <f t="shared" si="43"/>
        <v>0</v>
      </c>
      <c r="EK57" s="33">
        <f t="shared" si="43"/>
        <v>-2.1338990596152203</v>
      </c>
      <c r="EL57" s="33">
        <f t="shared" si="43"/>
        <v>-0.40897671432254623</v>
      </c>
      <c r="EM57" s="33">
        <f t="shared" si="43"/>
        <v>-0.56574287930470735</v>
      </c>
      <c r="EN57" s="33">
        <f t="shared" si="43"/>
        <v>-1.4732063264411914</v>
      </c>
    </row>
    <row r="58" spans="1:168" x14ac:dyDescent="0.25">
      <c r="DP58" s="34">
        <v>1995</v>
      </c>
      <c r="DQ58" s="34"/>
      <c r="DR58" s="33"/>
      <c r="DU58" s="65" t="s">
        <v>136</v>
      </c>
      <c r="DV58" s="33">
        <f t="shared" si="45"/>
        <v>1.403</v>
      </c>
      <c r="DW58" s="33">
        <f t="shared" si="42"/>
        <v>3.0449999999999999</v>
      </c>
      <c r="DX58" s="33">
        <f t="shared" si="42"/>
        <v>7.31</v>
      </c>
      <c r="DY58" s="33">
        <f t="shared" si="42"/>
        <v>6.93</v>
      </c>
      <c r="DZ58" s="33">
        <f t="shared" si="42"/>
        <v>7.492</v>
      </c>
      <c r="EA58" s="33">
        <f t="shared" si="42"/>
        <v>6.694</v>
      </c>
      <c r="EB58" s="33">
        <f t="shared" si="42"/>
        <v>7.6390000000000002</v>
      </c>
      <c r="EC58" s="33">
        <f t="shared" si="42"/>
        <v>8.4130000000000003</v>
      </c>
      <c r="ED58" s="33">
        <f t="shared" si="42"/>
        <v>11.86</v>
      </c>
      <c r="EF58" s="33">
        <f t="shared" si="44"/>
        <v>-2.1396769554336714</v>
      </c>
      <c r="EG58" s="33">
        <f t="shared" si="43"/>
        <v>-1.5626775202518535</v>
      </c>
      <c r="EH58" s="33">
        <f t="shared" si="43"/>
        <v>-6.3954870403831326E-2</v>
      </c>
      <c r="EI58" s="33">
        <f t="shared" si="43"/>
        <v>-0.19748701740084149</v>
      </c>
      <c r="EJ58" s="33">
        <f t="shared" si="43"/>
        <v>0</v>
      </c>
      <c r="EK58" s="33">
        <f t="shared" si="43"/>
        <v>-0.2804175086937214</v>
      </c>
      <c r="EL58" s="33">
        <f t="shared" si="43"/>
        <v>5.1655856864632976E-2</v>
      </c>
      <c r="EM58" s="33">
        <f t="shared" si="43"/>
        <v>0.32363975627433267</v>
      </c>
      <c r="EN58" s="33">
        <f t="shared" si="43"/>
        <v>1.5349168896919485</v>
      </c>
    </row>
    <row r="59" spans="1:168" x14ac:dyDescent="0.25">
      <c r="DP59" s="34">
        <v>1995</v>
      </c>
      <c r="DQ59" s="34"/>
      <c r="DR59" s="33"/>
      <c r="DU59" s="65" t="s">
        <v>137</v>
      </c>
      <c r="DV59" s="33">
        <f t="shared" si="45"/>
        <v>-5.3959999999999999</v>
      </c>
      <c r="DW59" s="33">
        <f t="shared" si="42"/>
        <v>8.5310000000000006</v>
      </c>
      <c r="DX59" s="33">
        <f t="shared" si="42"/>
        <v>3.0059999999999998</v>
      </c>
      <c r="DY59" s="33">
        <f t="shared" si="42"/>
        <v>-5.2770000000000001</v>
      </c>
      <c r="DZ59" s="33">
        <f t="shared" si="42"/>
        <v>3.61</v>
      </c>
      <c r="EA59" s="33">
        <f t="shared" si="42"/>
        <v>-1.34</v>
      </c>
      <c r="EB59" s="33">
        <f t="shared" si="42"/>
        <v>4.2160000000000002</v>
      </c>
      <c r="EC59" s="33">
        <f t="shared" si="42"/>
        <v>1.153</v>
      </c>
      <c r="ED59" s="33">
        <f t="shared" si="42"/>
        <v>1.9239999999999999</v>
      </c>
      <c r="EF59" s="33">
        <f t="shared" si="44"/>
        <v>-2.1076266460869166</v>
      </c>
      <c r="EG59" s="33">
        <f t="shared" si="43"/>
        <v>1.1516356568280834</v>
      </c>
      <c r="EH59" s="33">
        <f t="shared" si="43"/>
        <v>-0.14135093207156316</v>
      </c>
      <c r="EI59" s="33">
        <f t="shared" si="43"/>
        <v>-2.0797777041721548</v>
      </c>
      <c r="EJ59" s="33">
        <f t="shared" si="43"/>
        <v>0</v>
      </c>
      <c r="EK59" s="33">
        <f t="shared" si="43"/>
        <v>-1.1584223737652939</v>
      </c>
      <c r="EL59" s="33">
        <f t="shared" si="43"/>
        <v>0.14181898151550879</v>
      </c>
      <c r="EM59" s="33">
        <f t="shared" si="43"/>
        <v>-0.57499874188713673</v>
      </c>
      <c r="EN59" s="33">
        <f t="shared" si="43"/>
        <v>-0.39456568124611829</v>
      </c>
    </row>
    <row r="60" spans="1:168" x14ac:dyDescent="0.25">
      <c r="DP60" s="34">
        <v>1995</v>
      </c>
      <c r="DQ60" s="34"/>
      <c r="DR60" s="33"/>
      <c r="DU60" s="65" t="s">
        <v>138</v>
      </c>
      <c r="DV60" s="33">
        <f t="shared" si="45"/>
        <v>0.74</v>
      </c>
      <c r="DW60" s="33">
        <f t="shared" si="42"/>
        <v>9.3650000000000002</v>
      </c>
      <c r="DX60" s="33">
        <f t="shared" si="42"/>
        <v>0.70099999999999996</v>
      </c>
      <c r="DY60" s="33">
        <f t="shared" si="42"/>
        <v>5.899</v>
      </c>
      <c r="DZ60" s="33">
        <f t="shared" si="42"/>
        <v>9.9239999999999995</v>
      </c>
      <c r="EA60" s="33">
        <f t="shared" si="42"/>
        <v>1.8089999999999999</v>
      </c>
      <c r="EB60" s="33">
        <f t="shared" si="42"/>
        <v>2.2989999999999999</v>
      </c>
      <c r="EC60" s="33">
        <f t="shared" si="42"/>
        <v>5.0090000000000003</v>
      </c>
      <c r="ED60" s="33">
        <f t="shared" si="42"/>
        <v>4.8310000000000004</v>
      </c>
      <c r="EF60" s="33">
        <f t="shared" si="44"/>
        <v>-2.8110032034365537</v>
      </c>
      <c r="EG60" s="33">
        <f t="shared" si="43"/>
        <v>-0.17109655822310885</v>
      </c>
      <c r="EH60" s="33">
        <f t="shared" si="43"/>
        <v>-2.8229401726149099</v>
      </c>
      <c r="EI60" s="33">
        <f t="shared" si="43"/>
        <v>-1.2319564344329408</v>
      </c>
      <c r="EJ60" s="33">
        <f t="shared" si="43"/>
        <v>0</v>
      </c>
      <c r="EK60" s="33">
        <f t="shared" si="43"/>
        <v>-2.4838078174964759</v>
      </c>
      <c r="EL60" s="33">
        <f t="shared" si="43"/>
        <v>-2.3338305124350742</v>
      </c>
      <c r="EM60" s="33">
        <f t="shared" si="43"/>
        <v>-1.5043641926056903</v>
      </c>
      <c r="EN60" s="33">
        <f t="shared" si="43"/>
        <v>-1.5588457442402401</v>
      </c>
    </row>
    <row r="61" spans="1:168" x14ac:dyDescent="0.25">
      <c r="DP61" s="34">
        <v>1993</v>
      </c>
      <c r="DQ61" s="34"/>
      <c r="DR61" s="33"/>
      <c r="DU61" s="65" t="s">
        <v>141</v>
      </c>
      <c r="DV61" s="33">
        <f t="shared" si="45"/>
        <v>-1.2290000000000001</v>
      </c>
      <c r="DW61" s="33">
        <f t="shared" si="42"/>
        <v>-1.7589999999999999</v>
      </c>
      <c r="DX61" s="33">
        <f t="shared" si="42"/>
        <v>-1.022</v>
      </c>
      <c r="DY61" s="33">
        <f t="shared" si="42"/>
        <v>34.744999999999997</v>
      </c>
      <c r="DZ61" s="33">
        <f t="shared" si="42"/>
        <v>11.032999999999999</v>
      </c>
      <c r="EA61" s="33">
        <f t="shared" si="42"/>
        <v>16.669</v>
      </c>
      <c r="EB61" s="33">
        <f t="shared" si="42"/>
        <v>17.486000000000001</v>
      </c>
      <c r="EC61" s="33">
        <f t="shared" si="42"/>
        <v>66.58</v>
      </c>
      <c r="ED61" s="33">
        <f t="shared" si="42"/>
        <v>149.97300000000001</v>
      </c>
      <c r="EF61" s="33">
        <f t="shared" si="44"/>
        <v>-0.26452898364802557</v>
      </c>
      <c r="EG61" s="33">
        <f t="shared" si="43"/>
        <v>-0.2759627107181164</v>
      </c>
      <c r="EH61" s="33">
        <f t="shared" si="43"/>
        <v>-0.2600633581697071</v>
      </c>
      <c r="EI61" s="33">
        <f t="shared" si="43"/>
        <v>0.51154063450187415</v>
      </c>
      <c r="EJ61" s="33">
        <f t="shared" si="43"/>
        <v>0</v>
      </c>
      <c r="EK61" s="33">
        <f t="shared" si="43"/>
        <v>0.12158582220194686</v>
      </c>
      <c r="EL61" s="33">
        <f t="shared" si="43"/>
        <v>0.13921102034584157</v>
      </c>
      <c r="EM61" s="33">
        <f t="shared" si="43"/>
        <v>1.1983193161553478</v>
      </c>
      <c r="EN61" s="33">
        <f t="shared" si="43"/>
        <v>2.9973623379592791</v>
      </c>
    </row>
    <row r="62" spans="1:168" x14ac:dyDescent="0.25">
      <c r="DP62" s="34">
        <v>1995</v>
      </c>
      <c r="DQ62" s="34"/>
      <c r="DR62" s="33"/>
      <c r="DU62" s="65" t="s">
        <v>142</v>
      </c>
      <c r="DV62" s="33"/>
      <c r="DW62" s="33"/>
      <c r="DX62" s="33">
        <f t="shared" si="42"/>
        <v>0</v>
      </c>
      <c r="DY62" s="33">
        <f t="shared" si="42"/>
        <v>-1.6419999999999999</v>
      </c>
      <c r="DZ62" s="33">
        <f t="shared" si="42"/>
        <v>2.1549999999999998</v>
      </c>
      <c r="EA62" s="33">
        <f t="shared" si="42"/>
        <v>5.6890000000000001</v>
      </c>
      <c r="EB62" s="33">
        <f t="shared" si="42"/>
        <v>11.74</v>
      </c>
      <c r="EC62" s="33">
        <f t="shared" si="42"/>
        <v>6.7229999999999999</v>
      </c>
      <c r="ED62" s="33">
        <f t="shared" si="42"/>
        <v>-0.3</v>
      </c>
      <c r="EF62" s="33">
        <f t="shared" si="44"/>
        <v>-0.48532794282040975</v>
      </c>
      <c r="EG62" s="33">
        <f t="shared" si="43"/>
        <v>-0.48532794282040975</v>
      </c>
      <c r="EH62" s="33">
        <f t="shared" si="43"/>
        <v>-0.48532794282040975</v>
      </c>
      <c r="EI62" s="33">
        <f t="shared" si="43"/>
        <v>-0.85512306212951084</v>
      </c>
      <c r="EJ62" s="33">
        <f t="shared" si="43"/>
        <v>0</v>
      </c>
      <c r="EK62" s="33">
        <f t="shared" si="43"/>
        <v>0.79589278418901555</v>
      </c>
      <c r="EL62" s="33">
        <f t="shared" si="43"/>
        <v>2.1586395971849783</v>
      </c>
      <c r="EM62" s="33">
        <f t="shared" si="43"/>
        <v>1.0287601126698989</v>
      </c>
      <c r="EN62" s="33">
        <f t="shared" si="43"/>
        <v>-0.55289099750538562</v>
      </c>
    </row>
    <row r="63" spans="1:168" x14ac:dyDescent="0.25">
      <c r="DP63" s="34">
        <v>1997</v>
      </c>
      <c r="DQ63" s="34"/>
      <c r="DR63" s="33"/>
      <c r="DU63" s="65" t="s">
        <v>143</v>
      </c>
      <c r="DV63" s="33">
        <f t="shared" si="45"/>
        <v>2.605</v>
      </c>
      <c r="DW63" s="33">
        <f t="shared" si="42"/>
        <v>5.0890000000000004</v>
      </c>
      <c r="DX63" s="33">
        <f t="shared" si="42"/>
        <v>4.915</v>
      </c>
      <c r="DY63" s="33">
        <f t="shared" si="42"/>
        <v>4.7409999999999997</v>
      </c>
      <c r="DZ63" s="33">
        <f t="shared" si="42"/>
        <v>-2.2610000000000001</v>
      </c>
      <c r="EA63" s="33">
        <f t="shared" si="42"/>
        <v>1.2270000000000001</v>
      </c>
      <c r="EB63" s="33">
        <f t="shared" si="42"/>
        <v>9.2110000000000003</v>
      </c>
      <c r="EC63" s="33">
        <f t="shared" si="42"/>
        <v>-1.78</v>
      </c>
      <c r="ED63" s="33">
        <f t="shared" si="42"/>
        <v>1.97</v>
      </c>
      <c r="EF63" s="33">
        <f t="shared" si="44"/>
        <v>1.429098178132107</v>
      </c>
      <c r="EG63" s="33">
        <f t="shared" si="43"/>
        <v>2.1586254848481277</v>
      </c>
      <c r="EH63" s="33">
        <f t="shared" si="43"/>
        <v>2.1075233305129473</v>
      </c>
      <c r="EI63" s="33">
        <f t="shared" si="43"/>
        <v>2.0564211761777669</v>
      </c>
      <c r="EJ63" s="33">
        <f t="shared" si="43"/>
        <v>0</v>
      </c>
      <c r="EK63" s="33">
        <f t="shared" si="43"/>
        <v>1.024392611040853</v>
      </c>
      <c r="EL63" s="33">
        <f t="shared" si="43"/>
        <v>3.3692178996160163</v>
      </c>
      <c r="EM63" s="33">
        <f t="shared" si="43"/>
        <v>0.14126515077713597</v>
      </c>
      <c r="EN63" s="33">
        <f t="shared" si="43"/>
        <v>1.2426046838629152</v>
      </c>
    </row>
    <row r="64" spans="1:168" x14ac:dyDescent="0.25">
      <c r="DP64" s="34">
        <v>1993</v>
      </c>
      <c r="DQ64" s="34"/>
      <c r="DR64" s="33"/>
      <c r="DU64" s="65" t="s">
        <v>144</v>
      </c>
      <c r="DV64" s="33">
        <f t="shared" si="45"/>
        <v>15.430999999999999</v>
      </c>
      <c r="DW64" s="33">
        <f t="shared" si="42"/>
        <v>5.1470000000000002</v>
      </c>
      <c r="DX64" s="33">
        <f t="shared" si="42"/>
        <v>6.1239999999999997</v>
      </c>
      <c r="DY64" s="33">
        <f t="shared" si="42"/>
        <v>-3.0870000000000002</v>
      </c>
      <c r="DZ64" s="33">
        <f t="shared" si="42"/>
        <v>3.9470000000000001</v>
      </c>
      <c r="EA64" s="33">
        <f t="shared" si="42"/>
        <v>3.7130000000000001</v>
      </c>
      <c r="EB64" s="33">
        <f t="shared" si="42"/>
        <v>4.9740000000000002</v>
      </c>
      <c r="EC64" s="33">
        <f t="shared" si="42"/>
        <v>3.625</v>
      </c>
      <c r="ED64" s="33">
        <f t="shared" si="42"/>
        <v>5.7380000000000004</v>
      </c>
      <c r="EF64" s="33">
        <f t="shared" si="44"/>
        <v>2.5632777607313688</v>
      </c>
      <c r="EG64" s="33">
        <f t="shared" si="43"/>
        <v>0.26784511606388395</v>
      </c>
      <c r="EH64" s="33">
        <f t="shared" si="43"/>
        <v>0.48591568139256264</v>
      </c>
      <c r="EI64" s="33">
        <f t="shared" si="43"/>
        <v>-1.570018788661133</v>
      </c>
      <c r="EJ64" s="33">
        <f t="shared" si="43"/>
        <v>0</v>
      </c>
      <c r="EK64" s="33">
        <f t="shared" si="43"/>
        <v>-5.2229797632457359E-2</v>
      </c>
      <c r="EL64" s="33">
        <f t="shared" si="43"/>
        <v>0.22923077849800735</v>
      </c>
      <c r="EM64" s="33">
        <f t="shared" si="43"/>
        <v>-7.1871772810475534E-2</v>
      </c>
      <c r="EN64" s="33">
        <f t="shared" si="43"/>
        <v>0.39975883572534682</v>
      </c>
    </row>
    <row r="65" spans="120:144" x14ac:dyDescent="0.25">
      <c r="DP65" s="34">
        <v>2001</v>
      </c>
      <c r="DQ65" s="34"/>
      <c r="DR65" s="33"/>
      <c r="DU65" s="65" t="s">
        <v>145</v>
      </c>
      <c r="DV65" s="33">
        <f t="shared" si="45"/>
        <v>4.9340000000000002</v>
      </c>
      <c r="DW65" s="33">
        <f t="shared" si="42"/>
        <v>6.5</v>
      </c>
      <c r="DX65" s="33">
        <f t="shared" si="42"/>
        <v>6.399</v>
      </c>
      <c r="DY65" s="33">
        <f t="shared" si="42"/>
        <v>5.5250000000000004</v>
      </c>
      <c r="DZ65" s="33">
        <f t="shared" si="42"/>
        <v>5.7530000000000001</v>
      </c>
      <c r="EA65" s="33">
        <f t="shared" si="42"/>
        <v>-3.2469999999999999</v>
      </c>
      <c r="EB65" s="33">
        <f t="shared" si="42"/>
        <v>6.8739999999999997</v>
      </c>
      <c r="EC65" s="33">
        <f t="shared" si="42"/>
        <v>7.0460000000000003</v>
      </c>
      <c r="ED65" s="33">
        <f t="shared" si="42"/>
        <v>-0.94199999999999995</v>
      </c>
      <c r="EF65" s="33">
        <f t="shared" si="44"/>
        <v>-0.23231083505410732</v>
      </c>
      <c r="EG65" s="33">
        <f t="shared" si="43"/>
        <v>0.21188790449990008</v>
      </c>
      <c r="EH65" s="33">
        <f t="shared" si="43"/>
        <v>0.18323907136135936</v>
      </c>
      <c r="EI65" s="33">
        <f t="shared" si="43"/>
        <v>-6.4672613421656186E-2</v>
      </c>
      <c r="EJ65" s="33">
        <f t="shared" si="43"/>
        <v>0</v>
      </c>
      <c r="EK65" s="33">
        <f t="shared" si="43"/>
        <v>-2.5528663192759047</v>
      </c>
      <c r="EL65" s="33">
        <f t="shared" si="43"/>
        <v>0.31797368265647646</v>
      </c>
      <c r="EM65" s="33">
        <f t="shared" si="43"/>
        <v>0.36676179453597169</v>
      </c>
      <c r="EN65" s="33">
        <f t="shared" si="43"/>
        <v>-1.8990488897280204</v>
      </c>
    </row>
    <row r="66" spans="120:144" x14ac:dyDescent="0.25">
      <c r="DP66" s="34">
        <v>2008</v>
      </c>
      <c r="DQ66" s="34"/>
      <c r="DR66" s="33"/>
      <c r="DU66" s="65" t="s">
        <v>145</v>
      </c>
      <c r="DV66" s="33">
        <f t="shared" si="45"/>
        <v>7.0460000000000003</v>
      </c>
      <c r="DW66" s="33">
        <f t="shared" si="42"/>
        <v>-0.94199999999999995</v>
      </c>
      <c r="DX66" s="33">
        <f t="shared" si="42"/>
        <v>1.1240000000000001</v>
      </c>
      <c r="DY66" s="33">
        <f t="shared" si="42"/>
        <v>3.6309999999999998</v>
      </c>
      <c r="DZ66" s="33">
        <f t="shared" si="42"/>
        <v>5.7350000000000003</v>
      </c>
      <c r="EA66" s="33">
        <f t="shared" si="42"/>
        <v>6.45</v>
      </c>
      <c r="EB66" s="33">
        <f t="shared" si="42"/>
        <v>6.5259999999999998</v>
      </c>
      <c r="EC66" s="33">
        <f t="shared" si="42"/>
        <v>-4.2949999999999999</v>
      </c>
      <c r="ED66" s="33">
        <f t="shared" si="42"/>
        <v>3.9489999999999998</v>
      </c>
      <c r="EF66" s="33">
        <f t="shared" si="44"/>
        <v>0.35723490014180104</v>
      </c>
      <c r="EG66" s="33">
        <f t="shared" si="43"/>
        <v>-1.8194183281821554</v>
      </c>
      <c r="EH66" s="33">
        <f t="shared" si="43"/>
        <v>-1.256453184251598</v>
      </c>
      <c r="EI66" s="33">
        <f t="shared" si="43"/>
        <v>-0.57331977871727657</v>
      </c>
      <c r="EJ66" s="33">
        <f t="shared" si="43"/>
        <v>0</v>
      </c>
      <c r="EK66" s="33">
        <f t="shared" si="43"/>
        <v>0.19483062822378924</v>
      </c>
      <c r="EL66" s="33">
        <f t="shared" si="43"/>
        <v>0.21553989779722688</v>
      </c>
      <c r="EM66" s="33">
        <f t="shared" si="43"/>
        <v>-2.7330786029155338</v>
      </c>
      <c r="EN66" s="33">
        <f t="shared" si="43"/>
        <v>-0.48666783497578708</v>
      </c>
    </row>
    <row r="67" spans="120:144" x14ac:dyDescent="0.25">
      <c r="DP67" s="34">
        <v>1996</v>
      </c>
      <c r="DQ67" s="34"/>
      <c r="DR67" s="33"/>
      <c r="DU67" s="65" t="s">
        <v>147</v>
      </c>
      <c r="DV67" s="33">
        <f t="shared" si="45"/>
        <v>1.0509999999999999</v>
      </c>
      <c r="DW67" s="33">
        <f t="shared" si="42"/>
        <v>2.0510000000000002</v>
      </c>
      <c r="DX67" s="33">
        <f t="shared" si="42"/>
        <v>3.153</v>
      </c>
      <c r="DY67" s="33">
        <f t="shared" si="42"/>
        <v>4.415</v>
      </c>
      <c r="DZ67" s="33">
        <f t="shared" si="42"/>
        <v>4.5960000000000001</v>
      </c>
      <c r="EA67" s="33">
        <f t="shared" si="42"/>
        <v>6.5030000000000001</v>
      </c>
      <c r="EB67" s="33">
        <f t="shared" si="42"/>
        <v>-27.155000000000001</v>
      </c>
      <c r="EC67" s="33">
        <f t="shared" si="42"/>
        <v>7.6360000000000001</v>
      </c>
      <c r="ED67" s="33">
        <f t="shared" si="42"/>
        <v>7.51</v>
      </c>
      <c r="EF67" s="33">
        <f t="shared" si="44"/>
        <v>-0.34693534049012187</v>
      </c>
      <c r="EG67" s="33">
        <f t="shared" si="43"/>
        <v>-0.24906923597950922</v>
      </c>
      <c r="EH67" s="33">
        <f t="shared" si="43"/>
        <v>-0.14122078880881409</v>
      </c>
      <c r="EI67" s="33">
        <f t="shared" si="43"/>
        <v>-1.7713764916420897E-2</v>
      </c>
      <c r="EJ67" s="33">
        <f t="shared" si="43"/>
        <v>0</v>
      </c>
      <c r="EK67" s="33">
        <f t="shared" si="43"/>
        <v>0.18663066130173833</v>
      </c>
      <c r="EL67" s="33">
        <f t="shared" si="43"/>
        <v>-3.1073466843164628</v>
      </c>
      <c r="EM67" s="33">
        <f t="shared" si="43"/>
        <v>0.29751295771226249</v>
      </c>
      <c r="EN67" s="33">
        <f t="shared" si="43"/>
        <v>0.28518182854392526</v>
      </c>
    </row>
    <row r="68" spans="120:144" x14ac:dyDescent="0.25">
      <c r="DP68" s="34">
        <v>1990</v>
      </c>
      <c r="DQ68" s="34"/>
      <c r="DR68" s="33"/>
      <c r="DU68" s="65" t="s">
        <v>3</v>
      </c>
      <c r="DV68" s="33">
        <f t="shared" si="45"/>
        <v>-0.23400000000000001</v>
      </c>
      <c r="DW68" s="33">
        <f t="shared" si="42"/>
        <v>-0.13</v>
      </c>
      <c r="DX68" s="33">
        <f t="shared" si="42"/>
        <v>-5.9809999999999999</v>
      </c>
      <c r="DY68" s="33">
        <f t="shared" si="42"/>
        <v>-4.944</v>
      </c>
      <c r="DZ68" s="33">
        <f t="shared" si="42"/>
        <v>-3.01</v>
      </c>
      <c r="EA68" s="33">
        <f t="shared" si="42"/>
        <v>6.0259999999999998</v>
      </c>
      <c r="EB68" s="33">
        <f t="shared" si="42"/>
        <v>7.758</v>
      </c>
      <c r="EC68" s="33">
        <f t="shared" si="42"/>
        <v>8.2010000000000005</v>
      </c>
      <c r="ED68" s="33">
        <f t="shared" si="42"/>
        <v>8.4819999999999993</v>
      </c>
      <c r="EF68" s="33">
        <f t="shared" si="44"/>
        <v>0.50128459973337558</v>
      </c>
      <c r="EG68" s="33">
        <f t="shared" si="43"/>
        <v>0.52006471442079316</v>
      </c>
      <c r="EH68" s="33">
        <f t="shared" si="43"/>
        <v>-0.53649731477228346</v>
      </c>
      <c r="EI68" s="33">
        <f t="shared" si="43"/>
        <v>-0.34923790197562987</v>
      </c>
      <c r="EJ68" s="33">
        <f t="shared" si="43"/>
        <v>0</v>
      </c>
      <c r="EK68" s="33">
        <f t="shared" si="43"/>
        <v>1.6317030414952385</v>
      </c>
      <c r="EL68" s="33">
        <f t="shared" si="43"/>
        <v>1.9444641822510766</v>
      </c>
      <c r="EM68" s="33">
        <f t="shared" si="43"/>
        <v>2.0244602476984417</v>
      </c>
      <c r="EN68" s="33">
        <f t="shared" si="43"/>
        <v>2.0752026729596369</v>
      </c>
    </row>
    <row r="69" spans="120:144" x14ac:dyDescent="0.25">
      <c r="DP69" s="34">
        <v>1998</v>
      </c>
      <c r="DQ69" s="34"/>
      <c r="DR69" s="33"/>
      <c r="DU69" s="65" t="s">
        <v>3</v>
      </c>
      <c r="DV69" s="33">
        <f t="shared" si="45"/>
        <v>8.4819999999999993</v>
      </c>
      <c r="DW69" s="33">
        <f t="shared" si="42"/>
        <v>5.0549999999999997</v>
      </c>
      <c r="DX69" s="33">
        <f t="shared" si="42"/>
        <v>7.9560000000000004</v>
      </c>
      <c r="DY69" s="33">
        <f t="shared" si="42"/>
        <v>6.1849999999999996</v>
      </c>
      <c r="DZ69" s="33">
        <f t="shared" si="42"/>
        <v>-1.7070000000000001</v>
      </c>
      <c r="EA69" s="33">
        <f t="shared" si="42"/>
        <v>2.9860000000000002</v>
      </c>
      <c r="EB69" s="33">
        <f t="shared" si="42"/>
        <v>-1.345</v>
      </c>
      <c r="EC69" s="33">
        <f t="shared" si="42"/>
        <v>2.2599999999999998</v>
      </c>
      <c r="ED69" s="33">
        <f t="shared" si="42"/>
        <v>1.149</v>
      </c>
      <c r="EF69" s="33">
        <f t="shared" si="44"/>
        <v>2.8858132199787003</v>
      </c>
      <c r="EG69" s="33">
        <f t="shared" si="43"/>
        <v>1.9151898119046</v>
      </c>
      <c r="EH69" s="33">
        <f t="shared" si="43"/>
        <v>2.7368351304989873</v>
      </c>
      <c r="EI69" s="33">
        <f t="shared" si="43"/>
        <v>2.235237798809687</v>
      </c>
      <c r="EJ69" s="33">
        <f t="shared" si="43"/>
        <v>0</v>
      </c>
      <c r="EK69" s="33">
        <f t="shared" si="43"/>
        <v>1.3291904447305958</v>
      </c>
      <c r="EL69" s="33">
        <f t="shared" si="43"/>
        <v>0.10252864713242613</v>
      </c>
      <c r="EM69" s="33">
        <f t="shared" si="43"/>
        <v>1.1235666938517521</v>
      </c>
      <c r="EN69" s="33">
        <f t="shared" si="43"/>
        <v>0.80890004477958266</v>
      </c>
    </row>
    <row r="70" spans="120:144" x14ac:dyDescent="0.25">
      <c r="DP70" s="34">
        <v>2007</v>
      </c>
      <c r="DQ70" s="34"/>
      <c r="DR70" s="33"/>
      <c r="DU70" s="65" t="s">
        <v>148</v>
      </c>
      <c r="DV70" s="33">
        <f t="shared" si="45"/>
        <v>2.4340000000000002</v>
      </c>
      <c r="DW70" s="33">
        <f t="shared" si="45"/>
        <v>7.8360000000000003</v>
      </c>
      <c r="DX70" s="33">
        <f t="shared" si="45"/>
        <v>7.23</v>
      </c>
      <c r="DY70" s="33">
        <f t="shared" si="45"/>
        <v>4.7089999999999996</v>
      </c>
      <c r="DZ70" s="33">
        <f t="shared" si="45"/>
        <v>5.9850000000000003</v>
      </c>
      <c r="EA70" s="33">
        <f t="shared" si="45"/>
        <v>1.1879999999999999</v>
      </c>
      <c r="EB70" s="33">
        <f t="shared" si="45"/>
        <v>-6.5650000000000004</v>
      </c>
      <c r="EC70" s="33">
        <f t="shared" si="45"/>
        <v>-4.0979999999999999</v>
      </c>
      <c r="ED70" s="33">
        <f t="shared" si="45"/>
        <v>2.89</v>
      </c>
      <c r="EF70" s="33">
        <f t="shared" si="44"/>
        <v>-0.76215811152155799</v>
      </c>
      <c r="EG70" s="33">
        <f t="shared" si="44"/>
        <v>0.39728376919921254</v>
      </c>
      <c r="EH70" s="33">
        <f t="shared" si="44"/>
        <v>0.26721679775960006</v>
      </c>
      <c r="EI70" s="33">
        <f t="shared" si="44"/>
        <v>-0.27387038870783115</v>
      </c>
      <c r="EJ70" s="33">
        <f t="shared" si="44"/>
        <v>0</v>
      </c>
      <c r="EK70" s="33">
        <f t="shared" si="44"/>
        <v>-1.02958954124723</v>
      </c>
      <c r="EL70" s="33">
        <f t="shared" si="44"/>
        <v>-2.6936311742031971</v>
      </c>
      <c r="EM70" s="33">
        <f t="shared" si="44"/>
        <v>-2.1641341139036521</v>
      </c>
      <c r="EN70" s="33">
        <f t="shared" si="44"/>
        <v>-0.66428593499274069</v>
      </c>
    </row>
    <row r="71" spans="120:144" x14ac:dyDescent="0.25">
      <c r="DP71" s="34">
        <v>1989</v>
      </c>
      <c r="DQ71" s="34"/>
      <c r="DR71" s="33"/>
      <c r="DU71" s="65" t="s">
        <v>4</v>
      </c>
      <c r="DV71" s="33">
        <f t="shared" si="45"/>
        <v>-0.9</v>
      </c>
      <c r="DW71" s="33">
        <f t="shared" si="45"/>
        <v>7</v>
      </c>
      <c r="DX71" s="33">
        <f t="shared" si="45"/>
        <v>7.7</v>
      </c>
      <c r="DY71" s="33">
        <f t="shared" si="45"/>
        <v>-3.9929999999999999</v>
      </c>
      <c r="DZ71" s="33">
        <f t="shared" si="45"/>
        <v>4.7</v>
      </c>
      <c r="EA71" s="33">
        <f t="shared" si="45"/>
        <v>4.875</v>
      </c>
      <c r="EB71" s="33">
        <f t="shared" si="45"/>
        <v>0.83399999999999996</v>
      </c>
      <c r="EC71" s="33">
        <f t="shared" si="45"/>
        <v>2.778</v>
      </c>
      <c r="ED71" s="33">
        <f t="shared" si="45"/>
        <v>2.2109999999999999</v>
      </c>
      <c r="EF71" s="33">
        <f t="shared" si="44"/>
        <v>-1.5761415074919045</v>
      </c>
      <c r="EG71" s="33">
        <f t="shared" si="44"/>
        <v>0.6473438334341749</v>
      </c>
      <c r="EH71" s="33">
        <f t="shared" si="44"/>
        <v>0.84436152187066305</v>
      </c>
      <c r="EI71" s="33">
        <f t="shared" si="44"/>
        <v>-2.4466782365405577</v>
      </c>
      <c r="EJ71" s="33">
        <f t="shared" si="44"/>
        <v>0</v>
      </c>
      <c r="EK71" s="33">
        <f t="shared" si="44"/>
        <v>4.9254422109121961E-2</v>
      </c>
      <c r="EL71" s="33">
        <f t="shared" si="44"/>
        <v>-1.0881005478506611</v>
      </c>
      <c r="EM71" s="33">
        <f t="shared" si="44"/>
        <v>-0.54095428167847148</v>
      </c>
      <c r="EN71" s="33">
        <f t="shared" si="44"/>
        <v>-0.70053860931202683</v>
      </c>
    </row>
    <row r="72" spans="120:144" x14ac:dyDescent="0.25">
      <c r="DP72" s="34">
        <v>1996</v>
      </c>
      <c r="DQ72" s="34"/>
      <c r="DR72" s="33"/>
      <c r="DU72" s="65" t="s">
        <v>149</v>
      </c>
      <c r="DV72" s="33">
        <f t="shared" si="45"/>
        <v>3.1970000000000001</v>
      </c>
      <c r="DW72" s="33">
        <f t="shared" si="45"/>
        <v>2.62</v>
      </c>
      <c r="DX72" s="33">
        <f t="shared" si="45"/>
        <v>4.9470000000000001</v>
      </c>
      <c r="DY72" s="33">
        <f t="shared" si="45"/>
        <v>-1.2569999999999999</v>
      </c>
      <c r="DZ72" s="33">
        <f t="shared" si="45"/>
        <v>6.069</v>
      </c>
      <c r="EA72" s="33">
        <f t="shared" si="45"/>
        <v>5.4740000000000002</v>
      </c>
      <c r="EB72" s="33">
        <f t="shared" si="45"/>
        <v>10.968</v>
      </c>
      <c r="EC72" s="33">
        <f t="shared" si="45"/>
        <v>1.395</v>
      </c>
      <c r="ED72" s="33">
        <f t="shared" si="45"/>
        <v>4.8819999999999997</v>
      </c>
      <c r="EF72" s="33">
        <f t="shared" si="44"/>
        <v>-0.89311471514680174</v>
      </c>
      <c r="EG72" s="33">
        <f t="shared" si="44"/>
        <v>-1.0725461882107656</v>
      </c>
      <c r="EH72" s="33">
        <f t="shared" si="44"/>
        <v>-0.34891180724049842</v>
      </c>
      <c r="EI72" s="33">
        <f t="shared" si="44"/>
        <v>-2.2781888590409016</v>
      </c>
      <c r="EJ72" s="33">
        <f t="shared" si="44"/>
        <v>0</v>
      </c>
      <c r="EK72" s="33">
        <f t="shared" si="44"/>
        <v>-0.18502898868814305</v>
      </c>
      <c r="EL72" s="33">
        <f t="shared" si="44"/>
        <v>1.523457169047417</v>
      </c>
      <c r="EM72" s="33">
        <f t="shared" si="44"/>
        <v>-1.4534882237451778</v>
      </c>
      <c r="EN72" s="33">
        <f t="shared" si="44"/>
        <v>-0.36912505810558982</v>
      </c>
    </row>
    <row r="73" spans="120:144" x14ac:dyDescent="0.25">
      <c r="DP73" s="34">
        <v>1997</v>
      </c>
      <c r="DQ73" s="34"/>
      <c r="DR73" s="33"/>
      <c r="DU73" s="65" t="s">
        <v>151</v>
      </c>
      <c r="DV73" s="33">
        <f t="shared" si="45"/>
        <v>3.294</v>
      </c>
      <c r="DW73" s="33">
        <f t="shared" si="45"/>
        <v>5.6719999999999997</v>
      </c>
      <c r="DX73" s="33">
        <f t="shared" si="45"/>
        <v>1.778</v>
      </c>
      <c r="DY73" s="33">
        <f t="shared" si="45"/>
        <v>4.673</v>
      </c>
      <c r="DZ73" s="33">
        <f t="shared" si="45"/>
        <v>3.4369999999999998</v>
      </c>
      <c r="EA73" s="33">
        <f t="shared" si="45"/>
        <v>5.4889999999999999</v>
      </c>
      <c r="EB73" s="33">
        <f t="shared" si="45"/>
        <v>0.376</v>
      </c>
      <c r="EC73" s="33">
        <f t="shared" si="45"/>
        <v>5.66</v>
      </c>
      <c r="ED73" s="33">
        <f t="shared" si="45"/>
        <v>3.669</v>
      </c>
      <c r="EF73" s="33">
        <f t="shared" si="44"/>
        <v>-8.2878641833843136E-2</v>
      </c>
      <c r="EG73" s="33">
        <f t="shared" si="44"/>
        <v>1.2953410104799976</v>
      </c>
      <c r="EH73" s="33">
        <f t="shared" si="44"/>
        <v>-0.96150815945696466</v>
      </c>
      <c r="EI73" s="33">
        <f t="shared" si="44"/>
        <v>0.71634965948692508</v>
      </c>
      <c r="EJ73" s="33">
        <f t="shared" si="44"/>
        <v>0</v>
      </c>
      <c r="EK73" s="33">
        <f t="shared" si="44"/>
        <v>1.189279531769555</v>
      </c>
      <c r="EL73" s="33">
        <f t="shared" si="44"/>
        <v>-1.7740665919817777</v>
      </c>
      <c r="EM73" s="33">
        <f t="shared" si="44"/>
        <v>1.2883861594170181</v>
      </c>
      <c r="EN73" s="33">
        <f t="shared" si="44"/>
        <v>0.1344604538842773</v>
      </c>
    </row>
    <row r="74" spans="120:144" x14ac:dyDescent="0.25">
      <c r="DP74" s="34">
        <v>2005</v>
      </c>
      <c r="DQ74" s="34"/>
      <c r="DR74" s="33"/>
      <c r="DU74" s="65" t="s">
        <v>151</v>
      </c>
      <c r="DV74" s="33">
        <f t="shared" si="45"/>
        <v>3.669</v>
      </c>
      <c r="DW74" s="33">
        <f t="shared" si="45"/>
        <v>1.9910000000000001</v>
      </c>
      <c r="DX74" s="33">
        <f t="shared" si="45"/>
        <v>3.4550000000000001</v>
      </c>
      <c r="DY74" s="33">
        <f t="shared" si="45"/>
        <v>2.8039999999999998</v>
      </c>
      <c r="DZ74" s="33">
        <f t="shared" si="45"/>
        <v>2.9369999999999998</v>
      </c>
      <c r="EA74" s="33">
        <f t="shared" si="45"/>
        <v>4.0979999999999999</v>
      </c>
      <c r="EB74" s="33">
        <f t="shared" si="45"/>
        <v>4.8540000000000001</v>
      </c>
      <c r="EC74" s="33">
        <f t="shared" si="45"/>
        <v>5.133</v>
      </c>
      <c r="ED74" s="33">
        <f t="shared" si="45"/>
        <v>4.8079999999999998</v>
      </c>
      <c r="EF74" s="33">
        <f t="shared" si="44"/>
        <v>0.72734673754078072</v>
      </c>
      <c r="EG74" s="33">
        <f t="shared" si="44"/>
        <v>-0.9399863575322106</v>
      </c>
      <c r="EH74" s="33">
        <f t="shared" si="44"/>
        <v>0.51470711754935039</v>
      </c>
      <c r="EI74" s="33">
        <f t="shared" si="44"/>
        <v>-0.1321545301815899</v>
      </c>
      <c r="EJ74" s="33">
        <f t="shared" si="44"/>
        <v>0</v>
      </c>
      <c r="EK74" s="33">
        <f t="shared" si="44"/>
        <v>1.1536196206077134</v>
      </c>
      <c r="EL74" s="33">
        <f t="shared" si="44"/>
        <v>1.9048137921662245</v>
      </c>
      <c r="EM74" s="33">
        <f t="shared" si="44"/>
        <v>2.1820402126223417</v>
      </c>
      <c r="EN74" s="33">
        <f t="shared" si="44"/>
        <v>1.8591062102989075</v>
      </c>
    </row>
    <row r="75" spans="120:144" x14ac:dyDescent="0.25">
      <c r="DP75" s="34">
        <v>1995</v>
      </c>
      <c r="DQ75" s="34"/>
      <c r="DR75" s="33"/>
      <c r="DU75" s="65" t="s">
        <v>152</v>
      </c>
      <c r="DV75" s="33">
        <f t="shared" si="45"/>
        <v>8.6449999999999996</v>
      </c>
      <c r="DW75" s="33">
        <f t="shared" si="45"/>
        <v>1.819</v>
      </c>
      <c r="DX75" s="33">
        <f t="shared" si="45"/>
        <v>4.2009999999999996</v>
      </c>
      <c r="DY75" s="33">
        <f t="shared" si="45"/>
        <v>3.8210000000000002</v>
      </c>
      <c r="DZ75" s="33">
        <f t="shared" si="45"/>
        <v>1.4319999999999999</v>
      </c>
      <c r="EA75" s="33">
        <f t="shared" si="45"/>
        <v>1.5149999999999999</v>
      </c>
      <c r="EB75" s="33">
        <f t="shared" si="45"/>
        <v>5.9370000000000003</v>
      </c>
      <c r="EC75" s="33">
        <f t="shared" si="45"/>
        <v>6.4930000000000003</v>
      </c>
      <c r="ED75" s="33">
        <f t="shared" si="45"/>
        <v>8.42</v>
      </c>
      <c r="EF75" s="33">
        <f t="shared" si="44"/>
        <v>2.6987200211076559</v>
      </c>
      <c r="EG75" s="33">
        <f t="shared" si="44"/>
        <v>0.14479476614011685</v>
      </c>
      <c r="EH75" s="33">
        <f t="shared" si="44"/>
        <v>1.036012163932774</v>
      </c>
      <c r="EI75" s="33">
        <f t="shared" si="44"/>
        <v>0.89383642457038548</v>
      </c>
      <c r="EJ75" s="33">
        <f t="shared" si="44"/>
        <v>0</v>
      </c>
      <c r="EK75" s="33">
        <f t="shared" si="44"/>
        <v>3.1054174650205928E-2</v>
      </c>
      <c r="EL75" s="33">
        <f t="shared" si="44"/>
        <v>1.6855308048093709</v>
      </c>
      <c r="EM75" s="33">
        <f t="shared" si="44"/>
        <v>1.8935563602974972</v>
      </c>
      <c r="EN75" s="33">
        <f t="shared" si="44"/>
        <v>2.6145370175378204</v>
      </c>
    </row>
    <row r="76" spans="120:144" x14ac:dyDescent="0.25">
      <c r="DP76" s="34">
        <v>1992</v>
      </c>
      <c r="DQ76" s="34"/>
      <c r="DR76" s="33"/>
      <c r="DU76" s="65" t="s">
        <v>153</v>
      </c>
      <c r="DV76" s="33">
        <f t="shared" si="45"/>
        <v>0</v>
      </c>
      <c r="DW76" s="33">
        <f t="shared" si="45"/>
        <v>0</v>
      </c>
      <c r="DX76" s="33">
        <f t="shared" si="45"/>
        <v>0</v>
      </c>
      <c r="DY76" s="33">
        <f t="shared" si="45"/>
        <v>0</v>
      </c>
      <c r="DZ76" s="33">
        <f t="shared" si="45"/>
        <v>0</v>
      </c>
      <c r="EA76" s="33">
        <f t="shared" si="45"/>
        <v>-7.5</v>
      </c>
      <c r="EB76" s="33">
        <f t="shared" si="45"/>
        <v>-1.8</v>
      </c>
      <c r="EC76" s="33">
        <f t="shared" si="45"/>
        <v>-1.1000000000000001</v>
      </c>
      <c r="ED76" s="33">
        <f t="shared" si="45"/>
        <v>1.2</v>
      </c>
      <c r="EF76" s="33">
        <f t="shared" si="44"/>
        <v>0</v>
      </c>
      <c r="EG76" s="33">
        <f t="shared" si="44"/>
        <v>0</v>
      </c>
      <c r="EH76" s="33">
        <f t="shared" si="44"/>
        <v>0</v>
      </c>
      <c r="EI76" s="33">
        <f t="shared" si="44"/>
        <v>0</v>
      </c>
      <c r="EJ76" s="33">
        <f t="shared" si="44"/>
        <v>0</v>
      </c>
      <c r="EK76" s="33">
        <f t="shared" si="44"/>
        <v>-3.0983519960183479</v>
      </c>
      <c r="EL76" s="33">
        <f t="shared" si="44"/>
        <v>-0.74360447904440352</v>
      </c>
      <c r="EM76" s="33">
        <f t="shared" si="44"/>
        <v>-0.4544249594160244</v>
      </c>
      <c r="EN76" s="33">
        <f t="shared" si="44"/>
        <v>0.49573631936293566</v>
      </c>
    </row>
    <row r="77" spans="120:144" x14ac:dyDescent="0.25">
      <c r="DP77" s="34">
        <v>1986</v>
      </c>
      <c r="DQ77" s="34"/>
      <c r="DR77" s="34"/>
      <c r="DU77" s="65" t="s">
        <v>154</v>
      </c>
      <c r="DV77" s="33">
        <f t="shared" si="45"/>
        <v>7.4660000000000002</v>
      </c>
      <c r="DW77" s="33">
        <f t="shared" si="45"/>
        <v>4.4139999999999997</v>
      </c>
      <c r="DX77" s="33">
        <f t="shared" si="45"/>
        <v>17.379000000000001</v>
      </c>
      <c r="DY77" s="33">
        <f t="shared" si="45"/>
        <v>13.801</v>
      </c>
      <c r="DZ77" s="33">
        <f t="shared" si="45"/>
        <v>8.5960000000000001</v>
      </c>
      <c r="EA77" s="33">
        <f t="shared" si="45"/>
        <v>8.8659999999999997</v>
      </c>
      <c r="EB77" s="33">
        <f t="shared" si="45"/>
        <v>8.7219999999999995</v>
      </c>
      <c r="EC77" s="33">
        <f t="shared" si="45"/>
        <v>9.2919999999999998</v>
      </c>
      <c r="ED77" s="33">
        <f t="shared" si="45"/>
        <v>-4.0490000000000004</v>
      </c>
      <c r="EF77" s="33">
        <f t="shared" si="44"/>
        <v>-0.20167546244259285</v>
      </c>
      <c r="EG77" s="33">
        <f t="shared" si="44"/>
        <v>-0.74637768489816236</v>
      </c>
      <c r="EH77" s="33">
        <f t="shared" si="44"/>
        <v>1.567535917374596</v>
      </c>
      <c r="EI77" s="33">
        <f t="shared" si="44"/>
        <v>0.92895644425990787</v>
      </c>
      <c r="EJ77" s="33">
        <f t="shared" si="44"/>
        <v>0</v>
      </c>
      <c r="EK77" s="33">
        <f t="shared" si="44"/>
        <v>4.8187942353539813E-2</v>
      </c>
      <c r="EL77" s="33">
        <f t="shared" si="44"/>
        <v>2.2487706431651849E-2</v>
      </c>
      <c r="EM77" s="33">
        <f t="shared" si="44"/>
        <v>0.12421780695579167</v>
      </c>
      <c r="EN77" s="33">
        <f t="shared" si="44"/>
        <v>-2.2568019668907846</v>
      </c>
    </row>
    <row r="78" spans="120:144" x14ac:dyDescent="0.25">
      <c r="DP78" s="34">
        <v>1999</v>
      </c>
      <c r="DQ78" s="34"/>
      <c r="DR78" s="34"/>
      <c r="DU78" s="65" t="s">
        <v>154</v>
      </c>
      <c r="DV78" s="33">
        <f t="shared" si="45"/>
        <v>7.3769999999999998</v>
      </c>
      <c r="DW78" s="33">
        <f t="shared" si="45"/>
        <v>9.0839999999999996</v>
      </c>
      <c r="DX78" s="33">
        <f t="shared" si="45"/>
        <v>10.404999999999999</v>
      </c>
      <c r="DY78" s="33">
        <f t="shared" si="45"/>
        <v>9.7889999999999997</v>
      </c>
      <c r="DZ78" s="33">
        <f t="shared" si="45"/>
        <v>7.23</v>
      </c>
      <c r="EA78" s="33">
        <f t="shared" si="45"/>
        <v>4.7699999999999996</v>
      </c>
      <c r="EB78" s="33">
        <f t="shared" si="45"/>
        <v>3.452</v>
      </c>
      <c r="EC78" s="33">
        <f t="shared" si="45"/>
        <v>6.0979999999999999</v>
      </c>
      <c r="ED78" s="33">
        <f t="shared" si="45"/>
        <v>14.153</v>
      </c>
      <c r="EF78" s="33">
        <f t="shared" si="44"/>
        <v>4.8197266034600866E-2</v>
      </c>
      <c r="EG78" s="33">
        <f t="shared" si="44"/>
        <v>0.60787572264047862</v>
      </c>
      <c r="EH78" s="33">
        <f t="shared" si="44"/>
        <v>1.0409953718357712</v>
      </c>
      <c r="EI78" s="33">
        <f t="shared" si="44"/>
        <v>0.83902587607172874</v>
      </c>
      <c r="EJ78" s="33">
        <f t="shared" si="44"/>
        <v>0</v>
      </c>
      <c r="EK78" s="33">
        <f t="shared" si="44"/>
        <v>-0.80656649282393666</v>
      </c>
      <c r="EL78" s="33">
        <f t="shared" si="44"/>
        <v>-1.2387025243450538</v>
      </c>
      <c r="EM78" s="33">
        <f t="shared" si="44"/>
        <v>-0.37115173572223437</v>
      </c>
      <c r="EN78" s="33">
        <f t="shared" si="44"/>
        <v>2.2698617194390698</v>
      </c>
    </row>
    <row r="79" spans="120:144" x14ac:dyDescent="0.25">
      <c r="DP79" s="34">
        <v>2009</v>
      </c>
      <c r="DQ79" s="34"/>
      <c r="DR79" s="34"/>
      <c r="DU79" s="65" t="s">
        <v>154</v>
      </c>
      <c r="DV79" s="33">
        <f t="shared" si="45"/>
        <v>-8.6750000000000007</v>
      </c>
      <c r="DW79" s="33">
        <f t="shared" si="45"/>
        <v>19.585999999999999</v>
      </c>
      <c r="DX79" s="33">
        <f t="shared" si="45"/>
        <v>10.555999999999999</v>
      </c>
      <c r="DY79" s="33">
        <f t="shared" si="45"/>
        <v>12.199</v>
      </c>
      <c r="DZ79" s="33">
        <f t="shared" si="45"/>
        <v>-3.6339999999999999</v>
      </c>
      <c r="EA79" s="33">
        <f t="shared" si="45"/>
        <v>7.0579999999999998</v>
      </c>
      <c r="EB79" s="33">
        <f t="shared" si="45"/>
        <v>7.0490000000000004</v>
      </c>
      <c r="EC79" s="33">
        <f t="shared" si="45"/>
        <v>3.4980000000000002</v>
      </c>
      <c r="ED79" s="33">
        <f t="shared" si="45"/>
        <v>3.7639999999999998</v>
      </c>
      <c r="EF79" s="33">
        <f t="shared" si="44"/>
        <v>-0.63641941917288869</v>
      </c>
      <c r="EG79" s="33">
        <f t="shared" si="44"/>
        <v>2.9314935356465925</v>
      </c>
      <c r="EH79" s="33">
        <f t="shared" si="44"/>
        <v>1.7914682717840287</v>
      </c>
      <c r="EI79" s="33">
        <f t="shared" si="44"/>
        <v>1.9988947954303402</v>
      </c>
      <c r="EJ79" s="33">
        <f t="shared" si="44"/>
        <v>0</v>
      </c>
      <c r="EK79" s="33">
        <f t="shared" si="44"/>
        <v>1.3498505117628496</v>
      </c>
      <c r="EL79" s="33">
        <f t="shared" si="44"/>
        <v>1.3487142739583353</v>
      </c>
      <c r="EM79" s="33">
        <f t="shared" si="44"/>
        <v>0.90040533575501713</v>
      </c>
      <c r="EN79" s="33">
        <f t="shared" si="44"/>
        <v>0.93398747531065851</v>
      </c>
    </row>
    <row r="80" spans="120:144" x14ac:dyDescent="0.25">
      <c r="DP80" s="34">
        <v>1996</v>
      </c>
      <c r="DQ80" s="34"/>
      <c r="DR80" s="33"/>
      <c r="DU80" s="65" t="s">
        <v>156</v>
      </c>
      <c r="DV80" s="33">
        <f t="shared" si="45"/>
        <v>10.416</v>
      </c>
      <c r="DW80" s="33">
        <f t="shared" si="45"/>
        <v>10.275</v>
      </c>
      <c r="DX80" s="33">
        <f t="shared" si="45"/>
        <v>4.8449999999999998</v>
      </c>
      <c r="DY80" s="33">
        <f t="shared" si="45"/>
        <v>4.4459999999999997</v>
      </c>
      <c r="DZ80" s="33">
        <f t="shared" si="45"/>
        <v>0.26500000000000001</v>
      </c>
      <c r="EA80" s="33">
        <f t="shared" si="45"/>
        <v>3.7309999999999999</v>
      </c>
      <c r="EB80" s="33">
        <f t="shared" si="45"/>
        <v>8.5749999999999993</v>
      </c>
      <c r="EC80" s="33">
        <f t="shared" si="45"/>
        <v>4.6189999999999998</v>
      </c>
      <c r="ED80" s="33">
        <f t="shared" si="45"/>
        <v>7.1989999999999998</v>
      </c>
      <c r="EF80" s="33">
        <f t="shared" si="44"/>
        <v>3.218545194067822</v>
      </c>
      <c r="EG80" s="33">
        <f t="shared" si="44"/>
        <v>3.1738387737778444</v>
      </c>
      <c r="EH80" s="33">
        <f t="shared" si="44"/>
        <v>1.4521659923978549</v>
      </c>
      <c r="EI80" s="33">
        <f t="shared" si="44"/>
        <v>1.3256563349815353</v>
      </c>
      <c r="EJ80" s="33">
        <f t="shared" si="44"/>
        <v>0</v>
      </c>
      <c r="EK80" s="33">
        <f t="shared" si="44"/>
        <v>1.0989535654259748</v>
      </c>
      <c r="EL80" s="33">
        <f t="shared" si="44"/>
        <v>2.6348251958135749</v>
      </c>
      <c r="EM80" s="33">
        <f t="shared" si="44"/>
        <v>1.3805088932096639</v>
      </c>
      <c r="EN80" s="33">
        <f t="shared" si="44"/>
        <v>2.1985412644730844</v>
      </c>
    </row>
    <row r="81" spans="120:144" x14ac:dyDescent="0.25">
      <c r="DP81" s="34">
        <v>1992</v>
      </c>
      <c r="DQ81" s="34"/>
      <c r="DR81" s="33"/>
      <c r="DU81" s="65" t="s">
        <v>157</v>
      </c>
      <c r="DV81" s="33">
        <f t="shared" si="45"/>
        <v>5.1459999999999999</v>
      </c>
      <c r="DW81" s="33">
        <f t="shared" si="45"/>
        <v>4.1829999999999998</v>
      </c>
      <c r="DX81" s="33">
        <f t="shared" si="45"/>
        <v>-2.4860000000000002</v>
      </c>
      <c r="DY81" s="33">
        <f t="shared" si="45"/>
        <v>-9.1989999999999998</v>
      </c>
      <c r="DZ81" s="33">
        <f t="shared" si="45"/>
        <v>-9.2560000000000002</v>
      </c>
      <c r="EA81" s="33">
        <f t="shared" si="45"/>
        <v>-3.169</v>
      </c>
      <c r="EB81" s="33">
        <f t="shared" si="45"/>
        <v>2.1339999999999999</v>
      </c>
      <c r="EC81" s="33">
        <f t="shared" si="45"/>
        <v>6.3760000000000003</v>
      </c>
      <c r="ED81" s="33">
        <f t="shared" si="45"/>
        <v>2.2349999999999999</v>
      </c>
      <c r="EF81" s="33">
        <f t="shared" si="44"/>
        <v>2.5871887168664758</v>
      </c>
      <c r="EG81" s="33">
        <f t="shared" si="44"/>
        <v>2.4141944984008168</v>
      </c>
      <c r="EH81" s="33">
        <f t="shared" si="44"/>
        <v>1.2161691163162087</v>
      </c>
      <c r="EI81" s="33">
        <f t="shared" si="44"/>
        <v>1.0239533180210394E-2</v>
      </c>
      <c r="EJ81" s="33">
        <f t="shared" si="44"/>
        <v>0</v>
      </c>
      <c r="EK81" s="33">
        <f t="shared" si="44"/>
        <v>1.0934743590866709</v>
      </c>
      <c r="EL81" s="33">
        <f t="shared" si="44"/>
        <v>2.0461102267122038</v>
      </c>
      <c r="EM81" s="33">
        <f t="shared" si="44"/>
        <v>2.8081470644394355</v>
      </c>
      <c r="EN81" s="33">
        <f t="shared" si="44"/>
        <v>2.0642539609438044</v>
      </c>
    </row>
    <row r="82" spans="120:144" x14ac:dyDescent="0.25">
      <c r="DP82" s="34">
        <v>1997</v>
      </c>
      <c r="DQ82" s="34"/>
      <c r="DR82" s="33"/>
      <c r="DU82" s="65" t="s">
        <v>159</v>
      </c>
      <c r="DV82" s="33">
        <f t="shared" si="45"/>
        <v>-1.62</v>
      </c>
      <c r="DW82" s="33">
        <f t="shared" si="45"/>
        <v>5.133</v>
      </c>
      <c r="DX82" s="33">
        <f t="shared" si="45"/>
        <v>3.226</v>
      </c>
      <c r="DY82" s="33">
        <f t="shared" si="45"/>
        <v>2.3039999999999998</v>
      </c>
      <c r="DZ82" s="33">
        <f t="shared" si="45"/>
        <v>4.6909999999999998</v>
      </c>
      <c r="EA82" s="33">
        <f t="shared" si="45"/>
        <v>3.9940000000000002</v>
      </c>
      <c r="EB82" s="33">
        <f t="shared" si="45"/>
        <v>2.681</v>
      </c>
      <c r="EC82" s="33">
        <f t="shared" si="45"/>
        <v>4.08</v>
      </c>
      <c r="ED82" s="33">
        <f t="shared" si="45"/>
        <v>1.171</v>
      </c>
      <c r="EF82" s="33">
        <f t="shared" si="44"/>
        <v>-3.2144827161812173</v>
      </c>
      <c r="EG82" s="33">
        <f t="shared" si="44"/>
        <v>0.22513093971670076</v>
      </c>
      <c r="EH82" s="33">
        <f t="shared" si="44"/>
        <v>-0.74619191557684716</v>
      </c>
      <c r="EI82" s="33">
        <f t="shared" si="44"/>
        <v>-1.2158089436736754</v>
      </c>
      <c r="EJ82" s="33">
        <f t="shared" si="44"/>
        <v>0</v>
      </c>
      <c r="EK82" s="33">
        <f t="shared" si="44"/>
        <v>-0.35501417416864317</v>
      </c>
      <c r="EL82" s="33">
        <f t="shared" si="44"/>
        <v>-1.0237854950917835</v>
      </c>
      <c r="EM82" s="33">
        <f t="shared" si="44"/>
        <v>-0.31121041666720378</v>
      </c>
      <c r="EN82" s="33">
        <f t="shared" si="44"/>
        <v>-1.7928979814542676</v>
      </c>
    </row>
    <row r="83" spans="120:144" x14ac:dyDescent="0.25">
      <c r="DP83" s="34">
        <v>1996</v>
      </c>
      <c r="DQ83" s="34"/>
      <c r="DR83" s="33"/>
      <c r="DU83" s="65" t="s">
        <v>161</v>
      </c>
      <c r="DV83" s="33">
        <f t="shared" si="45"/>
        <v>4.1349999999999998</v>
      </c>
      <c r="DW83" s="33">
        <f t="shared" si="45"/>
        <v>1.6830000000000001</v>
      </c>
      <c r="DX83" s="33">
        <f t="shared" si="45"/>
        <v>6.39</v>
      </c>
      <c r="DY83" s="33">
        <f t="shared" si="45"/>
        <v>6.556</v>
      </c>
      <c r="DZ83" s="33">
        <f t="shared" si="45"/>
        <v>7.274</v>
      </c>
      <c r="EA83" s="33">
        <f t="shared" si="45"/>
        <v>0.80300000000000005</v>
      </c>
      <c r="EB83" s="33">
        <f t="shared" si="45"/>
        <v>1.1000000000000001</v>
      </c>
      <c r="EC83" s="33">
        <f t="shared" si="45"/>
        <v>-0.63600000000000001</v>
      </c>
      <c r="ED83" s="33">
        <f t="shared" si="45"/>
        <v>4.7949999999999999</v>
      </c>
      <c r="EF83" s="33">
        <f t="shared" si="44"/>
        <v>-1.146911568366991</v>
      </c>
      <c r="EG83" s="33">
        <f t="shared" si="44"/>
        <v>-2.0428106335584095</v>
      </c>
      <c r="EH83" s="33">
        <f t="shared" si="44"/>
        <v>-0.32299134324193068</v>
      </c>
      <c r="EI83" s="33">
        <f t="shared" si="44"/>
        <v>-0.26233912267840059</v>
      </c>
      <c r="EJ83" s="33">
        <f t="shared" si="44"/>
        <v>0</v>
      </c>
      <c r="EK83" s="33">
        <f t="shared" si="44"/>
        <v>-2.3643404775096526</v>
      </c>
      <c r="EL83" s="33">
        <f t="shared" si="44"/>
        <v>-2.2558241551761076</v>
      </c>
      <c r="EM83" s="33">
        <f t="shared" si="44"/>
        <v>-2.8901148473344693</v>
      </c>
      <c r="EN83" s="33">
        <f t="shared" si="44"/>
        <v>-0.90576418540355874</v>
      </c>
    </row>
    <row r="84" spans="120:144" x14ac:dyDescent="0.25">
      <c r="DP84" s="34">
        <v>1993</v>
      </c>
      <c r="DQ84" s="34"/>
      <c r="DR84" s="33"/>
      <c r="DU84" s="65" t="s">
        <v>162</v>
      </c>
      <c r="DV84" s="33">
        <f t="shared" si="45"/>
        <v>3.1349999999999998</v>
      </c>
      <c r="DW84" s="33">
        <f t="shared" si="45"/>
        <v>-2.153</v>
      </c>
      <c r="DX84" s="33">
        <f t="shared" si="45"/>
        <v>1.2010000000000001</v>
      </c>
      <c r="DY84" s="33">
        <f t="shared" si="45"/>
        <v>0.7</v>
      </c>
      <c r="DZ84" s="33">
        <f t="shared" si="45"/>
        <v>1.1000000000000001</v>
      </c>
      <c r="EA84" s="33">
        <f t="shared" si="45"/>
        <v>2.2000000000000002</v>
      </c>
      <c r="EB84" s="33">
        <f t="shared" si="45"/>
        <v>2</v>
      </c>
      <c r="EC84" s="33">
        <f t="shared" si="45"/>
        <v>1.5</v>
      </c>
      <c r="ED84" s="33">
        <f t="shared" si="45"/>
        <v>0.996</v>
      </c>
      <c r="EF84" s="33">
        <f t="shared" si="44"/>
        <v>1.4799478492538785</v>
      </c>
      <c r="EG84" s="33">
        <f t="shared" si="44"/>
        <v>-2.3657348175050945</v>
      </c>
      <c r="EH84" s="33">
        <f t="shared" si="44"/>
        <v>7.3451957137416077E-2</v>
      </c>
      <c r="EI84" s="33">
        <f t="shared" si="44"/>
        <v>-0.29089884014818262</v>
      </c>
      <c r="EJ84" s="33">
        <f t="shared" si="44"/>
        <v>0</v>
      </c>
      <c r="EK84" s="33">
        <f t="shared" si="44"/>
        <v>0.79997181040750209</v>
      </c>
      <c r="EL84" s="33">
        <f t="shared" si="44"/>
        <v>0.65452239033341064</v>
      </c>
      <c r="EM84" s="33">
        <f t="shared" si="44"/>
        <v>0.29089884014818251</v>
      </c>
      <c r="EN84" s="33">
        <f t="shared" si="44"/>
        <v>-7.5633698438527533E-2</v>
      </c>
    </row>
    <row r="85" spans="120:144" x14ac:dyDescent="0.25">
      <c r="DP85" s="34">
        <v>2004</v>
      </c>
      <c r="DQ85" s="34"/>
      <c r="DR85" s="33"/>
      <c r="DU85" s="65" t="s">
        <v>162</v>
      </c>
      <c r="DV85" s="33">
        <f t="shared" si="45"/>
        <v>0.44800000000000001</v>
      </c>
      <c r="DW85" s="33">
        <f t="shared" si="45"/>
        <v>3.0640000000000001</v>
      </c>
      <c r="DX85" s="33">
        <f t="shared" si="45"/>
        <v>1.99</v>
      </c>
      <c r="DY85" s="33">
        <f t="shared" si="45"/>
        <v>6.7350000000000003</v>
      </c>
      <c r="DZ85" s="33">
        <f t="shared" si="45"/>
        <v>4.548</v>
      </c>
      <c r="EA85" s="33">
        <f t="shared" si="45"/>
        <v>1.6319999999999999</v>
      </c>
      <c r="EB85" s="33">
        <f t="shared" si="45"/>
        <v>12.643000000000001</v>
      </c>
      <c r="EC85" s="33">
        <f t="shared" si="45"/>
        <v>1.996</v>
      </c>
      <c r="ED85" s="33">
        <f t="shared" si="45"/>
        <v>9.0749999999999993</v>
      </c>
      <c r="EF85" s="33">
        <f t="shared" si="44"/>
        <v>-1.0737655042414389</v>
      </c>
      <c r="EG85" s="33">
        <f t="shared" si="44"/>
        <v>-0.388650733730316</v>
      </c>
      <c r="EH85" s="33">
        <f t="shared" si="44"/>
        <v>-0.66992491703648804</v>
      </c>
      <c r="EI85" s="33">
        <f t="shared" si="44"/>
        <v>0.5727622336039091</v>
      </c>
      <c r="EJ85" s="33">
        <f t="shared" si="44"/>
        <v>0</v>
      </c>
      <c r="EK85" s="33">
        <f t="shared" si="44"/>
        <v>-0.76368297813854547</v>
      </c>
      <c r="EL85" s="33">
        <f t="shared" si="44"/>
        <v>2.1200321358132803</v>
      </c>
      <c r="EM85" s="33">
        <f t="shared" si="44"/>
        <v>-0.66835355288393961</v>
      </c>
      <c r="EN85" s="33">
        <f t="shared" si="44"/>
        <v>1.1855942530978034</v>
      </c>
    </row>
    <row r="86" spans="120:144" x14ac:dyDescent="0.25">
      <c r="DP86" s="34">
        <v>2007</v>
      </c>
      <c r="DQ86" s="34"/>
      <c r="DR86" s="33"/>
      <c r="DU86" s="65" t="s">
        <v>163</v>
      </c>
      <c r="DV86" s="33">
        <f t="shared" si="45"/>
        <v>-5.8869999999999996</v>
      </c>
      <c r="DW86" s="33">
        <f t="shared" si="45"/>
        <v>-2.85</v>
      </c>
      <c r="DX86" s="33">
        <f t="shared" si="45"/>
        <v>9.0060000000000002</v>
      </c>
      <c r="DY86" s="33">
        <f t="shared" si="45"/>
        <v>9.4060000000000006</v>
      </c>
      <c r="DZ86" s="33">
        <f t="shared" si="45"/>
        <v>10.098000000000001</v>
      </c>
      <c r="EA86" s="33">
        <f t="shared" si="45"/>
        <v>-1.871</v>
      </c>
      <c r="EB86" s="33">
        <f t="shared" si="45"/>
        <v>-0.156</v>
      </c>
      <c r="EC86" s="33">
        <f t="shared" si="45"/>
        <v>5.6429999999999998</v>
      </c>
      <c r="ED86" s="33">
        <f t="shared" si="45"/>
        <v>5.0060000000000002</v>
      </c>
      <c r="EF86" s="33">
        <f t="shared" si="44"/>
        <v>-2.8397523544638918</v>
      </c>
      <c r="EG86" s="33">
        <f t="shared" si="44"/>
        <v>-2.3002260547762572</v>
      </c>
      <c r="EH86" s="33">
        <f t="shared" si="44"/>
        <v>-0.19399496847510614</v>
      </c>
      <c r="EI86" s="33">
        <f t="shared" si="44"/>
        <v>-0.12293454046224671</v>
      </c>
      <c r="EJ86" s="33">
        <f t="shared" si="44"/>
        <v>0</v>
      </c>
      <c r="EK86" s="33">
        <f t="shared" si="44"/>
        <v>-2.1263056572147843</v>
      </c>
      <c r="EL86" s="33">
        <f t="shared" si="44"/>
        <v>-1.8216340721096498</v>
      </c>
      <c r="EM86" s="33">
        <f t="shared" si="44"/>
        <v>-0.79143551699322123</v>
      </c>
      <c r="EN86" s="33">
        <f t="shared" si="44"/>
        <v>-0.90459924860369967</v>
      </c>
    </row>
    <row r="87" spans="120:144" x14ac:dyDescent="0.25">
      <c r="DP87" s="34">
        <v>1995</v>
      </c>
      <c r="DQ87" s="34"/>
      <c r="DR87" s="33"/>
      <c r="DU87" s="65" t="s">
        <v>164</v>
      </c>
      <c r="DV87" s="33">
        <f t="shared" si="45"/>
        <v>0</v>
      </c>
      <c r="DW87" s="33">
        <f t="shared" si="45"/>
        <v>0</v>
      </c>
      <c r="DX87" s="33">
        <f t="shared" si="45"/>
        <v>2.8</v>
      </c>
      <c r="DY87" s="33">
        <f t="shared" si="45"/>
        <v>5.3</v>
      </c>
      <c r="DZ87" s="33">
        <f t="shared" si="45"/>
        <v>4.0999999999999996</v>
      </c>
      <c r="EA87" s="33">
        <f t="shared" si="45"/>
        <v>3.6019999999999999</v>
      </c>
      <c r="EB87" s="33">
        <f t="shared" si="45"/>
        <v>4.9569999999999999</v>
      </c>
      <c r="EC87" s="33">
        <f t="shared" si="45"/>
        <v>3.5150000000000001</v>
      </c>
      <c r="ED87" s="33">
        <f t="shared" si="45"/>
        <v>5.3250000000000002</v>
      </c>
      <c r="EF87" s="33">
        <f t="shared" si="44"/>
        <v>-2.1202935692816012</v>
      </c>
      <c r="EG87" s="33">
        <f t="shared" si="44"/>
        <v>-2.1202935692816012</v>
      </c>
      <c r="EH87" s="33">
        <f t="shared" si="44"/>
        <v>-0.6722882048941663</v>
      </c>
      <c r="EI87" s="33">
        <f t="shared" si="44"/>
        <v>0.62057372759461515</v>
      </c>
      <c r="EJ87" s="33">
        <f t="shared" si="44"/>
        <v>0</v>
      </c>
      <c r="EK87" s="33">
        <f t="shared" si="44"/>
        <v>-0.25753809695176516</v>
      </c>
      <c r="EL87" s="33">
        <f t="shared" si="44"/>
        <v>0.44319307045715439</v>
      </c>
      <c r="EM87" s="33">
        <f t="shared" si="44"/>
        <v>-0.30252969220237458</v>
      </c>
      <c r="EN87" s="33">
        <f t="shared" si="44"/>
        <v>0.63350234691950313</v>
      </c>
    </row>
    <row r="88" spans="120:144" x14ac:dyDescent="0.25">
      <c r="DP88" s="34">
        <v>1997</v>
      </c>
      <c r="DQ88" s="34"/>
      <c r="DR88" s="33"/>
      <c r="DU88" s="65" t="s">
        <v>165</v>
      </c>
      <c r="DV88" s="33">
        <f t="shared" si="45"/>
        <v>4</v>
      </c>
      <c r="DW88" s="33">
        <f t="shared" si="45"/>
        <v>8.1</v>
      </c>
      <c r="DX88" s="33">
        <f t="shared" si="45"/>
        <v>10.1</v>
      </c>
      <c r="DY88" s="33">
        <f t="shared" si="45"/>
        <v>1.61</v>
      </c>
      <c r="DZ88" s="33">
        <f t="shared" si="45"/>
        <v>-0.91400000000000003</v>
      </c>
      <c r="EA88" s="33">
        <f t="shared" si="45"/>
        <v>1.292</v>
      </c>
      <c r="EB88" s="33">
        <f t="shared" si="45"/>
        <v>-0.48599999999999999</v>
      </c>
      <c r="EC88" s="33">
        <f t="shared" si="45"/>
        <v>-14.276999999999999</v>
      </c>
      <c r="ED88" s="33">
        <f t="shared" si="45"/>
        <v>-7.9569999999999999</v>
      </c>
      <c r="EF88" s="33">
        <f t="shared" si="44"/>
        <v>0.6904633362397441</v>
      </c>
      <c r="EG88" s="33">
        <f t="shared" si="44"/>
        <v>1.2665519969200354</v>
      </c>
      <c r="EH88" s="33">
        <f t="shared" si="44"/>
        <v>1.54757085578847</v>
      </c>
      <c r="EI88" s="33">
        <f t="shared" si="44"/>
        <v>0.35464579989196465</v>
      </c>
      <c r="EJ88" s="33">
        <f t="shared" si="44"/>
        <v>0</v>
      </c>
      <c r="EK88" s="33">
        <f t="shared" si="44"/>
        <v>0.3099638013318835</v>
      </c>
      <c r="EL88" s="33">
        <f t="shared" si="44"/>
        <v>6.0138035797845046E-2</v>
      </c>
      <c r="EM88" s="33">
        <f t="shared" si="44"/>
        <v>-1.8776275055294467</v>
      </c>
      <c r="EN88" s="33">
        <f t="shared" si="44"/>
        <v>-0.98960791150519301</v>
      </c>
    </row>
    <row r="89" spans="120:144" x14ac:dyDescent="0.25">
      <c r="DP89" s="34">
        <v>1998</v>
      </c>
      <c r="DQ89" s="34"/>
      <c r="DR89" s="33"/>
      <c r="DU89" s="65" t="s">
        <v>5</v>
      </c>
      <c r="DV89" s="33">
        <f t="shared" si="45"/>
        <v>3.2490000000000001</v>
      </c>
      <c r="DW89" s="33">
        <f t="shared" si="45"/>
        <v>1.101</v>
      </c>
      <c r="DX89" s="33">
        <f t="shared" si="45"/>
        <v>1.2709999999999999</v>
      </c>
      <c r="DY89" s="33">
        <f t="shared" si="45"/>
        <v>5.7359999999999998</v>
      </c>
      <c r="DZ89" s="33">
        <f t="shared" si="45"/>
        <v>1.55</v>
      </c>
      <c r="EA89" s="33">
        <f t="shared" si="45"/>
        <v>-0.9</v>
      </c>
      <c r="EB89" s="33">
        <f t="shared" si="45"/>
        <v>-0.1</v>
      </c>
      <c r="EC89" s="33">
        <f t="shared" si="45"/>
        <v>4.9020000000000001</v>
      </c>
      <c r="ED89" s="33">
        <f t="shared" si="45"/>
        <v>3.7469999999999999</v>
      </c>
      <c r="EF89" s="33">
        <f t="shared" si="44"/>
        <v>0.79965807575540304</v>
      </c>
      <c r="EG89" s="33">
        <f t="shared" si="44"/>
        <v>-0.21132812007897353</v>
      </c>
      <c r="EH89" s="33">
        <f t="shared" si="44"/>
        <v>-0.13131524610697914</v>
      </c>
      <c r="EI89" s="33">
        <f t="shared" si="44"/>
        <v>1.9701993555692272</v>
      </c>
      <c r="EJ89" s="33">
        <f t="shared" si="44"/>
        <v>0</v>
      </c>
      <c r="EK89" s="33">
        <f t="shared" si="44"/>
        <v>-1.1531267131258021</v>
      </c>
      <c r="EL89" s="33">
        <f t="shared" si="44"/>
        <v>-0.77659554149288712</v>
      </c>
      <c r="EM89" s="33">
        <f t="shared" si="44"/>
        <v>1.5776656091419137</v>
      </c>
      <c r="EN89" s="33">
        <f t="shared" si="44"/>
        <v>1.0340487300968926</v>
      </c>
    </row>
    <row r="90" spans="120:144" x14ac:dyDescent="0.25">
      <c r="DP90" s="34">
        <v>2010</v>
      </c>
      <c r="DQ90" s="34"/>
      <c r="DR90" s="33"/>
      <c r="DU90" s="65" t="s">
        <v>5</v>
      </c>
      <c r="DV90" s="33">
        <f t="shared" si="45"/>
        <v>5.7670000000000003</v>
      </c>
      <c r="DW90" s="33">
        <f t="shared" si="45"/>
        <v>5.0990000000000002</v>
      </c>
      <c r="DX90" s="33">
        <f t="shared" si="45"/>
        <v>4.149</v>
      </c>
      <c r="DY90" s="33">
        <f t="shared" si="45"/>
        <v>3.0139999999999998</v>
      </c>
      <c r="DZ90" s="33">
        <f t="shared" si="45"/>
        <v>4.12</v>
      </c>
      <c r="EA90" s="33">
        <f t="shared" si="45"/>
        <v>4.7050000000000001</v>
      </c>
      <c r="EB90" s="33">
        <f t="shared" si="45"/>
        <v>4.468</v>
      </c>
      <c r="EC90" s="33">
        <f t="shared" si="45"/>
        <v>4.46</v>
      </c>
      <c r="ED90" s="33">
        <f t="shared" si="45"/>
        <v>4.4610000000000003</v>
      </c>
      <c r="EF90" s="33">
        <f t="shared" si="44"/>
        <v>2.3347370974292665</v>
      </c>
      <c r="EG90" s="33">
        <f t="shared" si="44"/>
        <v>1.3878006183262002</v>
      </c>
      <c r="EH90" s="33">
        <f t="shared" si="44"/>
        <v>4.1109517805372503E-2</v>
      </c>
      <c r="EI90" s="33">
        <f t="shared" si="44"/>
        <v>-1.5678319549221427</v>
      </c>
      <c r="EJ90" s="33">
        <f t="shared" si="44"/>
        <v>0</v>
      </c>
      <c r="EK90" s="33">
        <f t="shared" si="44"/>
        <v>0.82927820400493046</v>
      </c>
      <c r="EL90" s="33">
        <f t="shared" si="44"/>
        <v>0.49331421366447131</v>
      </c>
      <c r="EM90" s="33">
        <f t="shared" si="44"/>
        <v>0.48197365702850642</v>
      </c>
      <c r="EN90" s="33">
        <f t="shared" si="44"/>
        <v>0.48339122660800254</v>
      </c>
    </row>
    <row r="91" spans="120:144" x14ac:dyDescent="0.25">
      <c r="DP91" s="34">
        <v>1995</v>
      </c>
      <c r="DQ91" s="34"/>
      <c r="DR91" s="33"/>
      <c r="DU91" s="65" t="s">
        <v>169</v>
      </c>
      <c r="DV91" s="33">
        <f t="shared" si="45"/>
        <v>1.7569999999999999</v>
      </c>
      <c r="DW91" s="33">
        <f t="shared" si="45"/>
        <v>3.113</v>
      </c>
      <c r="DX91" s="33">
        <f t="shared" si="45"/>
        <v>3.0289999999999999</v>
      </c>
      <c r="DY91" s="33">
        <f t="shared" si="45"/>
        <v>2.3980000000000001</v>
      </c>
      <c r="DZ91" s="33">
        <f t="shared" si="45"/>
        <v>4.9139999999999997</v>
      </c>
      <c r="EA91" s="33">
        <f t="shared" si="45"/>
        <v>3.4409999999999998</v>
      </c>
      <c r="EB91" s="33">
        <f t="shared" si="45"/>
        <v>3.29</v>
      </c>
      <c r="EC91" s="33">
        <f t="shared" si="45"/>
        <v>2.7410000000000001</v>
      </c>
      <c r="ED91" s="33">
        <f t="shared" si="45"/>
        <v>2.734</v>
      </c>
      <c r="EF91" s="33">
        <f t="shared" si="44"/>
        <v>-3.8724761359569491</v>
      </c>
      <c r="EG91" s="33">
        <f t="shared" si="44"/>
        <v>-2.2091636112950472</v>
      </c>
      <c r="EH91" s="33">
        <f t="shared" si="44"/>
        <v>-2.3122006703448994</v>
      </c>
      <c r="EI91" s="33">
        <f t="shared" si="44"/>
        <v>-3.0862052448741468</v>
      </c>
      <c r="EJ91" s="33">
        <f t="shared" si="44"/>
        <v>0</v>
      </c>
      <c r="EK91" s="33">
        <f t="shared" si="44"/>
        <v>-1.8068284283384812</v>
      </c>
      <c r="EL91" s="33">
        <f t="shared" si="44"/>
        <v>-1.9920498082971441</v>
      </c>
      <c r="EM91" s="33">
        <f t="shared" si="44"/>
        <v>-2.6654705870872499</v>
      </c>
      <c r="EN91" s="33">
        <f t="shared" si="44"/>
        <v>-2.6740570086747377</v>
      </c>
    </row>
    <row r="92" spans="120:144" x14ac:dyDescent="0.25">
      <c r="DP92" s="34">
        <v>1997</v>
      </c>
      <c r="DQ92" s="34"/>
      <c r="DR92" s="33"/>
      <c r="DU92" s="65" t="s">
        <v>171</v>
      </c>
      <c r="DV92" s="33">
        <f t="shared" si="45"/>
        <v>-0.1</v>
      </c>
      <c r="DW92" s="33">
        <f t="shared" si="45"/>
        <v>1.9790000000000001</v>
      </c>
      <c r="DX92" s="33">
        <f t="shared" si="45"/>
        <v>4.4870000000000001</v>
      </c>
      <c r="DY92" s="33">
        <f t="shared" si="45"/>
        <v>1E-3</v>
      </c>
      <c r="DZ92" s="33">
        <f t="shared" si="45"/>
        <v>-3.165</v>
      </c>
      <c r="EA92" s="33">
        <f t="shared" si="45"/>
        <v>3.4740000000000002</v>
      </c>
      <c r="EB92" s="33">
        <f t="shared" si="45"/>
        <v>2.3490000000000002</v>
      </c>
      <c r="EC92" s="33">
        <f t="shared" si="45"/>
        <v>2.798</v>
      </c>
      <c r="ED92" s="33">
        <f t="shared" si="45"/>
        <v>3.786</v>
      </c>
      <c r="EF92" s="33">
        <f t="shared" si="44"/>
        <v>1.3447423354689232</v>
      </c>
      <c r="EG92" s="33">
        <f t="shared" si="44"/>
        <v>2.2568856684020036</v>
      </c>
      <c r="EH92" s="33">
        <f t="shared" si="44"/>
        <v>3.357249054162545</v>
      </c>
      <c r="EI92" s="33">
        <f t="shared" si="44"/>
        <v>1.3890552150390247</v>
      </c>
      <c r="EJ92" s="33">
        <f t="shared" si="44"/>
        <v>0</v>
      </c>
      <c r="EK92" s="33">
        <f t="shared" si="44"/>
        <v>2.912804034315883</v>
      </c>
      <c r="EL92" s="33">
        <f t="shared" si="44"/>
        <v>2.4192199796984153</v>
      </c>
      <c r="EM92" s="33">
        <f t="shared" si="44"/>
        <v>2.6162148601635202</v>
      </c>
      <c r="EN92" s="33">
        <f t="shared" si="44"/>
        <v>3.0496913454631276</v>
      </c>
    </row>
    <row r="93" spans="120:144" x14ac:dyDescent="0.25">
      <c r="DP93" s="34">
        <v>1992</v>
      </c>
      <c r="DQ93" s="34"/>
      <c r="DR93" s="33"/>
      <c r="DU93" s="65" t="s">
        <v>120</v>
      </c>
      <c r="DV93" s="33">
        <f t="shared" si="45"/>
        <v>-3.9180000000000001</v>
      </c>
      <c r="DW93" s="33">
        <f t="shared" si="45"/>
        <v>-0.82699999999999996</v>
      </c>
      <c r="DX93" s="33">
        <f t="shared" si="45"/>
        <v>1.5069999999999999</v>
      </c>
      <c r="DY93" s="33">
        <f t="shared" si="45"/>
        <v>2.6829999999999998</v>
      </c>
      <c r="DZ93" s="33">
        <f t="shared" si="45"/>
        <v>-1.647</v>
      </c>
      <c r="EA93" s="33">
        <f t="shared" si="45"/>
        <v>-1.454</v>
      </c>
      <c r="EB93" s="33">
        <f t="shared" si="45"/>
        <v>3.5670000000000002</v>
      </c>
      <c r="EC93" s="33">
        <f t="shared" si="45"/>
        <v>3.9550000000000001</v>
      </c>
      <c r="ED93" s="33">
        <f t="shared" si="45"/>
        <v>7.0419999999999998</v>
      </c>
      <c r="EF93" s="33">
        <f t="shared" si="44"/>
        <v>-0.69875747740897154</v>
      </c>
      <c r="EG93" s="33">
        <f t="shared" si="44"/>
        <v>0.25230344846999414</v>
      </c>
      <c r="EH93" s="33">
        <f t="shared" si="44"/>
        <v>0.97044521521263594</v>
      </c>
      <c r="EI93" s="33">
        <f t="shared" si="44"/>
        <v>1.3322852827744811</v>
      </c>
      <c r="EJ93" s="33">
        <f t="shared" si="44"/>
        <v>0</v>
      </c>
      <c r="EK93" s="33">
        <f t="shared" si="44"/>
        <v>5.9383616530132785E-2</v>
      </c>
      <c r="EL93" s="33">
        <f t="shared" si="44"/>
        <v>1.6042807077104262</v>
      </c>
      <c r="EM93" s="33">
        <f t="shared" si="44"/>
        <v>1.7236633150352527</v>
      </c>
      <c r="EN93" s="33">
        <f t="shared" si="44"/>
        <v>2.6734934923850964</v>
      </c>
    </row>
    <row r="94" spans="120:144" x14ac:dyDescent="0.25">
      <c r="DP94" s="34">
        <v>1996</v>
      </c>
      <c r="DQ94" s="34"/>
      <c r="DR94" s="33"/>
      <c r="DU94" s="65" t="s">
        <v>173</v>
      </c>
      <c r="DV94" s="33">
        <f t="shared" si="45"/>
        <v>2.5840000000000001</v>
      </c>
      <c r="DW94" s="33">
        <f t="shared" si="45"/>
        <v>0.73599999999999999</v>
      </c>
      <c r="DX94" s="33">
        <f t="shared" si="45"/>
        <v>9.0790000000000006</v>
      </c>
      <c r="DY94" s="33">
        <f t="shared" si="45"/>
        <v>1.0049999999999999</v>
      </c>
      <c r="DZ94" s="33">
        <f t="shared" si="45"/>
        <v>2.3279999999999998</v>
      </c>
      <c r="EA94" s="33">
        <f t="shared" si="45"/>
        <v>4.907</v>
      </c>
      <c r="EB94" s="33">
        <f t="shared" si="45"/>
        <v>1.1759999999999999</v>
      </c>
      <c r="EC94" s="33">
        <f t="shared" si="45"/>
        <v>0.33700000000000002</v>
      </c>
      <c r="ED94" s="33">
        <f t="shared" si="45"/>
        <v>5.9249999999999998</v>
      </c>
      <c r="EF94" s="33">
        <f t="shared" si="44"/>
        <v>9.2344959366543564E-2</v>
      </c>
      <c r="EG94" s="33">
        <f t="shared" si="44"/>
        <v>-0.57427021606069228</v>
      </c>
      <c r="EH94" s="33">
        <f t="shared" si="44"/>
        <v>2.435237580795059</v>
      </c>
      <c r="EI94" s="33">
        <f t="shared" si="44"/>
        <v>-0.47723586422631648</v>
      </c>
      <c r="EJ94" s="33">
        <f t="shared" si="44"/>
        <v>0</v>
      </c>
      <c r="EK94" s="33">
        <f t="shared" si="44"/>
        <v>0.93030332111842051</v>
      </c>
      <c r="EL94" s="33">
        <f t="shared" si="44"/>
        <v>-0.41555231714944563</v>
      </c>
      <c r="EM94" s="33">
        <f t="shared" si="44"/>
        <v>-0.71819849257339086</v>
      </c>
      <c r="EN94" s="33">
        <f t="shared" si="44"/>
        <v>1.297518823599441</v>
      </c>
    </row>
    <row r="95" spans="120:144" x14ac:dyDescent="0.25">
      <c r="DP95" s="34"/>
      <c r="DQ95" s="34"/>
      <c r="DR95" s="33"/>
      <c r="DU95" s="65" t="s">
        <v>102</v>
      </c>
      <c r="DV95" s="33">
        <f>+AVERAGE(DV54:DV94)</f>
        <v>3.1140999999999992</v>
      </c>
      <c r="DW95" s="33">
        <f t="shared" ref="DW95:ED95" si="46">+AVERAGE(DW54:DW94)</f>
        <v>4.6441999999999997</v>
      </c>
      <c r="DX95" s="33">
        <f t="shared" si="46"/>
        <v>4.6438536585365862</v>
      </c>
      <c r="DY95" s="33">
        <f t="shared" si="46"/>
        <v>4.5505853658536592</v>
      </c>
      <c r="DZ95" s="33">
        <f t="shared" si="46"/>
        <v>3.6646097560975623</v>
      </c>
      <c r="EA95" s="33">
        <f t="shared" si="46"/>
        <v>3.5810243902439023</v>
      </c>
      <c r="EB95" s="33">
        <f t="shared" si="46"/>
        <v>3.8596829268292674</v>
      </c>
      <c r="EC95" s="33">
        <f t="shared" si="46"/>
        <v>4.9205365853658547</v>
      </c>
      <c r="ED95" s="33">
        <f t="shared" si="46"/>
        <v>7.7472682926829277</v>
      </c>
      <c r="EF95" s="33"/>
      <c r="EG95" s="33"/>
      <c r="EH95" s="33"/>
      <c r="EI95" s="33"/>
      <c r="EJ95" s="33"/>
      <c r="EK95" s="33"/>
      <c r="EL95" s="33"/>
      <c r="EM95" s="33"/>
      <c r="EN95" s="33"/>
    </row>
    <row r="96" spans="120:144" x14ac:dyDescent="0.25">
      <c r="DQ96" s="34"/>
      <c r="DR96" s="33"/>
      <c r="DU96" s="65" t="s">
        <v>174</v>
      </c>
      <c r="DV96" s="33">
        <f>+_xlfn.STDEV.P(DV54:DV94)</f>
        <v>4.8527417343188581</v>
      </c>
      <c r="DW96" s="33">
        <f t="shared" ref="DW96:EC96" si="47">+_xlfn.STDEV.P(DW54:DW94)</f>
        <v>5.5912848308774228</v>
      </c>
      <c r="DX96" s="33">
        <f t="shared" si="47"/>
        <v>4.1446744116497465</v>
      </c>
      <c r="DY96" s="33">
        <f t="shared" si="47"/>
        <v>7.0048150511808087</v>
      </c>
      <c r="DZ96" s="33">
        <f t="shared" si="47"/>
        <v>4.6259126291562991</v>
      </c>
      <c r="EA96" s="33">
        <f t="shared" si="47"/>
        <v>5.028905702076818</v>
      </c>
      <c r="EB96" s="33">
        <f t="shared" si="47"/>
        <v>6.6396386635412199</v>
      </c>
      <c r="EC96" s="33">
        <f t="shared" si="47"/>
        <v>10.64549398571438</v>
      </c>
      <c r="ED96" s="33">
        <f>+_xlfn.STDEV.P(ED54:ED94)</f>
        <v>22.818651820999833</v>
      </c>
      <c r="EF96" s="33"/>
      <c r="EG96" s="33"/>
      <c r="EH96" s="33"/>
      <c r="EI96" s="33"/>
      <c r="EJ96" s="33"/>
      <c r="EK96" s="33"/>
      <c r="EL96" s="33"/>
      <c r="EM96" s="33"/>
      <c r="EN96" s="33"/>
    </row>
    <row r="97" spans="124:171" x14ac:dyDescent="0.25">
      <c r="DU97" t="s">
        <v>175</v>
      </c>
      <c r="DV97" s="33">
        <f>+DV95+DV96</f>
        <v>7.9668417343188569</v>
      </c>
      <c r="DW97" s="33">
        <f t="shared" ref="DW97:ED97" si="48">+DW95+DW96</f>
        <v>10.235484830877422</v>
      </c>
      <c r="DX97" s="33">
        <f t="shared" si="48"/>
        <v>8.7885280701863326</v>
      </c>
      <c r="DY97" s="33">
        <f t="shared" si="48"/>
        <v>11.555400417034468</v>
      </c>
      <c r="DZ97" s="33">
        <f t="shared" si="48"/>
        <v>8.2905223852538619</v>
      </c>
      <c r="EA97" s="33">
        <f t="shared" si="48"/>
        <v>8.6099300923207203</v>
      </c>
      <c r="EB97" s="33">
        <f t="shared" si="48"/>
        <v>10.499321590370487</v>
      </c>
      <c r="EC97" s="33">
        <f t="shared" si="48"/>
        <v>15.566030571080233</v>
      </c>
      <c r="ED97" s="33">
        <f t="shared" si="48"/>
        <v>30.565920113682761</v>
      </c>
      <c r="EF97" s="33"/>
      <c r="EG97" s="33"/>
      <c r="EH97" s="33"/>
      <c r="EI97" s="33"/>
      <c r="EJ97" s="33"/>
      <c r="EK97" s="33"/>
      <c r="EL97" s="33"/>
      <c r="EM97" s="33"/>
      <c r="EN97" s="33"/>
    </row>
    <row r="98" spans="124:171" ht="23.25" x14ac:dyDescent="0.25">
      <c r="DU98" t="s">
        <v>176</v>
      </c>
      <c r="DV98" s="33">
        <f>+DV95-DV96</f>
        <v>-1.7386417343188589</v>
      </c>
      <c r="DW98" s="33">
        <f t="shared" ref="DW98:ED98" si="49">+DW95-DW96</f>
        <v>-0.94708483087742312</v>
      </c>
      <c r="DX98" s="33">
        <f t="shared" si="49"/>
        <v>0.49917924688683968</v>
      </c>
      <c r="DY98" s="33">
        <f t="shared" si="49"/>
        <v>-2.4542296853271495</v>
      </c>
      <c r="DZ98" s="33">
        <f t="shared" si="49"/>
        <v>-0.96130287305873674</v>
      </c>
      <c r="EA98" s="33">
        <f t="shared" si="49"/>
        <v>-1.4478813118329157</v>
      </c>
      <c r="EB98" s="33">
        <f t="shared" si="49"/>
        <v>-2.7799557367119525</v>
      </c>
      <c r="EC98" s="33">
        <f t="shared" si="49"/>
        <v>-5.7249574003485248</v>
      </c>
      <c r="ED98" s="33">
        <f t="shared" si="49"/>
        <v>-15.071383528316904</v>
      </c>
      <c r="EF98" s="33"/>
      <c r="EG98" s="33"/>
      <c r="EH98" s="33"/>
      <c r="EI98" s="33"/>
      <c r="EJ98" s="33"/>
      <c r="EK98" s="33"/>
      <c r="EL98" s="33"/>
      <c r="EM98" s="33"/>
      <c r="EN98" s="33"/>
      <c r="EZ98" s="71" t="s">
        <v>215</v>
      </c>
      <c r="FA98" s="73"/>
      <c r="FB98" s="71"/>
      <c r="FC98" s="71"/>
      <c r="FD98" s="71"/>
      <c r="FE98" s="71"/>
      <c r="FF98" s="71"/>
    </row>
    <row r="99" spans="124:171" x14ac:dyDescent="0.25">
      <c r="EF99" s="33"/>
      <c r="EG99" s="33"/>
      <c r="EH99" s="33"/>
      <c r="EI99" s="33"/>
      <c r="EJ99" s="33"/>
      <c r="EK99" s="33"/>
      <c r="EL99" s="33"/>
      <c r="EM99" s="33"/>
      <c r="EN99" s="33"/>
    </row>
    <row r="100" spans="124:171" x14ac:dyDescent="0.25">
      <c r="DU100" t="s">
        <v>177</v>
      </c>
      <c r="EF100" s="33"/>
      <c r="EG100" s="33"/>
      <c r="EH100" s="33"/>
      <c r="EI100" s="33"/>
      <c r="EJ100" s="33"/>
      <c r="EK100" s="33"/>
      <c r="EL100" s="33"/>
      <c r="EM100" s="33"/>
      <c r="EN100" s="33"/>
    </row>
    <row r="101" spans="124:171" x14ac:dyDescent="0.25">
      <c r="DU101" s="65" t="s">
        <v>102</v>
      </c>
      <c r="DV101" s="33">
        <f>+AVERAGE(DV62:DV94,DV54:DV60)</f>
        <v>3.2254615384615377</v>
      </c>
      <c r="DW101" s="33">
        <f t="shared" ref="DW101:ED101" si="50">+AVERAGE(DW62:DW94,DW54:DW60)</f>
        <v>4.8083846153846155</v>
      </c>
      <c r="DX101" s="33">
        <f t="shared" si="50"/>
        <v>4.785499999999999</v>
      </c>
      <c r="DY101" s="33">
        <f t="shared" si="50"/>
        <v>3.7957250000000009</v>
      </c>
      <c r="DZ101" s="33">
        <f t="shared" si="50"/>
        <v>3.4804000000000004</v>
      </c>
      <c r="EA101" s="33">
        <f t="shared" si="50"/>
        <v>3.2538250000000004</v>
      </c>
      <c r="EB101" s="33">
        <f t="shared" si="50"/>
        <v>3.5190250000000005</v>
      </c>
      <c r="EC101" s="33">
        <f t="shared" si="50"/>
        <v>3.3790500000000008</v>
      </c>
      <c r="ED101" s="33">
        <f t="shared" si="50"/>
        <v>4.1916250000000002</v>
      </c>
      <c r="EF101" s="33"/>
      <c r="EG101" s="33"/>
      <c r="EH101" s="33"/>
      <c r="EI101" s="33"/>
      <c r="EJ101" s="33"/>
      <c r="EK101" s="33"/>
      <c r="EL101" s="33"/>
      <c r="EM101" s="33"/>
      <c r="EN101" s="33"/>
    </row>
    <row r="102" spans="124:171" x14ac:dyDescent="0.25">
      <c r="DU102" s="65" t="s">
        <v>174</v>
      </c>
      <c r="DV102" s="33">
        <f>+_xlfn.STDEV.P(DV62:DV94,DV54:DV60)</f>
        <v>4.8638328288482793</v>
      </c>
      <c r="DW102" s="33">
        <f t="shared" ref="DW102:ED102" si="51">+_xlfn.STDEV.P(DW62:DW94,DW54:DW60)</f>
        <v>5.5664893996743032</v>
      </c>
      <c r="DX102" s="33">
        <f t="shared" si="51"/>
        <v>4.0969711983366448</v>
      </c>
      <c r="DY102" s="33">
        <f t="shared" si="51"/>
        <v>5.1895798191544351</v>
      </c>
      <c r="DZ102" s="33">
        <f t="shared" si="51"/>
        <v>4.532414559591829</v>
      </c>
      <c r="EA102" s="33">
        <f t="shared" si="51"/>
        <v>4.6403343407964677</v>
      </c>
      <c r="EB102" s="33">
        <f t="shared" si="51"/>
        <v>6.3583772202013149</v>
      </c>
      <c r="EC102" s="33">
        <f t="shared" si="51"/>
        <v>4.3285435365143314</v>
      </c>
      <c r="ED102" s="33">
        <f t="shared" si="51"/>
        <v>3.9193844522290751</v>
      </c>
    </row>
    <row r="103" spans="124:171" x14ac:dyDescent="0.25">
      <c r="DU103" t="s">
        <v>175</v>
      </c>
      <c r="DV103" s="33">
        <f>+DV101+DV102</f>
        <v>8.089294367309817</v>
      </c>
      <c r="DW103" s="33">
        <f t="shared" ref="DW103:ED103" si="52">+DW101+DW102</f>
        <v>10.374874015058918</v>
      </c>
      <c r="DX103" s="33">
        <f t="shared" si="52"/>
        <v>8.8824711983366438</v>
      </c>
      <c r="DY103" s="33">
        <f t="shared" si="52"/>
        <v>8.985304819154436</v>
      </c>
      <c r="DZ103" s="33">
        <f t="shared" si="52"/>
        <v>8.0128145595918294</v>
      </c>
      <c r="EA103" s="33">
        <f t="shared" si="52"/>
        <v>7.8941593407964685</v>
      </c>
      <c r="EB103" s="33">
        <f t="shared" si="52"/>
        <v>9.877402220201315</v>
      </c>
      <c r="EC103" s="33">
        <f t="shared" si="52"/>
        <v>7.7075935365143327</v>
      </c>
      <c r="ED103" s="33">
        <f t="shared" si="52"/>
        <v>8.1110094522290748</v>
      </c>
    </row>
    <row r="104" spans="124:171" x14ac:dyDescent="0.25">
      <c r="DU104" t="s">
        <v>176</v>
      </c>
      <c r="DV104" s="33">
        <f>+DV101-DV102</f>
        <v>-1.6383712903867416</v>
      </c>
      <c r="DW104" s="33">
        <f t="shared" ref="DW104:ED104" si="53">+DW101-DW102</f>
        <v>-0.75810478428968775</v>
      </c>
      <c r="DX104" s="33">
        <f t="shared" si="53"/>
        <v>0.68852880166335417</v>
      </c>
      <c r="DY104" s="33">
        <f t="shared" si="53"/>
        <v>-1.3938548191544342</v>
      </c>
      <c r="DZ104" s="33">
        <f t="shared" si="53"/>
        <v>-1.0520145595918287</v>
      </c>
      <c r="EA104" s="33">
        <f t="shared" si="53"/>
        <v>-1.3865093407964673</v>
      </c>
      <c r="EB104" s="33">
        <f t="shared" si="53"/>
        <v>-2.8393522202013144</v>
      </c>
      <c r="EC104" s="33">
        <f t="shared" si="53"/>
        <v>-0.94949353651433066</v>
      </c>
      <c r="ED104" s="33">
        <f t="shared" si="53"/>
        <v>0.2722405477709251</v>
      </c>
    </row>
    <row r="107" spans="124:171" x14ac:dyDescent="0.25">
      <c r="EU107" s="1" t="s">
        <v>178</v>
      </c>
    </row>
    <row r="108" spans="124:171" x14ac:dyDescent="0.25">
      <c r="DV108">
        <v>-4</v>
      </c>
      <c r="DW108">
        <v>-3</v>
      </c>
      <c r="DX108">
        <v>-2</v>
      </c>
      <c r="DY108">
        <v>-1</v>
      </c>
      <c r="DZ108">
        <v>0</v>
      </c>
      <c r="EA108">
        <v>1</v>
      </c>
      <c r="EB108">
        <v>2</v>
      </c>
      <c r="EC108">
        <v>3</v>
      </c>
      <c r="ED108">
        <v>4</v>
      </c>
      <c r="EE108">
        <f>+EU108</f>
        <v>5</v>
      </c>
      <c r="EP108" s="1">
        <v>0</v>
      </c>
      <c r="EQ108" s="1">
        <v>1</v>
      </c>
      <c r="ER108" s="1">
        <v>2</v>
      </c>
      <c r="ES108" s="1">
        <v>3</v>
      </c>
      <c r="ET108" s="1">
        <v>4</v>
      </c>
      <c r="EU108" s="1">
        <v>5</v>
      </c>
      <c r="FJ108" s="65">
        <f t="shared" ref="FJ108:FL108" si="54">+FK108-1</f>
        <v>0</v>
      </c>
      <c r="FK108" s="65">
        <f t="shared" si="54"/>
        <v>1</v>
      </c>
      <c r="FL108" s="65">
        <f t="shared" si="54"/>
        <v>2</v>
      </c>
      <c r="FM108" s="65">
        <f>+FN108-1</f>
        <v>3</v>
      </c>
      <c r="FN108" s="65">
        <v>4</v>
      </c>
    </row>
    <row r="109" spans="124:171" x14ac:dyDescent="0.25">
      <c r="DU109" s="65" t="s">
        <v>133</v>
      </c>
      <c r="DV109" s="33">
        <f>+VLOOKUP($DU109,$DU$54:$ED$94,DV$108+6,0)</f>
        <v>11.536</v>
      </c>
      <c r="DW109" s="33">
        <f t="shared" ref="DW109:ED109" si="55">+VLOOKUP($DU109,$DU$54:$ED$94,DW$108+6,0)</f>
        <v>28.023</v>
      </c>
      <c r="DX109" s="33">
        <f t="shared" si="55"/>
        <v>4.9690000000000003</v>
      </c>
      <c r="DY109" s="33">
        <f t="shared" si="55"/>
        <v>7.3609999999999998</v>
      </c>
      <c r="DZ109" s="33">
        <f t="shared" si="55"/>
        <v>10.715</v>
      </c>
      <c r="EA109" s="33">
        <f t="shared" si="55"/>
        <v>-0.36</v>
      </c>
      <c r="EB109" s="33">
        <f t="shared" si="55"/>
        <v>4.5350000000000001</v>
      </c>
      <c r="EC109" s="33">
        <f t="shared" si="55"/>
        <v>1.9079999999999999</v>
      </c>
      <c r="ED109" s="33">
        <f t="shared" si="55"/>
        <v>5.0830000000000002</v>
      </c>
      <c r="EQ109" t="str">
        <f>+IF(EA109&gt;DZ109,1,"")</f>
        <v/>
      </c>
      <c r="ER109">
        <f t="shared" ref="ER109:ET124" si="56">+IF(EB109&gt;EA109,1,"")</f>
        <v>1</v>
      </c>
      <c r="ES109" t="str">
        <f t="shared" si="56"/>
        <v/>
      </c>
      <c r="ET109">
        <f t="shared" si="56"/>
        <v>1</v>
      </c>
      <c r="EU109" t="str">
        <f>+IF(ED109&gt;MAX(DV109:DY109),1,"")</f>
        <v/>
      </c>
      <c r="FJ109" s="34" t="s">
        <v>179</v>
      </c>
      <c r="FK109" t="s">
        <v>180</v>
      </c>
      <c r="FL109" t="s">
        <v>181</v>
      </c>
      <c r="FM109" s="65" t="s">
        <v>182</v>
      </c>
      <c r="FN109" s="65" t="s">
        <v>183</v>
      </c>
      <c r="FO109" t="s">
        <v>184</v>
      </c>
    </row>
    <row r="110" spans="124:171" x14ac:dyDescent="0.25">
      <c r="DT110" t="s">
        <v>185</v>
      </c>
      <c r="DU110" s="65" t="s">
        <v>141</v>
      </c>
      <c r="DV110" s="33">
        <f t="shared" ref="DV110:ED127" si="57">+VLOOKUP($DU110,$DU$54:$ED$94,DV$108+6,0)</f>
        <v>-1.2290000000000001</v>
      </c>
      <c r="DW110" s="33">
        <f t="shared" si="57"/>
        <v>-1.7589999999999999</v>
      </c>
      <c r="DX110" s="33">
        <f t="shared" si="57"/>
        <v>-1.022</v>
      </c>
      <c r="DY110" s="33">
        <f t="shared" si="57"/>
        <v>34.744999999999997</v>
      </c>
      <c r="DZ110" s="33">
        <f t="shared" si="57"/>
        <v>11.032999999999999</v>
      </c>
      <c r="EA110" s="33">
        <f t="shared" si="57"/>
        <v>16.669</v>
      </c>
      <c r="EB110" s="33">
        <f t="shared" si="57"/>
        <v>17.486000000000001</v>
      </c>
      <c r="EC110" s="33">
        <f t="shared" si="57"/>
        <v>66.58</v>
      </c>
      <c r="ED110" s="33">
        <f t="shared" si="57"/>
        <v>149.97300000000001</v>
      </c>
      <c r="EQ110">
        <f t="shared" ref="EQ110:ET125" si="58">+IF(EA110&gt;DZ110,1,"")</f>
        <v>1</v>
      </c>
      <c r="ER110">
        <f t="shared" si="56"/>
        <v>1</v>
      </c>
      <c r="ES110">
        <f t="shared" si="56"/>
        <v>1</v>
      </c>
      <c r="ET110">
        <f t="shared" si="56"/>
        <v>1</v>
      </c>
      <c r="EU110">
        <f t="shared" ref="EU110:EU127" si="59">+IF(ED110&gt;MAX(DV110:DY110),1,"")</f>
        <v>1</v>
      </c>
      <c r="FJ110">
        <v>0</v>
      </c>
      <c r="FK110">
        <v>0.3333333</v>
      </c>
      <c r="FL110">
        <v>0</v>
      </c>
      <c r="FM110" s="65">
        <v>0.27777780000000002</v>
      </c>
      <c r="FN110" s="65">
        <v>0</v>
      </c>
      <c r="FO110">
        <v>0</v>
      </c>
    </row>
    <row r="111" spans="124:171" x14ac:dyDescent="0.25">
      <c r="DT111" t="s">
        <v>186</v>
      </c>
      <c r="DU111" s="65" t="s">
        <v>143</v>
      </c>
      <c r="DV111" s="33">
        <f t="shared" si="57"/>
        <v>2.605</v>
      </c>
      <c r="DW111" s="33">
        <f t="shared" si="57"/>
        <v>5.0890000000000004</v>
      </c>
      <c r="DX111" s="33">
        <f t="shared" si="57"/>
        <v>4.915</v>
      </c>
      <c r="DY111" s="33">
        <f t="shared" si="57"/>
        <v>4.7409999999999997</v>
      </c>
      <c r="DZ111" s="33">
        <f t="shared" si="57"/>
        <v>-2.2610000000000001</v>
      </c>
      <c r="EA111" s="33">
        <f t="shared" si="57"/>
        <v>1.2270000000000001</v>
      </c>
      <c r="EB111" s="33">
        <f t="shared" si="57"/>
        <v>9.2110000000000003</v>
      </c>
      <c r="EC111" s="33">
        <f t="shared" si="57"/>
        <v>-1.78</v>
      </c>
      <c r="ED111" s="33">
        <f t="shared" si="57"/>
        <v>1.97</v>
      </c>
      <c r="EQ111">
        <f t="shared" si="58"/>
        <v>1</v>
      </c>
      <c r="ER111">
        <f t="shared" si="56"/>
        <v>1</v>
      </c>
      <c r="ES111" t="str">
        <f t="shared" si="56"/>
        <v/>
      </c>
      <c r="ET111">
        <f t="shared" si="56"/>
        <v>1</v>
      </c>
      <c r="EU111" t="str">
        <f t="shared" si="59"/>
        <v/>
      </c>
      <c r="FJ111">
        <v>0.23529410000000001</v>
      </c>
      <c r="FK111">
        <v>0.44444440000000002</v>
      </c>
      <c r="FL111">
        <v>0</v>
      </c>
      <c r="FM111" s="65">
        <v>0.1111111</v>
      </c>
      <c r="FN111" s="65">
        <v>0.27777780000000002</v>
      </c>
      <c r="FO111">
        <v>0.27777780000000002</v>
      </c>
    </row>
    <row r="112" spans="124:171" x14ac:dyDescent="0.25">
      <c r="DT112" t="s">
        <v>185</v>
      </c>
      <c r="DU112" s="65" t="s">
        <v>144</v>
      </c>
      <c r="DV112" s="33">
        <f t="shared" si="57"/>
        <v>15.430999999999999</v>
      </c>
      <c r="DW112" s="33">
        <f t="shared" si="57"/>
        <v>5.1470000000000002</v>
      </c>
      <c r="DX112" s="33">
        <f t="shared" si="57"/>
        <v>6.1239999999999997</v>
      </c>
      <c r="DY112" s="33">
        <f t="shared" si="57"/>
        <v>-3.0870000000000002</v>
      </c>
      <c r="DZ112" s="33">
        <f t="shared" si="57"/>
        <v>3.9470000000000001</v>
      </c>
      <c r="EA112" s="33">
        <f t="shared" si="57"/>
        <v>3.7130000000000001</v>
      </c>
      <c r="EB112" s="33">
        <f t="shared" si="57"/>
        <v>4.9740000000000002</v>
      </c>
      <c r="EC112" s="33">
        <f t="shared" si="57"/>
        <v>3.625</v>
      </c>
      <c r="ED112" s="33">
        <f t="shared" si="57"/>
        <v>5.7380000000000004</v>
      </c>
      <c r="EQ112" t="str">
        <f t="shared" si="58"/>
        <v/>
      </c>
      <c r="ER112">
        <f t="shared" si="56"/>
        <v>1</v>
      </c>
      <c r="ES112" t="str">
        <f t="shared" si="56"/>
        <v/>
      </c>
      <c r="ET112">
        <f t="shared" si="56"/>
        <v>1</v>
      </c>
      <c r="EU112" t="str">
        <f t="shared" si="59"/>
        <v/>
      </c>
      <c r="FJ112">
        <v>0</v>
      </c>
      <c r="FK112">
        <v>0</v>
      </c>
      <c r="FL112">
        <v>0</v>
      </c>
      <c r="FM112" s="65">
        <v>0</v>
      </c>
      <c r="FN112" s="65">
        <v>0</v>
      </c>
      <c r="FO112">
        <v>0</v>
      </c>
    </row>
    <row r="113" spans="124:171" x14ac:dyDescent="0.25">
      <c r="DU113" s="65" t="s">
        <v>145</v>
      </c>
      <c r="DV113" s="33">
        <f t="shared" si="57"/>
        <v>4.9340000000000002</v>
      </c>
      <c r="DW113" s="33">
        <f t="shared" si="57"/>
        <v>6.5</v>
      </c>
      <c r="DX113" s="33">
        <f t="shared" si="57"/>
        <v>6.399</v>
      </c>
      <c r="DY113" s="33">
        <f t="shared" si="57"/>
        <v>5.5250000000000004</v>
      </c>
      <c r="DZ113" s="33">
        <f t="shared" si="57"/>
        <v>5.7530000000000001</v>
      </c>
      <c r="EA113" s="33">
        <f t="shared" si="57"/>
        <v>-3.2469999999999999</v>
      </c>
      <c r="EB113" s="33">
        <f t="shared" si="57"/>
        <v>6.8739999999999997</v>
      </c>
      <c r="EC113" s="33">
        <f t="shared" si="57"/>
        <v>7.0460000000000003</v>
      </c>
      <c r="ED113" s="33">
        <f t="shared" si="57"/>
        <v>-0.94199999999999995</v>
      </c>
      <c r="EQ113" t="str">
        <f t="shared" si="58"/>
        <v/>
      </c>
      <c r="ER113">
        <f t="shared" si="56"/>
        <v>1</v>
      </c>
      <c r="ES113">
        <f t="shared" si="56"/>
        <v>1</v>
      </c>
      <c r="ET113" t="str">
        <f t="shared" si="56"/>
        <v/>
      </c>
      <c r="EU113" t="str">
        <f t="shared" si="59"/>
        <v/>
      </c>
      <c r="FJ113">
        <v>0</v>
      </c>
      <c r="FK113">
        <v>0.1111111</v>
      </c>
      <c r="FL113">
        <v>0</v>
      </c>
      <c r="FM113" s="65">
        <v>0</v>
      </c>
      <c r="FN113" s="65">
        <v>5.5555599999999997E-2</v>
      </c>
      <c r="FO113">
        <v>5.5555599999999997E-2</v>
      </c>
    </row>
    <row r="114" spans="124:171" x14ac:dyDescent="0.25">
      <c r="DT114" t="s">
        <v>185</v>
      </c>
      <c r="DU114" s="65" t="s">
        <v>147</v>
      </c>
      <c r="DV114" s="33">
        <f t="shared" si="57"/>
        <v>1.0509999999999999</v>
      </c>
      <c r="DW114" s="33">
        <f t="shared" si="57"/>
        <v>2.0510000000000002</v>
      </c>
      <c r="DX114" s="33">
        <f t="shared" si="57"/>
        <v>3.153</v>
      </c>
      <c r="DY114" s="33">
        <f t="shared" si="57"/>
        <v>4.415</v>
      </c>
      <c r="DZ114" s="33">
        <f t="shared" si="57"/>
        <v>4.5960000000000001</v>
      </c>
      <c r="EA114" s="33">
        <f t="shared" si="57"/>
        <v>6.5030000000000001</v>
      </c>
      <c r="EB114" s="33">
        <f t="shared" si="57"/>
        <v>-27.155000000000001</v>
      </c>
      <c r="EC114" s="33">
        <f t="shared" si="57"/>
        <v>7.6360000000000001</v>
      </c>
      <c r="ED114" s="33">
        <f t="shared" si="57"/>
        <v>7.51</v>
      </c>
      <c r="EQ114">
        <f t="shared" si="58"/>
        <v>1</v>
      </c>
      <c r="ER114" t="str">
        <f t="shared" si="56"/>
        <v/>
      </c>
      <c r="ES114">
        <f t="shared" si="56"/>
        <v>1</v>
      </c>
      <c r="ET114" t="str">
        <f t="shared" si="56"/>
        <v/>
      </c>
      <c r="EU114">
        <f t="shared" si="59"/>
        <v>1</v>
      </c>
      <c r="FJ114">
        <v>0</v>
      </c>
      <c r="FK114">
        <v>0</v>
      </c>
      <c r="FL114">
        <v>5.5555599999999997E-2</v>
      </c>
      <c r="FM114" s="65">
        <v>0</v>
      </c>
      <c r="FN114" s="65">
        <v>0</v>
      </c>
      <c r="FO114">
        <v>0</v>
      </c>
    </row>
    <row r="115" spans="124:171" x14ac:dyDescent="0.25">
      <c r="DT115" t="s">
        <v>185</v>
      </c>
      <c r="DU115" s="65" t="s">
        <v>3</v>
      </c>
      <c r="DV115" s="33">
        <f t="shared" si="57"/>
        <v>-0.23400000000000001</v>
      </c>
      <c r="DW115" s="33">
        <f t="shared" si="57"/>
        <v>-0.13</v>
      </c>
      <c r="DX115" s="33">
        <f t="shared" si="57"/>
        <v>-5.9809999999999999</v>
      </c>
      <c r="DY115" s="33">
        <f t="shared" si="57"/>
        <v>-4.944</v>
      </c>
      <c r="DZ115" s="33">
        <f t="shared" si="57"/>
        <v>-3.01</v>
      </c>
      <c r="EA115" s="33">
        <f t="shared" si="57"/>
        <v>6.0259999999999998</v>
      </c>
      <c r="EB115" s="33">
        <f t="shared" si="57"/>
        <v>7.758</v>
      </c>
      <c r="EC115" s="33">
        <f t="shared" si="57"/>
        <v>8.2010000000000005</v>
      </c>
      <c r="ED115" s="33">
        <f t="shared" si="57"/>
        <v>8.4819999999999993</v>
      </c>
      <c r="EQ115">
        <f t="shared" si="58"/>
        <v>1</v>
      </c>
      <c r="ER115">
        <f t="shared" si="56"/>
        <v>1</v>
      </c>
      <c r="ES115">
        <f t="shared" si="56"/>
        <v>1</v>
      </c>
      <c r="ET115">
        <f t="shared" si="56"/>
        <v>1</v>
      </c>
      <c r="EU115">
        <f t="shared" si="59"/>
        <v>1</v>
      </c>
      <c r="FJ115">
        <v>0.17647060000000001</v>
      </c>
      <c r="FK115">
        <v>0</v>
      </c>
      <c r="FL115">
        <v>0</v>
      </c>
      <c r="FM115" s="65">
        <v>0</v>
      </c>
      <c r="FN115" s="65">
        <v>0</v>
      </c>
      <c r="FO115">
        <v>0</v>
      </c>
    </row>
    <row r="116" spans="124:171" x14ac:dyDescent="0.25">
      <c r="DT116" t="s">
        <v>185</v>
      </c>
      <c r="DU116" s="65" t="s">
        <v>148</v>
      </c>
      <c r="DV116" s="33">
        <f t="shared" si="57"/>
        <v>2.4340000000000002</v>
      </c>
      <c r="DW116" s="33">
        <f t="shared" si="57"/>
        <v>7.8360000000000003</v>
      </c>
      <c r="DX116" s="33">
        <f t="shared" si="57"/>
        <v>7.23</v>
      </c>
      <c r="DY116" s="33">
        <f t="shared" si="57"/>
        <v>4.7089999999999996</v>
      </c>
      <c r="DZ116" s="33">
        <f t="shared" si="57"/>
        <v>5.9850000000000003</v>
      </c>
      <c r="EA116" s="33">
        <f t="shared" si="57"/>
        <v>1.1879999999999999</v>
      </c>
      <c r="EB116" s="33">
        <f t="shared" si="57"/>
        <v>-6.5650000000000004</v>
      </c>
      <c r="EC116" s="33">
        <f t="shared" si="57"/>
        <v>-4.0979999999999999</v>
      </c>
      <c r="ED116" s="33">
        <f t="shared" si="57"/>
        <v>2.89</v>
      </c>
      <c r="EQ116" t="str">
        <f t="shared" si="58"/>
        <v/>
      </c>
      <c r="ER116" t="str">
        <f t="shared" si="56"/>
        <v/>
      </c>
      <c r="ES116">
        <f t="shared" si="56"/>
        <v>1</v>
      </c>
      <c r="ET116">
        <f t="shared" si="56"/>
        <v>1</v>
      </c>
      <c r="EU116" t="str">
        <f t="shared" si="59"/>
        <v/>
      </c>
      <c r="FJ116">
        <v>0</v>
      </c>
      <c r="FK116">
        <v>0.38888889999999998</v>
      </c>
      <c r="FL116">
        <v>0.1111111</v>
      </c>
      <c r="FM116" s="65">
        <v>5.5555599999999997E-2</v>
      </c>
      <c r="FN116" s="65">
        <v>0.5</v>
      </c>
      <c r="FO116">
        <v>0.5</v>
      </c>
    </row>
    <row r="117" spans="124:171" x14ac:dyDescent="0.25">
      <c r="DT117" t="s">
        <v>186</v>
      </c>
      <c r="DU117" s="65" t="s">
        <v>4</v>
      </c>
      <c r="DV117" s="33">
        <f t="shared" si="57"/>
        <v>-0.9</v>
      </c>
      <c r="DW117" s="33">
        <f t="shared" si="57"/>
        <v>7</v>
      </c>
      <c r="DX117" s="33">
        <f t="shared" si="57"/>
        <v>7.7</v>
      </c>
      <c r="DY117" s="33">
        <f t="shared" si="57"/>
        <v>-3.9929999999999999</v>
      </c>
      <c r="DZ117" s="33">
        <f t="shared" si="57"/>
        <v>4.7</v>
      </c>
      <c r="EA117" s="33">
        <f t="shared" si="57"/>
        <v>4.875</v>
      </c>
      <c r="EB117" s="33">
        <f t="shared" si="57"/>
        <v>0.83399999999999996</v>
      </c>
      <c r="EC117" s="33">
        <f t="shared" si="57"/>
        <v>2.778</v>
      </c>
      <c r="ED117" s="33">
        <f t="shared" si="57"/>
        <v>2.2109999999999999</v>
      </c>
      <c r="EQ117">
        <f t="shared" si="58"/>
        <v>1</v>
      </c>
      <c r="ER117" t="str">
        <f t="shared" si="56"/>
        <v/>
      </c>
      <c r="ES117">
        <f t="shared" si="56"/>
        <v>1</v>
      </c>
      <c r="ET117" t="str">
        <f t="shared" si="56"/>
        <v/>
      </c>
      <c r="EU117" t="str">
        <f t="shared" si="59"/>
        <v/>
      </c>
      <c r="FJ117">
        <v>0</v>
      </c>
      <c r="FK117">
        <v>0</v>
      </c>
      <c r="FL117">
        <v>0.38888889999999998</v>
      </c>
      <c r="FM117" s="65">
        <v>0.38888889999999998</v>
      </c>
      <c r="FN117" s="65">
        <v>0.3333333</v>
      </c>
      <c r="FO117">
        <v>0.3333333</v>
      </c>
    </row>
    <row r="118" spans="124:171" x14ac:dyDescent="0.25">
      <c r="DU118" s="65" t="s">
        <v>151</v>
      </c>
      <c r="DV118" s="33">
        <f t="shared" si="57"/>
        <v>3.294</v>
      </c>
      <c r="DW118" s="33">
        <f t="shared" si="57"/>
        <v>5.6719999999999997</v>
      </c>
      <c r="DX118" s="33">
        <f t="shared" si="57"/>
        <v>1.778</v>
      </c>
      <c r="DY118" s="33">
        <f t="shared" si="57"/>
        <v>4.673</v>
      </c>
      <c r="DZ118" s="33">
        <f t="shared" si="57"/>
        <v>3.4369999999999998</v>
      </c>
      <c r="EA118" s="33">
        <f t="shared" si="57"/>
        <v>5.4889999999999999</v>
      </c>
      <c r="EB118" s="33">
        <f t="shared" si="57"/>
        <v>0.376</v>
      </c>
      <c r="EC118" s="33">
        <f t="shared" si="57"/>
        <v>5.66</v>
      </c>
      <c r="ED118" s="33">
        <f t="shared" si="57"/>
        <v>3.669</v>
      </c>
      <c r="EQ118">
        <f t="shared" si="58"/>
        <v>1</v>
      </c>
      <c r="ER118" t="str">
        <f t="shared" si="56"/>
        <v/>
      </c>
      <c r="ES118">
        <f t="shared" si="56"/>
        <v>1</v>
      </c>
      <c r="ET118" t="str">
        <f t="shared" si="56"/>
        <v/>
      </c>
      <c r="EU118" t="str">
        <f t="shared" si="59"/>
        <v/>
      </c>
      <c r="EZ118" s="71" t="s">
        <v>216</v>
      </c>
      <c r="FA118" s="71"/>
      <c r="FB118" s="71"/>
      <c r="FC118" s="71"/>
      <c r="FD118" s="71"/>
      <c r="FE118" s="71"/>
      <c r="FF118" s="71"/>
      <c r="FG118" s="71"/>
      <c r="FJ118">
        <v>0</v>
      </c>
      <c r="FK118">
        <v>0</v>
      </c>
      <c r="FL118">
        <v>0.3333333</v>
      </c>
      <c r="FM118" s="65">
        <v>0</v>
      </c>
      <c r="FN118" s="65">
        <v>0</v>
      </c>
      <c r="FO118">
        <v>0.55555560000000004</v>
      </c>
    </row>
    <row r="119" spans="124:171" x14ac:dyDescent="0.25">
      <c r="DT119" t="s">
        <v>185</v>
      </c>
      <c r="DU119" s="65" t="s">
        <v>153</v>
      </c>
      <c r="DV119" s="33"/>
      <c r="DW119" s="33"/>
      <c r="DX119" s="33"/>
      <c r="DY119" s="33"/>
      <c r="DZ119" s="33"/>
      <c r="EA119" s="33">
        <f t="shared" si="57"/>
        <v>-7.5</v>
      </c>
      <c r="EB119" s="33">
        <f t="shared" si="57"/>
        <v>-1.8</v>
      </c>
      <c r="EC119" s="33">
        <f t="shared" si="57"/>
        <v>-1.1000000000000001</v>
      </c>
      <c r="ED119" s="33">
        <f t="shared" si="57"/>
        <v>1.2</v>
      </c>
      <c r="EQ119" t="str">
        <f t="shared" si="58"/>
        <v/>
      </c>
      <c r="ER119">
        <f t="shared" si="56"/>
        <v>1</v>
      </c>
      <c r="ES119">
        <f t="shared" si="56"/>
        <v>1</v>
      </c>
      <c r="ET119">
        <f t="shared" si="56"/>
        <v>1</v>
      </c>
      <c r="EU119">
        <f t="shared" si="59"/>
        <v>1</v>
      </c>
      <c r="FJ119">
        <v>0</v>
      </c>
      <c r="FK119">
        <v>5.5555599999999997E-2</v>
      </c>
      <c r="FL119">
        <v>0.1666667</v>
      </c>
      <c r="FM119" s="65">
        <v>0.1666667</v>
      </c>
      <c r="FN119" s="65">
        <v>0.22222220000000001</v>
      </c>
      <c r="FO119">
        <v>0.22222220000000001</v>
      </c>
    </row>
    <row r="120" spans="124:171" x14ac:dyDescent="0.25">
      <c r="DT120" t="s">
        <v>185</v>
      </c>
      <c r="DU120" s="65" t="s">
        <v>157</v>
      </c>
      <c r="DV120" s="33">
        <f t="shared" si="57"/>
        <v>5.1459999999999999</v>
      </c>
      <c r="DW120" s="33">
        <f t="shared" si="57"/>
        <v>4.1829999999999998</v>
      </c>
      <c r="DX120" s="33">
        <f t="shared" si="57"/>
        <v>-2.4860000000000002</v>
      </c>
      <c r="DY120" s="33">
        <f t="shared" si="57"/>
        <v>-9.1989999999999998</v>
      </c>
      <c r="DZ120" s="33">
        <f t="shared" si="57"/>
        <v>-9.2560000000000002</v>
      </c>
      <c r="EA120" s="33">
        <f t="shared" si="57"/>
        <v>-3.169</v>
      </c>
      <c r="EB120" s="33">
        <f t="shared" si="57"/>
        <v>2.1339999999999999</v>
      </c>
      <c r="EC120" s="33">
        <f t="shared" si="57"/>
        <v>6.3760000000000003</v>
      </c>
      <c r="ED120" s="33">
        <f t="shared" si="57"/>
        <v>2.2349999999999999</v>
      </c>
      <c r="EQ120">
        <f t="shared" si="58"/>
        <v>1</v>
      </c>
      <c r="ER120">
        <f t="shared" si="56"/>
        <v>1</v>
      </c>
      <c r="ES120">
        <f t="shared" si="56"/>
        <v>1</v>
      </c>
      <c r="ET120" t="str">
        <f t="shared" si="56"/>
        <v/>
      </c>
      <c r="EU120" t="str">
        <f t="shared" si="59"/>
        <v/>
      </c>
      <c r="FJ120">
        <v>5.8823500000000001E-2</v>
      </c>
      <c r="FK120">
        <v>0.1666667</v>
      </c>
      <c r="FL120">
        <v>0</v>
      </c>
      <c r="FM120" s="65">
        <v>0</v>
      </c>
      <c r="FN120" s="65">
        <v>0.38888889999999998</v>
      </c>
      <c r="FO120">
        <v>0.38888889999999998</v>
      </c>
    </row>
    <row r="121" spans="124:171" x14ac:dyDescent="0.25">
      <c r="DU121" s="65" t="s">
        <v>159</v>
      </c>
      <c r="DV121" s="33">
        <f t="shared" si="57"/>
        <v>-1.62</v>
      </c>
      <c r="DW121" s="33">
        <f t="shared" si="57"/>
        <v>5.133</v>
      </c>
      <c r="DX121" s="33">
        <f t="shared" si="57"/>
        <v>3.226</v>
      </c>
      <c r="DY121" s="33">
        <f t="shared" si="57"/>
        <v>2.3039999999999998</v>
      </c>
      <c r="DZ121" s="33">
        <f t="shared" si="57"/>
        <v>4.6909999999999998</v>
      </c>
      <c r="EA121" s="33">
        <f t="shared" si="57"/>
        <v>3.9940000000000002</v>
      </c>
      <c r="EB121" s="33">
        <f t="shared" si="57"/>
        <v>2.681</v>
      </c>
      <c r="EC121" s="33">
        <f t="shared" si="57"/>
        <v>4.08</v>
      </c>
      <c r="ED121" s="33">
        <f t="shared" si="57"/>
        <v>1.171</v>
      </c>
      <c r="EQ121" t="str">
        <f t="shared" si="58"/>
        <v/>
      </c>
      <c r="ER121" t="str">
        <f t="shared" si="56"/>
        <v/>
      </c>
      <c r="ES121">
        <f t="shared" si="56"/>
        <v>1</v>
      </c>
      <c r="ET121" t="str">
        <f t="shared" si="56"/>
        <v/>
      </c>
      <c r="EU121" t="str">
        <f t="shared" si="59"/>
        <v/>
      </c>
      <c r="FJ121">
        <v>0</v>
      </c>
      <c r="FK121">
        <v>0</v>
      </c>
      <c r="FL121">
        <v>0</v>
      </c>
      <c r="FM121" s="65">
        <v>0</v>
      </c>
      <c r="FN121" s="65">
        <v>0.1666667</v>
      </c>
      <c r="FO121">
        <v>0.1666667</v>
      </c>
    </row>
    <row r="122" spans="124:171" x14ac:dyDescent="0.25">
      <c r="DU122" s="65" t="s">
        <v>162</v>
      </c>
      <c r="DV122" s="33">
        <f t="shared" si="57"/>
        <v>3.1349999999999998</v>
      </c>
      <c r="DW122" s="33">
        <f t="shared" si="57"/>
        <v>-2.153</v>
      </c>
      <c r="DX122" s="33">
        <f t="shared" si="57"/>
        <v>1.2010000000000001</v>
      </c>
      <c r="DY122" s="33">
        <f t="shared" si="57"/>
        <v>0.7</v>
      </c>
      <c r="DZ122" s="33">
        <f t="shared" si="57"/>
        <v>1.1000000000000001</v>
      </c>
      <c r="EA122" s="33">
        <f t="shared" si="57"/>
        <v>2.2000000000000002</v>
      </c>
      <c r="EB122" s="33">
        <f t="shared" si="57"/>
        <v>2</v>
      </c>
      <c r="EC122" s="33">
        <f t="shared" si="57"/>
        <v>1.5</v>
      </c>
      <c r="ED122" s="33">
        <f t="shared" si="57"/>
        <v>0.996</v>
      </c>
      <c r="EQ122" s="34">
        <f>+IF(EA122&gt;DZ122,1,"")</f>
        <v>1</v>
      </c>
      <c r="ER122" t="str">
        <f t="shared" si="56"/>
        <v/>
      </c>
      <c r="ES122" t="str">
        <f t="shared" si="56"/>
        <v/>
      </c>
      <c r="ET122" t="str">
        <f t="shared" si="56"/>
        <v/>
      </c>
      <c r="EU122" t="str">
        <f t="shared" si="59"/>
        <v/>
      </c>
      <c r="FJ122">
        <v>0.29411769999999998</v>
      </c>
      <c r="FK122">
        <v>0</v>
      </c>
      <c r="FL122">
        <v>0</v>
      </c>
      <c r="FM122" s="65">
        <v>0.22222220000000001</v>
      </c>
      <c r="FN122" s="65">
        <v>0.1111111</v>
      </c>
      <c r="FO122">
        <v>0.1111111</v>
      </c>
    </row>
    <row r="123" spans="124:171" x14ac:dyDescent="0.25">
      <c r="DT123" t="s">
        <v>186</v>
      </c>
      <c r="DU123" s="65" t="s">
        <v>163</v>
      </c>
      <c r="DV123" s="33">
        <f t="shared" si="57"/>
        <v>-5.8869999999999996</v>
      </c>
      <c r="DW123" s="33">
        <f t="shared" si="57"/>
        <v>-2.85</v>
      </c>
      <c r="DX123" s="33">
        <f t="shared" si="57"/>
        <v>9.0060000000000002</v>
      </c>
      <c r="DY123" s="33">
        <f t="shared" si="57"/>
        <v>9.4060000000000006</v>
      </c>
      <c r="DZ123" s="33">
        <f t="shared" si="57"/>
        <v>10.098000000000001</v>
      </c>
      <c r="EA123" s="33">
        <f t="shared" si="57"/>
        <v>-1.871</v>
      </c>
      <c r="EB123" s="33">
        <f t="shared" si="57"/>
        <v>-0.156</v>
      </c>
      <c r="EC123" s="33">
        <f t="shared" si="57"/>
        <v>5.6429999999999998</v>
      </c>
      <c r="ED123" s="33">
        <f t="shared" si="57"/>
        <v>5.0060000000000002</v>
      </c>
      <c r="EQ123" t="str">
        <f t="shared" si="58"/>
        <v/>
      </c>
      <c r="ER123">
        <f t="shared" si="56"/>
        <v>1</v>
      </c>
      <c r="ES123">
        <f t="shared" si="56"/>
        <v>1</v>
      </c>
      <c r="ET123" t="str">
        <f t="shared" si="56"/>
        <v/>
      </c>
      <c r="EU123" t="str">
        <f t="shared" si="59"/>
        <v/>
      </c>
      <c r="FJ123">
        <v>0</v>
      </c>
      <c r="FK123">
        <v>0.22222220000000001</v>
      </c>
      <c r="FL123">
        <v>0.22222220000000001</v>
      </c>
      <c r="FM123" s="65">
        <v>0</v>
      </c>
      <c r="FN123" s="65">
        <v>0</v>
      </c>
      <c r="FO123">
        <v>0</v>
      </c>
    </row>
    <row r="124" spans="124:171" x14ac:dyDescent="0.25">
      <c r="DT124" t="s">
        <v>185</v>
      </c>
      <c r="DU124" s="65" t="s">
        <v>164</v>
      </c>
      <c r="DV124" s="33"/>
      <c r="DW124" s="33"/>
      <c r="DX124" s="33">
        <f t="shared" si="57"/>
        <v>2.8</v>
      </c>
      <c r="DY124" s="33">
        <f t="shared" si="57"/>
        <v>5.3</v>
      </c>
      <c r="DZ124" s="33">
        <f t="shared" si="57"/>
        <v>4.0999999999999996</v>
      </c>
      <c r="EA124" s="33">
        <f t="shared" si="57"/>
        <v>3.6019999999999999</v>
      </c>
      <c r="EB124" s="33">
        <f t="shared" si="57"/>
        <v>4.9569999999999999</v>
      </c>
      <c r="EC124" s="33">
        <f t="shared" si="57"/>
        <v>3.5150000000000001</v>
      </c>
      <c r="ED124" s="33">
        <f t="shared" si="57"/>
        <v>5.3250000000000002</v>
      </c>
      <c r="EQ124" t="str">
        <f t="shared" si="58"/>
        <v/>
      </c>
      <c r="ER124">
        <f t="shared" si="56"/>
        <v>1</v>
      </c>
      <c r="ES124" t="str">
        <f t="shared" si="56"/>
        <v/>
      </c>
      <c r="ET124">
        <f t="shared" si="56"/>
        <v>1</v>
      </c>
      <c r="EU124">
        <f t="shared" si="59"/>
        <v>1</v>
      </c>
      <c r="FJ124">
        <v>0</v>
      </c>
      <c r="FK124">
        <v>0</v>
      </c>
      <c r="FL124">
        <v>0</v>
      </c>
      <c r="FM124" s="65">
        <v>0</v>
      </c>
      <c r="FN124" s="65">
        <v>0</v>
      </c>
      <c r="FO124">
        <v>0</v>
      </c>
    </row>
    <row r="125" spans="124:171" x14ac:dyDescent="0.25">
      <c r="DT125" t="s">
        <v>185</v>
      </c>
      <c r="DU125" s="65" t="s">
        <v>5</v>
      </c>
      <c r="DV125" s="33">
        <f t="shared" si="57"/>
        <v>3.2490000000000001</v>
      </c>
      <c r="DW125" s="33">
        <f t="shared" si="57"/>
        <v>1.101</v>
      </c>
      <c r="DX125" s="33">
        <f t="shared" si="57"/>
        <v>1.2709999999999999</v>
      </c>
      <c r="DY125" s="33">
        <f t="shared" si="57"/>
        <v>5.7359999999999998</v>
      </c>
      <c r="DZ125" s="33">
        <f t="shared" si="57"/>
        <v>1.55</v>
      </c>
      <c r="EA125" s="33">
        <f t="shared" si="57"/>
        <v>-0.9</v>
      </c>
      <c r="EB125" s="33">
        <f t="shared" si="57"/>
        <v>-0.1</v>
      </c>
      <c r="EC125" s="33">
        <f t="shared" si="57"/>
        <v>4.9020000000000001</v>
      </c>
      <c r="ED125" s="33">
        <f t="shared" si="57"/>
        <v>3.7469999999999999</v>
      </c>
      <c r="EQ125" t="str">
        <f t="shared" si="58"/>
        <v/>
      </c>
      <c r="ER125">
        <f t="shared" si="58"/>
        <v>1</v>
      </c>
      <c r="ES125">
        <f t="shared" si="58"/>
        <v>1</v>
      </c>
      <c r="ET125" t="str">
        <f t="shared" si="58"/>
        <v/>
      </c>
      <c r="EU125" t="str">
        <f t="shared" si="59"/>
        <v/>
      </c>
      <c r="FJ125">
        <v>0.35294120000000001</v>
      </c>
      <c r="FK125">
        <v>0.27777780000000002</v>
      </c>
      <c r="FL125">
        <v>0.27777780000000002</v>
      </c>
      <c r="FM125" s="65">
        <v>0</v>
      </c>
      <c r="FN125" s="65">
        <v>0</v>
      </c>
      <c r="FO125">
        <v>0.61111110000000002</v>
      </c>
    </row>
    <row r="126" spans="124:171" x14ac:dyDescent="0.25">
      <c r="DU126" s="65" t="s">
        <v>169</v>
      </c>
      <c r="DV126" s="33">
        <f t="shared" si="57"/>
        <v>1.7569999999999999</v>
      </c>
      <c r="DW126" s="33">
        <f t="shared" si="57"/>
        <v>3.113</v>
      </c>
      <c r="DX126" s="33">
        <f t="shared" si="57"/>
        <v>3.0289999999999999</v>
      </c>
      <c r="DY126" s="33">
        <f t="shared" si="57"/>
        <v>2.3980000000000001</v>
      </c>
      <c r="DZ126" s="33">
        <f t="shared" si="57"/>
        <v>4.9139999999999997</v>
      </c>
      <c r="EA126" s="33">
        <f t="shared" si="57"/>
        <v>3.4409999999999998</v>
      </c>
      <c r="EB126" s="33">
        <f t="shared" si="57"/>
        <v>3.29</v>
      </c>
      <c r="EC126" s="33">
        <f t="shared" si="57"/>
        <v>2.7410000000000001</v>
      </c>
      <c r="ED126" s="33">
        <f t="shared" si="57"/>
        <v>2.734</v>
      </c>
      <c r="EQ126" t="str">
        <f t="shared" ref="EQ126:ET127" si="60">+IF(EA126&gt;DZ126,1,"")</f>
        <v/>
      </c>
      <c r="ER126" t="str">
        <f t="shared" si="60"/>
        <v/>
      </c>
      <c r="ES126" t="str">
        <f t="shared" si="60"/>
        <v/>
      </c>
      <c r="ET126" t="str">
        <f t="shared" si="60"/>
        <v/>
      </c>
      <c r="EU126" t="str">
        <f t="shared" si="59"/>
        <v/>
      </c>
      <c r="FJ126">
        <v>0</v>
      </c>
      <c r="FK126">
        <v>0</v>
      </c>
      <c r="FL126">
        <v>0</v>
      </c>
      <c r="FM126" s="65">
        <v>0.3333333</v>
      </c>
      <c r="FN126" s="65">
        <v>0.44444440000000002</v>
      </c>
      <c r="FO126">
        <v>0.44444440000000002</v>
      </c>
    </row>
    <row r="127" spans="124:171" x14ac:dyDescent="0.25">
      <c r="DU127" s="65" t="s">
        <v>171</v>
      </c>
      <c r="DV127" s="33">
        <f t="shared" si="57"/>
        <v>-0.1</v>
      </c>
      <c r="DW127" s="33">
        <f t="shared" si="57"/>
        <v>1.9790000000000001</v>
      </c>
      <c r="DX127" s="33">
        <f t="shared" si="57"/>
        <v>4.4870000000000001</v>
      </c>
      <c r="DY127" s="33">
        <f t="shared" si="57"/>
        <v>1E-3</v>
      </c>
      <c r="DZ127" s="33">
        <f t="shared" si="57"/>
        <v>-3.165</v>
      </c>
      <c r="EA127" s="33">
        <f t="shared" si="57"/>
        <v>3.4740000000000002</v>
      </c>
      <c r="EB127" s="33">
        <f t="shared" si="57"/>
        <v>2.3490000000000002</v>
      </c>
      <c r="EC127" s="33">
        <f t="shared" si="57"/>
        <v>2.798</v>
      </c>
      <c r="ED127" s="33">
        <f t="shared" si="57"/>
        <v>3.786</v>
      </c>
      <c r="EQ127">
        <f t="shared" si="60"/>
        <v>1</v>
      </c>
      <c r="ER127" t="str">
        <f t="shared" si="60"/>
        <v/>
      </c>
      <c r="ES127">
        <f t="shared" si="60"/>
        <v>1</v>
      </c>
      <c r="ET127">
        <f t="shared" si="60"/>
        <v>1</v>
      </c>
      <c r="EU127" t="str">
        <f t="shared" si="59"/>
        <v/>
      </c>
      <c r="FJ127">
        <v>0.1176471</v>
      </c>
      <c r="FK127">
        <v>0</v>
      </c>
      <c r="FL127">
        <v>0</v>
      </c>
      <c r="FM127" s="65">
        <v>0.44444440000000002</v>
      </c>
      <c r="FN127" s="65">
        <v>0</v>
      </c>
      <c r="FO127">
        <v>0.66666669999999995</v>
      </c>
    </row>
    <row r="128" spans="124:171" x14ac:dyDescent="0.25">
      <c r="DU128" s="65" t="s">
        <v>102</v>
      </c>
      <c r="DV128" s="33">
        <f>+AVERAGE(DV109:DV127)</f>
        <v>2.6236470588235288</v>
      </c>
      <c r="DW128" s="33">
        <f t="shared" ref="DW128:ED128" si="61">+AVERAGE(DW109:DW127)</f>
        <v>4.4667647058823521</v>
      </c>
      <c r="DX128" s="33">
        <f t="shared" si="61"/>
        <v>3.2110555555555553</v>
      </c>
      <c r="DY128" s="33">
        <f t="shared" si="61"/>
        <v>3.932833333333333</v>
      </c>
      <c r="DZ128" s="33">
        <f t="shared" si="61"/>
        <v>3.2737222222222226</v>
      </c>
      <c r="EA128" s="33">
        <f t="shared" si="61"/>
        <v>2.3870526315789475</v>
      </c>
      <c r="EB128" s="33">
        <f t="shared" si="61"/>
        <v>1.7727894736842109</v>
      </c>
      <c r="EC128" s="33">
        <f t="shared" si="61"/>
        <v>6.7374210526315803</v>
      </c>
      <c r="ED128" s="33">
        <f t="shared" si="61"/>
        <v>11.199157894736842</v>
      </c>
      <c r="EQ128" s="68">
        <f>+SUM(EQ109:EQ127)/COUNT(EA109:EA127)</f>
        <v>0.47368421052631576</v>
      </c>
      <c r="ER128" s="68">
        <f t="shared" ref="ER128:ET128" si="62">+SUM(ER109:ER127)/COUNT(EB109:EB127)</f>
        <v>0.57894736842105265</v>
      </c>
      <c r="ES128" s="68">
        <f t="shared" si="62"/>
        <v>0.68421052631578949</v>
      </c>
      <c r="ET128" s="68">
        <f t="shared" si="62"/>
        <v>0.47368421052631576</v>
      </c>
      <c r="EU128" s="68">
        <f>+SUM(EU109:EU127)/COUNT(ED109:ED127)</f>
        <v>0.26315789473684209</v>
      </c>
      <c r="FJ128"/>
    </row>
    <row r="129" spans="125:171" x14ac:dyDescent="0.25">
      <c r="DU129" s="65" t="s">
        <v>187</v>
      </c>
      <c r="DV129" s="3">
        <f>+_xlfn.STDEV.P(DV109:DV127)</f>
        <v>4.806881598184205</v>
      </c>
      <c r="DW129" s="3">
        <f t="shared" ref="DW129:ED129" si="63">+_xlfn.STDEV.P(DW109:DW127)</f>
        <v>6.6952961585369053</v>
      </c>
      <c r="DX129" s="3">
        <f t="shared" si="63"/>
        <v>3.6597401315184821</v>
      </c>
      <c r="DY129" s="3">
        <f t="shared" si="63"/>
        <v>8.8035611181561695</v>
      </c>
      <c r="DZ129" s="3">
        <f t="shared" si="63"/>
        <v>5.0638033335248407</v>
      </c>
      <c r="EA129" s="3">
        <f t="shared" si="63"/>
        <v>4.9083401468551378</v>
      </c>
      <c r="EB129" s="3">
        <f t="shared" si="63"/>
        <v>8.3505284268907332</v>
      </c>
      <c r="EC129" s="3">
        <f t="shared" si="63"/>
        <v>14.4485827435219</v>
      </c>
      <c r="ED129" s="3">
        <f t="shared" si="63"/>
        <v>32.787624609010408</v>
      </c>
      <c r="EQ129" s="33">
        <f>+MAX(EA109:EA127)</f>
        <v>16.669</v>
      </c>
      <c r="ER129" s="33">
        <f t="shared" ref="ER129:ET129" si="64">+MAX(EB109:EB127)</f>
        <v>17.486000000000001</v>
      </c>
      <c r="ES129" s="33">
        <f t="shared" si="64"/>
        <v>66.58</v>
      </c>
      <c r="ET129" s="33">
        <f t="shared" si="64"/>
        <v>149.97300000000001</v>
      </c>
      <c r="FJ129" s="68"/>
      <c r="FK129" s="68">
        <f t="shared" ref="FK129:FO129" si="65">1-MAX(FK110:FK128)</f>
        <v>0.55555559999999993</v>
      </c>
      <c r="FL129" s="68">
        <f t="shared" si="65"/>
        <v>0.61111110000000002</v>
      </c>
      <c r="FM129" s="68">
        <f t="shared" si="65"/>
        <v>0.55555559999999993</v>
      </c>
      <c r="FN129" s="69">
        <f t="shared" si="65"/>
        <v>0.5</v>
      </c>
      <c r="FO129" s="69">
        <f t="shared" si="65"/>
        <v>0.33333330000000005</v>
      </c>
    </row>
    <row r="130" spans="125:171" x14ac:dyDescent="0.25">
      <c r="EQ130" s="33">
        <f>+EQ129-0.8</f>
        <v>15.869</v>
      </c>
      <c r="ER130" s="33">
        <f t="shared" ref="ER130:ET130" si="66">+ER129-0.8</f>
        <v>16.686</v>
      </c>
      <c r="ES130" s="33">
        <f t="shared" si="66"/>
        <v>65.78</v>
      </c>
      <c r="ET130" s="33">
        <f t="shared" si="66"/>
        <v>149.173</v>
      </c>
    </row>
    <row r="131" spans="125:171" x14ac:dyDescent="0.25">
      <c r="DU131" s="65" t="s">
        <v>102</v>
      </c>
      <c r="DV131" s="33">
        <f>+AVERAGE(DV109,DV111:DV127)</f>
        <v>2.8644374999999997</v>
      </c>
      <c r="DW131" s="33">
        <f t="shared" ref="DW131:EC131" si="67">+AVERAGE(DW109,DW111:DW127)</f>
        <v>4.8558750000000002</v>
      </c>
      <c r="DX131" s="33">
        <f t="shared" si="67"/>
        <v>3.4600588235294119</v>
      </c>
      <c r="DY131" s="33">
        <f t="shared" si="67"/>
        <v>2.120352941176471</v>
      </c>
      <c r="DZ131" s="33">
        <f t="shared" si="67"/>
        <v>2.8172941176470592</v>
      </c>
      <c r="EA131" s="33">
        <f t="shared" si="67"/>
        <v>1.5936111111111113</v>
      </c>
      <c r="EB131" s="33">
        <f t="shared" si="67"/>
        <v>0.89983333333333304</v>
      </c>
      <c r="EC131" s="33">
        <f t="shared" si="67"/>
        <v>3.4128333333333334</v>
      </c>
      <c r="ED131" s="33">
        <f>+AVERAGE(ED109,ED111:ED127)</f>
        <v>3.4895000000000005</v>
      </c>
      <c r="EQ131" s="33">
        <v>-7.55</v>
      </c>
      <c r="ER131" s="33">
        <v>-27.205000000000002</v>
      </c>
      <c r="ES131" s="33">
        <v>-4.1479999999999997</v>
      </c>
      <c r="ET131" s="33">
        <v>-0.99199999999999999</v>
      </c>
    </row>
    <row r="132" spans="125:171" x14ac:dyDescent="0.25">
      <c r="DU132" s="65" t="s">
        <v>187</v>
      </c>
      <c r="DV132">
        <f>+_xlfn.STDEV.P(DV109,DV111:DV127)</f>
        <v>4.8543364115081413</v>
      </c>
      <c r="DW132">
        <f t="shared" ref="DW132:ED132" si="68">+_xlfn.STDEV.P(DW109,DW111:DW127)</f>
        <v>6.7122843808479242</v>
      </c>
      <c r="DX132">
        <f t="shared" si="68"/>
        <v>3.6146251692515579</v>
      </c>
      <c r="DY132">
        <f t="shared" si="68"/>
        <v>4.7885422556615342</v>
      </c>
      <c r="DZ132">
        <f t="shared" si="68"/>
        <v>4.8374150336323689</v>
      </c>
      <c r="EA132">
        <f t="shared" si="68"/>
        <v>3.6699859693780978</v>
      </c>
      <c r="EB132">
        <f t="shared" si="68"/>
        <v>7.689362227923862</v>
      </c>
      <c r="EC132">
        <f t="shared" si="68"/>
        <v>3.2178595758671635</v>
      </c>
      <c r="ED132">
        <f t="shared" si="68"/>
        <v>2.3268973441043759</v>
      </c>
      <c r="EQ132" s="33">
        <f>+EQ131+0.5</f>
        <v>-7.05</v>
      </c>
      <c r="ER132" s="33">
        <f t="shared" ref="ER132:ET132" si="69">+ER131+0.5</f>
        <v>-26.705000000000002</v>
      </c>
      <c r="ES132" s="33">
        <f t="shared" si="69"/>
        <v>-3.6479999999999997</v>
      </c>
      <c r="ET132" s="33">
        <f t="shared" si="69"/>
        <v>-0.49199999999999999</v>
      </c>
    </row>
    <row r="133" spans="125:171" x14ac:dyDescent="0.25">
      <c r="DV133" s="33">
        <f>+DV131+DV132</f>
        <v>7.7187739115081406</v>
      </c>
      <c r="DW133" s="33">
        <f t="shared" ref="DW133:ED133" si="70">+DW131+DW132</f>
        <v>11.568159380847924</v>
      </c>
      <c r="DX133" s="33">
        <f t="shared" si="70"/>
        <v>7.0746839927809697</v>
      </c>
      <c r="DY133" s="33">
        <f t="shared" si="70"/>
        <v>6.9088951968380048</v>
      </c>
      <c r="DZ133" s="33">
        <f t="shared" si="70"/>
        <v>7.6547091512794285</v>
      </c>
      <c r="EA133" s="33">
        <f t="shared" si="70"/>
        <v>5.2635970804892089</v>
      </c>
      <c r="EB133" s="33">
        <f t="shared" si="70"/>
        <v>8.5891955612571955</v>
      </c>
      <c r="EC133" s="33">
        <f t="shared" si="70"/>
        <v>6.6306929092004969</v>
      </c>
      <c r="ED133" s="33">
        <f t="shared" si="70"/>
        <v>5.8163973441043764</v>
      </c>
    </row>
    <row r="134" spans="125:171" x14ac:dyDescent="0.25">
      <c r="DV134" s="33">
        <f>+DV131-DV132</f>
        <v>-1.9898989115081416</v>
      </c>
      <c r="DW134" s="33">
        <f t="shared" ref="DW134:ED134" si="71">+DW131-DW132</f>
        <v>-1.8564093808479241</v>
      </c>
      <c r="DX134" s="33">
        <f t="shared" si="71"/>
        <v>-0.154566345722146</v>
      </c>
      <c r="DY134" s="33">
        <f t="shared" si="71"/>
        <v>-2.6681893144850632</v>
      </c>
      <c r="DZ134" s="33">
        <f t="shared" si="71"/>
        <v>-2.0201209159853097</v>
      </c>
      <c r="EA134" s="33">
        <f t="shared" si="71"/>
        <v>-2.0763748582669868</v>
      </c>
      <c r="EB134" s="33">
        <f t="shared" si="71"/>
        <v>-6.7895288945905286</v>
      </c>
      <c r="EC134" s="33">
        <f t="shared" si="71"/>
        <v>0.19497375746616985</v>
      </c>
      <c r="ED134" s="33">
        <f t="shared" si="71"/>
        <v>1.1626026558956246</v>
      </c>
    </row>
    <row r="136" spans="125:171" x14ac:dyDescent="0.25">
      <c r="DU136" s="1" t="s">
        <v>188</v>
      </c>
    </row>
    <row r="137" spans="125:171" x14ac:dyDescent="0.25">
      <c r="DU137" s="65" t="s">
        <v>102</v>
      </c>
      <c r="DV137" s="33">
        <f>+AVERAGE(DV110,DV112,DV114:DV116,DV119:DV120,DV124:DV125)</f>
        <v>3.6925714285714286</v>
      </c>
      <c r="DW137" s="33">
        <f t="shared" ref="DW137:ED137" si="72">+AVERAGE(DW110,DW112,DW114:DW116,DW119:DW120,DW124:DW125)</f>
        <v>2.6327142857142856</v>
      </c>
      <c r="DX137" s="33">
        <f t="shared" si="72"/>
        <v>1.3861249999999998</v>
      </c>
      <c r="DY137" s="33">
        <f t="shared" si="72"/>
        <v>4.7093750000000005</v>
      </c>
      <c r="DZ137" s="33">
        <f t="shared" si="72"/>
        <v>2.3681250000000005</v>
      </c>
      <c r="EA137" s="33">
        <f t="shared" si="72"/>
        <v>2.9035555555555561</v>
      </c>
      <c r="EB137" s="33">
        <f t="shared" si="72"/>
        <v>0.18766666666666657</v>
      </c>
      <c r="EC137" s="33">
        <f t="shared" si="72"/>
        <v>10.626333333333335</v>
      </c>
      <c r="ED137" s="33">
        <f t="shared" si="72"/>
        <v>20.788888888888884</v>
      </c>
    </row>
    <row r="138" spans="125:171" x14ac:dyDescent="0.25">
      <c r="DU138" s="65" t="s">
        <v>187</v>
      </c>
      <c r="DV138" s="33">
        <f>+_xlfn.STDEV.P(DV110,DV112,DV114:DV116,DV119:DV120,DV124:DV125)</f>
        <v>5.1865436566215086</v>
      </c>
      <c r="DW138" s="33">
        <f t="shared" ref="DW138:ED138" si="73">+_xlfn.STDEV.P(DW110,DW112,DW114:DW116,DW119:DW120,DW124:DW125)</f>
        <v>3.0566902134865566</v>
      </c>
      <c r="DX138" s="33">
        <f t="shared" si="73"/>
        <v>4.1352059633559977</v>
      </c>
      <c r="DY138" s="33">
        <f t="shared" si="73"/>
        <v>12.505210063584496</v>
      </c>
      <c r="DZ138" s="33">
        <f t="shared" si="73"/>
        <v>5.7372831862629008</v>
      </c>
      <c r="EA138" s="33">
        <f t="shared" si="73"/>
        <v>6.4623371264429146</v>
      </c>
      <c r="EB138" s="33">
        <f t="shared" si="73"/>
        <v>11.562581036352663</v>
      </c>
      <c r="EC138" s="33">
        <f t="shared" si="73"/>
        <v>20.139439167960958</v>
      </c>
      <c r="ED138" s="33">
        <f t="shared" si="73"/>
        <v>45.729581533290649</v>
      </c>
    </row>
    <row r="139" spans="125:171" x14ac:dyDescent="0.25">
      <c r="DV139" s="33">
        <f>+DV137+DV138</f>
        <v>8.8791150851929377</v>
      </c>
      <c r="DW139" s="33">
        <f t="shared" ref="DW139:ED139" si="74">+DW137+DW138</f>
        <v>5.6894044992008421</v>
      </c>
      <c r="DX139" s="33">
        <f t="shared" si="74"/>
        <v>5.5213309633559975</v>
      </c>
      <c r="DY139" s="33">
        <f t="shared" si="74"/>
        <v>17.214585063584497</v>
      </c>
      <c r="DZ139" s="33">
        <f t="shared" si="74"/>
        <v>8.1054081862629008</v>
      </c>
      <c r="EA139" s="33">
        <f t="shared" si="74"/>
        <v>9.3658926819984707</v>
      </c>
      <c r="EB139" s="33">
        <f t="shared" si="74"/>
        <v>11.75024770301933</v>
      </c>
      <c r="EC139" s="33">
        <f t="shared" si="74"/>
        <v>30.765772501294293</v>
      </c>
      <c r="ED139" s="33">
        <f t="shared" si="74"/>
        <v>66.518470422179533</v>
      </c>
    </row>
    <row r="140" spans="125:171" x14ac:dyDescent="0.25">
      <c r="DV140" s="33">
        <f>+DV137-DV138</f>
        <v>-1.49397222805008</v>
      </c>
      <c r="DW140" s="33">
        <f t="shared" ref="DW140:ED140" si="75">+DW137-DW138</f>
        <v>-0.423975927772271</v>
      </c>
      <c r="DX140" s="33">
        <f t="shared" si="75"/>
        <v>-2.7490809633559978</v>
      </c>
      <c r="DY140" s="33">
        <f t="shared" si="75"/>
        <v>-7.7958350635844953</v>
      </c>
      <c r="DZ140" s="33">
        <f t="shared" si="75"/>
        <v>-3.3691581862629003</v>
      </c>
      <c r="EA140" s="33">
        <f t="shared" si="75"/>
        <v>-3.5587815708873585</v>
      </c>
      <c r="EB140" s="33">
        <f t="shared" si="75"/>
        <v>-11.374914369685996</v>
      </c>
      <c r="EC140" s="33">
        <f t="shared" si="75"/>
        <v>-9.5131058346276234</v>
      </c>
      <c r="ED140" s="33">
        <f t="shared" si="75"/>
        <v>-24.940692644401764</v>
      </c>
    </row>
    <row r="143" spans="125:171" x14ac:dyDescent="0.25">
      <c r="DU143" s="1" t="s">
        <v>189</v>
      </c>
    </row>
    <row r="144" spans="125:171" x14ac:dyDescent="0.25">
      <c r="DU144" s="65" t="s">
        <v>102</v>
      </c>
      <c r="DV144" s="33">
        <f>+AVERAGE(DV111,DV117,DV123)</f>
        <v>-1.3939999999999999</v>
      </c>
      <c r="DW144" s="33">
        <f t="shared" ref="DW144:ED144" si="76">+AVERAGE(DW111,DW117,DW123)</f>
        <v>3.0796666666666668</v>
      </c>
      <c r="DX144" s="33">
        <f t="shared" si="76"/>
        <v>7.2070000000000007</v>
      </c>
      <c r="DY144" s="33">
        <f t="shared" si="76"/>
        <v>3.3846666666666665</v>
      </c>
      <c r="DZ144" s="33">
        <f t="shared" si="76"/>
        <v>4.1790000000000003</v>
      </c>
      <c r="EA144" s="33">
        <f t="shared" si="76"/>
        <v>1.4103333333333332</v>
      </c>
      <c r="EB144" s="33">
        <f t="shared" si="76"/>
        <v>3.2963333333333331</v>
      </c>
      <c r="EC144" s="33">
        <f t="shared" si="76"/>
        <v>2.2136666666666667</v>
      </c>
      <c r="ED144" s="33">
        <f t="shared" si="76"/>
        <v>3.0623333333333336</v>
      </c>
    </row>
    <row r="145" spans="125:134" x14ac:dyDescent="0.25">
      <c r="DU145" s="65" t="s">
        <v>187</v>
      </c>
      <c r="DV145" s="33">
        <f>+_xlfn.STDEV.P(DV111,DV117,DV123)</f>
        <v>3.4843978915541007</v>
      </c>
      <c r="DW145" s="33">
        <f t="shared" ref="DW145:ED145" si="77">+_xlfn.STDEV.P(DW111,DW117,DW123)</f>
        <v>4.2648712628740491</v>
      </c>
      <c r="DX145" s="33">
        <f t="shared" si="77"/>
        <v>1.706137352813853</v>
      </c>
      <c r="DY145" s="33">
        <f t="shared" si="77"/>
        <v>5.5535592391026345</v>
      </c>
      <c r="DZ145" s="33">
        <f t="shared" si="77"/>
        <v>5.058972293526292</v>
      </c>
      <c r="EA145" s="33">
        <f t="shared" si="77"/>
        <v>2.7570923492371855</v>
      </c>
      <c r="EB145" s="33">
        <f t="shared" si="77"/>
        <v>4.2017842506355434</v>
      </c>
      <c r="EC145" s="33">
        <f t="shared" si="77"/>
        <v>3.0565870218631472</v>
      </c>
      <c r="ED145" s="33">
        <f t="shared" si="77"/>
        <v>1.377897028889395</v>
      </c>
    </row>
    <row r="146" spans="125:134" x14ac:dyDescent="0.25">
      <c r="DV146" s="33">
        <f>+DV144+DV145</f>
        <v>2.0903978915541011</v>
      </c>
      <c r="DW146" s="33">
        <f t="shared" ref="DW146:ED146" si="78">+DW144+DW145</f>
        <v>7.3445379295407154</v>
      </c>
      <c r="DX146" s="33">
        <f t="shared" si="78"/>
        <v>8.9131373528138536</v>
      </c>
      <c r="DY146" s="33">
        <f t="shared" si="78"/>
        <v>8.9382259057693005</v>
      </c>
      <c r="DZ146" s="33">
        <f t="shared" si="78"/>
        <v>9.2379722935262922</v>
      </c>
      <c r="EA146" s="33">
        <f t="shared" si="78"/>
        <v>4.1674256825705189</v>
      </c>
      <c r="EB146" s="33">
        <f t="shared" si="78"/>
        <v>7.4981175839688765</v>
      </c>
      <c r="EC146" s="33">
        <f t="shared" si="78"/>
        <v>5.2702536885298139</v>
      </c>
      <c r="ED146" s="33">
        <f t="shared" si="78"/>
        <v>4.4402303622227288</v>
      </c>
    </row>
    <row r="147" spans="125:134" x14ac:dyDescent="0.25">
      <c r="DV147" s="33">
        <f>+DV144-DV145</f>
        <v>-4.8783978915541004</v>
      </c>
      <c r="DW147" s="33">
        <f t="shared" ref="DW147:ED147" si="79">+DW144-DW145</f>
        <v>-1.1852045962073823</v>
      </c>
      <c r="DX147" s="33">
        <f t="shared" si="79"/>
        <v>5.5008626471861479</v>
      </c>
      <c r="DY147" s="33">
        <f t="shared" si="79"/>
        <v>-2.168892572435968</v>
      </c>
      <c r="DZ147" s="33">
        <f t="shared" si="79"/>
        <v>-0.87997229352629169</v>
      </c>
      <c r="EA147" s="33">
        <f t="shared" si="79"/>
        <v>-1.3467590159038523</v>
      </c>
      <c r="EB147" s="33">
        <f t="shared" si="79"/>
        <v>-0.90545091730221028</v>
      </c>
      <c r="EC147" s="33">
        <f t="shared" si="79"/>
        <v>-0.84292035519648056</v>
      </c>
      <c r="ED147" s="33">
        <f t="shared" si="79"/>
        <v>1.6844363044439385</v>
      </c>
    </row>
    <row r="169" spans="127:144" x14ac:dyDescent="0.25">
      <c r="DW169" t="s">
        <v>190</v>
      </c>
      <c r="DX169" t="s">
        <v>191</v>
      </c>
      <c r="DY169" t="s">
        <v>192</v>
      </c>
      <c r="DZ169" t="s">
        <v>193</v>
      </c>
      <c r="EA169" t="s">
        <v>194</v>
      </c>
      <c r="EB169" t="s">
        <v>195</v>
      </c>
      <c r="EC169" t="s">
        <v>196</v>
      </c>
      <c r="ED169" t="s">
        <v>197</v>
      </c>
      <c r="EE169" t="s">
        <v>198</v>
      </c>
      <c r="EF169" t="s">
        <v>199</v>
      </c>
      <c r="EG169" t="s">
        <v>200</v>
      </c>
      <c r="EH169" t="s">
        <v>201</v>
      </c>
      <c r="EI169" t="s">
        <v>202</v>
      </c>
      <c r="EJ169" t="s">
        <v>203</v>
      </c>
      <c r="EK169" t="s">
        <v>204</v>
      </c>
      <c r="EL169" t="s">
        <v>205</v>
      </c>
      <c r="EM169" t="s">
        <v>206</v>
      </c>
      <c r="EN169" t="s">
        <v>207</v>
      </c>
    </row>
    <row r="170" spans="127:144" x14ac:dyDescent="0.25">
      <c r="DW170">
        <v>1.184497E-2</v>
      </c>
      <c r="DX170">
        <v>-7.2225495999999998</v>
      </c>
      <c r="DY170">
        <v>2.1371790000000002E-2</v>
      </c>
      <c r="DZ170">
        <v>-4.5800432000000004</v>
      </c>
      <c r="EA170">
        <v>8.2125099999999993E-3</v>
      </c>
      <c r="EB170">
        <v>-7.795172</v>
      </c>
      <c r="EC170">
        <v>7.2026499999999997E-3</v>
      </c>
      <c r="ED170">
        <v>-11.26967</v>
      </c>
      <c r="EE170">
        <v>8.5657400000000005E-3</v>
      </c>
      <c r="EF170">
        <v>-11.00032</v>
      </c>
      <c r="EG170">
        <v>6.59941E-3</v>
      </c>
      <c r="EH170">
        <v>-9.6399699999999999</v>
      </c>
      <c r="EI170">
        <v>7.5235900000000001E-3</v>
      </c>
      <c r="EJ170">
        <v>-29.037101</v>
      </c>
      <c r="EK170">
        <v>8.5334599999999997E-3</v>
      </c>
      <c r="EL170">
        <v>-5.7549593999999997</v>
      </c>
      <c r="EM170">
        <v>8.5334599999999997E-3</v>
      </c>
      <c r="EN170">
        <v>-5.7549593999999997</v>
      </c>
    </row>
    <row r="171" spans="127:144" x14ac:dyDescent="0.25">
      <c r="DW171">
        <v>1.480621E-2</v>
      </c>
      <c r="DX171">
        <v>-5.8900440999999999</v>
      </c>
      <c r="DY171">
        <v>4.0379949999999998E-2</v>
      </c>
      <c r="DZ171">
        <v>-2.6728162000000002</v>
      </c>
      <c r="EA171">
        <v>9.8858399999999999E-3</v>
      </c>
      <c r="EB171">
        <v>-6.7607084999999998</v>
      </c>
      <c r="EC171">
        <v>1.230645E-2</v>
      </c>
      <c r="ED171">
        <v>-8.5980402999999992</v>
      </c>
      <c r="EE171">
        <v>1.0582609999999999E-2</v>
      </c>
      <c r="EF171">
        <v>-9.6797287999999995</v>
      </c>
      <c r="EG171">
        <v>8.1365099999999996E-3</v>
      </c>
      <c r="EH171">
        <v>-8.0594178000000003</v>
      </c>
      <c r="EI171">
        <v>9.0524999999999998E-3</v>
      </c>
      <c r="EJ171">
        <v>-26.347978999999999</v>
      </c>
      <c r="EK171">
        <v>3.0850099999999998E-2</v>
      </c>
      <c r="EL171">
        <v>-1.6444083</v>
      </c>
      <c r="EM171">
        <v>3.0850099999999998E-2</v>
      </c>
      <c r="EN171">
        <v>-1.6444083</v>
      </c>
    </row>
    <row r="172" spans="127:144" x14ac:dyDescent="0.25">
      <c r="DW172">
        <v>1.226113E-2</v>
      </c>
      <c r="DX172">
        <v>-4.5575384999999997</v>
      </c>
      <c r="DY172">
        <v>5.9559439999999998E-2</v>
      </c>
      <c r="DZ172">
        <v>-0.76558912000000001</v>
      </c>
      <c r="EA172">
        <v>1.3964910000000001E-2</v>
      </c>
      <c r="EB172">
        <v>-5.7262449000000002</v>
      </c>
      <c r="EC172">
        <v>2.6141210000000002E-2</v>
      </c>
      <c r="ED172">
        <v>-5.9264102000000003</v>
      </c>
      <c r="EE172">
        <v>1.0133369999999999E-2</v>
      </c>
      <c r="EF172">
        <v>-8.3591376999999998</v>
      </c>
      <c r="EG172">
        <v>1.726813E-2</v>
      </c>
      <c r="EH172">
        <v>-6.4788655000000004</v>
      </c>
      <c r="EI172">
        <v>2.8609999999999998E-3</v>
      </c>
      <c r="EJ172">
        <v>-23.658857000000001</v>
      </c>
      <c r="EK172" s="66">
        <v>9.2551499999999995E-2</v>
      </c>
      <c r="EL172">
        <v>2.4661428999999999</v>
      </c>
      <c r="EM172" s="66">
        <v>9.2551499999999995E-2</v>
      </c>
      <c r="EN172">
        <v>2.4661428999999999</v>
      </c>
    </row>
    <row r="173" spans="127:144" x14ac:dyDescent="0.25">
      <c r="DW173">
        <v>2.7432410000000001E-2</v>
      </c>
      <c r="DX173">
        <v>-3.2250329999999998</v>
      </c>
      <c r="DY173" s="66">
        <v>6.4176280000000002E-2</v>
      </c>
      <c r="DZ173">
        <v>1.1416379000000001</v>
      </c>
      <c r="EA173">
        <v>1.834092E-2</v>
      </c>
      <c r="EB173">
        <v>-4.6917812999999997</v>
      </c>
      <c r="EC173">
        <v>3.2556210000000002E-2</v>
      </c>
      <c r="ED173">
        <v>-3.2547801999999999</v>
      </c>
      <c r="EE173">
        <v>7.3438000000000002E-3</v>
      </c>
      <c r="EF173">
        <v>-7.0385466000000001</v>
      </c>
      <c r="EG173">
        <v>2.8518310000000002E-2</v>
      </c>
      <c r="EH173">
        <v>-4.8983132999999999</v>
      </c>
      <c r="EI173">
        <v>0</v>
      </c>
      <c r="EJ173">
        <v>-20.969733999999999</v>
      </c>
      <c r="EK173" s="66">
        <v>8.1106330000000004E-2</v>
      </c>
      <c r="EL173">
        <v>6.5766939999999998</v>
      </c>
      <c r="EM173" s="66">
        <v>8.1106330000000004E-2</v>
      </c>
      <c r="EN173">
        <v>6.5766939999999998</v>
      </c>
    </row>
    <row r="174" spans="127:144" x14ac:dyDescent="0.25">
      <c r="DW174">
        <v>6.1931359999999998E-2</v>
      </c>
      <c r="DX174">
        <v>-1.8925274999999999</v>
      </c>
      <c r="DY174" s="66">
        <v>8.8092260000000006E-2</v>
      </c>
      <c r="DZ174">
        <v>3.0488650000000002</v>
      </c>
      <c r="EA174">
        <v>2.2251940000000001E-2</v>
      </c>
      <c r="EB174">
        <v>-3.6573178</v>
      </c>
      <c r="EC174">
        <v>3.9452599999999997E-2</v>
      </c>
      <c r="ED174">
        <v>-0.58315011999999999</v>
      </c>
      <c r="EE174">
        <v>1.572863E-2</v>
      </c>
      <c r="EF174">
        <v>-5.7179555999999998</v>
      </c>
      <c r="EG174">
        <v>3.8898250000000002E-2</v>
      </c>
      <c r="EH174">
        <v>-3.3177610999999998</v>
      </c>
      <c r="EI174">
        <v>0</v>
      </c>
      <c r="EJ174">
        <v>-18.280612000000001</v>
      </c>
      <c r="EK174" s="66">
        <v>9.6443199999999996E-3</v>
      </c>
      <c r="EL174">
        <v>10.687245000000001</v>
      </c>
      <c r="EM174" s="66">
        <v>9.6443199999999996E-3</v>
      </c>
      <c r="EN174">
        <v>10.687245000000001</v>
      </c>
    </row>
    <row r="175" spans="127:144" x14ac:dyDescent="0.25">
      <c r="DW175">
        <v>8.6994879999999997E-2</v>
      </c>
      <c r="DX175">
        <v>-0.56002193</v>
      </c>
      <c r="DY175" s="66">
        <v>9.7487500000000005E-2</v>
      </c>
      <c r="DZ175">
        <v>4.9560919999999999</v>
      </c>
      <c r="EA175">
        <v>2.414357E-2</v>
      </c>
      <c r="EB175">
        <v>-2.6228541999999999</v>
      </c>
      <c r="EC175" s="66">
        <v>7.0482500000000003E-2</v>
      </c>
      <c r="ED175">
        <v>2.0884798999999998</v>
      </c>
      <c r="EE175">
        <v>2.6465490000000001E-2</v>
      </c>
      <c r="EF175">
        <v>-4.3973645000000001</v>
      </c>
      <c r="EG175">
        <v>5.1644049999999997E-2</v>
      </c>
      <c r="EH175">
        <v>-1.7372088999999999</v>
      </c>
      <c r="EI175">
        <v>0</v>
      </c>
      <c r="EJ175">
        <v>-15.59149</v>
      </c>
      <c r="EK175" s="66">
        <v>0</v>
      </c>
      <c r="EL175">
        <v>14.797796</v>
      </c>
      <c r="EM175" s="66">
        <v>0</v>
      </c>
      <c r="EN175">
        <v>14.797796</v>
      </c>
    </row>
    <row r="176" spans="127:144" x14ac:dyDescent="0.25">
      <c r="DW176" s="66">
        <v>0.1117112</v>
      </c>
      <c r="DX176">
        <v>0.77248360000000005</v>
      </c>
      <c r="DY176" s="66">
        <v>7.7566940000000001E-2</v>
      </c>
      <c r="DZ176">
        <v>6.8633191</v>
      </c>
      <c r="EA176">
        <v>3.3614070000000003E-2</v>
      </c>
      <c r="EB176">
        <v>-1.5883906000000001</v>
      </c>
      <c r="EC176" s="66">
        <v>8.3551249999999994E-2</v>
      </c>
      <c r="ED176">
        <v>4.7601100000000001</v>
      </c>
      <c r="EE176">
        <v>3.164053E-2</v>
      </c>
      <c r="EF176">
        <v>-3.0767734</v>
      </c>
      <c r="EG176">
        <v>6.9838659999999997E-2</v>
      </c>
      <c r="EH176">
        <v>-0.15665664000000001</v>
      </c>
      <c r="EI176">
        <v>0</v>
      </c>
      <c r="EJ176">
        <v>-12.902367</v>
      </c>
      <c r="EK176" s="66">
        <v>0</v>
      </c>
      <c r="EL176">
        <v>18.908346999999999</v>
      </c>
      <c r="EM176" s="66">
        <v>0</v>
      </c>
      <c r="EN176">
        <v>18.908346999999999</v>
      </c>
    </row>
    <row r="177" spans="127:144" x14ac:dyDescent="0.25">
      <c r="DW177" s="66">
        <v>0.10858184</v>
      </c>
      <c r="DX177">
        <v>2.1049891000000001</v>
      </c>
      <c r="DY177" s="66">
        <v>3.5114649999999997E-2</v>
      </c>
      <c r="DZ177">
        <v>8.7705462000000001</v>
      </c>
      <c r="EA177">
        <v>5.0051180000000001E-2</v>
      </c>
      <c r="EB177">
        <v>-0.55392704000000004</v>
      </c>
      <c r="EC177" s="66">
        <v>6.1569869999999999E-2</v>
      </c>
      <c r="ED177">
        <v>7.4317399999999996</v>
      </c>
      <c r="EE177">
        <v>3.7335069999999998E-2</v>
      </c>
      <c r="EF177">
        <v>-1.7561823999999999</v>
      </c>
      <c r="EG177" s="66">
        <v>8.2426280000000005E-2</v>
      </c>
      <c r="EH177">
        <v>1.4238956</v>
      </c>
      <c r="EI177">
        <v>2.31906E-3</v>
      </c>
      <c r="EJ177">
        <v>-10.213245000000001</v>
      </c>
      <c r="EK177" s="66">
        <v>0</v>
      </c>
      <c r="EL177">
        <v>23.018899000000001</v>
      </c>
      <c r="EM177" s="66">
        <v>0</v>
      </c>
      <c r="EN177">
        <v>23.018899000000001</v>
      </c>
    </row>
    <row r="178" spans="127:144" x14ac:dyDescent="0.25">
      <c r="DW178" s="66">
        <v>0.10737455</v>
      </c>
      <c r="DX178">
        <v>3.4374946999999998</v>
      </c>
      <c r="DY178" s="66">
        <v>6.3643199999999997E-3</v>
      </c>
      <c r="DZ178">
        <v>10.677773</v>
      </c>
      <c r="EA178" s="66">
        <v>6.7420590000000002E-2</v>
      </c>
      <c r="EB178">
        <v>0.48053653000000002</v>
      </c>
      <c r="EC178" s="66">
        <v>1.585174E-2</v>
      </c>
      <c r="ED178">
        <v>10.10337</v>
      </c>
      <c r="EE178">
        <v>3.684233E-2</v>
      </c>
      <c r="EF178">
        <v>-0.43559131000000001</v>
      </c>
      <c r="EG178" s="66">
        <v>9.1369110000000003E-2</v>
      </c>
      <c r="EH178">
        <v>3.0044477999999999</v>
      </c>
      <c r="EI178">
        <v>8.9185299999999992E-3</v>
      </c>
      <c r="EJ178">
        <v>-7.5241224000000004</v>
      </c>
      <c r="EK178" s="66">
        <v>0</v>
      </c>
      <c r="EL178">
        <v>27.129449999999999</v>
      </c>
      <c r="EM178" s="66">
        <v>0</v>
      </c>
      <c r="EN178">
        <v>27.129449999999999</v>
      </c>
    </row>
    <row r="179" spans="127:144" x14ac:dyDescent="0.25">
      <c r="DW179" s="66">
        <v>7.4511309999999997E-2</v>
      </c>
      <c r="DX179">
        <v>4.7700002000000001</v>
      </c>
      <c r="DY179" s="66">
        <v>0</v>
      </c>
      <c r="DZ179">
        <v>12.585000000000001</v>
      </c>
      <c r="EA179" s="66">
        <v>8.2909440000000001E-2</v>
      </c>
      <c r="EB179">
        <v>1.5150001</v>
      </c>
      <c r="EC179" s="66">
        <v>4.2433899999999997E-3</v>
      </c>
      <c r="ED179">
        <v>12.775</v>
      </c>
      <c r="EE179" s="66">
        <v>4.0174710000000002E-2</v>
      </c>
      <c r="EF179">
        <v>0.88499974999999997</v>
      </c>
      <c r="EG179" s="66">
        <v>8.466108E-2</v>
      </c>
      <c r="EH179">
        <v>4.585</v>
      </c>
      <c r="EI179">
        <v>1.2284990000000001E-2</v>
      </c>
      <c r="EJ179">
        <v>-4.835</v>
      </c>
      <c r="EK179" s="66">
        <v>0</v>
      </c>
      <c r="EL179">
        <v>31.240000999999999</v>
      </c>
      <c r="EM179" s="66">
        <v>0</v>
      </c>
      <c r="EN179">
        <v>31.240000999999999</v>
      </c>
    </row>
    <row r="180" spans="127:144" x14ac:dyDescent="0.25">
      <c r="DW180" s="66">
        <v>2.882842E-2</v>
      </c>
      <c r="DX180">
        <v>6.1025058000000003</v>
      </c>
      <c r="DY180" s="66">
        <v>0</v>
      </c>
      <c r="DZ180">
        <v>14.492227</v>
      </c>
      <c r="EA180" s="66">
        <v>9.561161E-2</v>
      </c>
      <c r="EB180">
        <v>2.5494637</v>
      </c>
      <c r="EC180" s="66">
        <v>0</v>
      </c>
      <c r="ED180">
        <v>15.446630000000001</v>
      </c>
      <c r="EE180" s="66">
        <v>7.3847650000000001E-2</v>
      </c>
      <c r="EF180">
        <v>2.2055908</v>
      </c>
      <c r="EG180" s="66">
        <v>6.4477480000000004E-2</v>
      </c>
      <c r="EH180">
        <v>6.1655522999999999</v>
      </c>
      <c r="EI180">
        <v>3.4715019999999999E-2</v>
      </c>
      <c r="EJ180">
        <v>-2.1458777000000002</v>
      </c>
      <c r="EK180" s="66">
        <v>0</v>
      </c>
      <c r="EL180">
        <v>35.350552</v>
      </c>
      <c r="EM180" s="66">
        <v>0</v>
      </c>
      <c r="EN180">
        <v>35.350552</v>
      </c>
    </row>
    <row r="181" spans="127:144" x14ac:dyDescent="0.25">
      <c r="DW181" s="66">
        <v>1.0440420000000001E-2</v>
      </c>
      <c r="DX181">
        <v>7.4350113000000002</v>
      </c>
      <c r="DY181" s="66">
        <v>0</v>
      </c>
      <c r="DZ181">
        <v>16.399453999999999</v>
      </c>
      <c r="EA181" s="66">
        <v>0.10372397</v>
      </c>
      <c r="EB181">
        <v>3.5839272000000002</v>
      </c>
      <c r="EC181" s="66">
        <v>0</v>
      </c>
      <c r="ED181">
        <v>18.118259999999999</v>
      </c>
      <c r="EE181" s="66">
        <v>9.8600939999999998E-2</v>
      </c>
      <c r="EF181">
        <v>3.5261819000000001</v>
      </c>
      <c r="EG181" s="66">
        <v>3.7416909999999998E-2</v>
      </c>
      <c r="EH181">
        <v>7.7461045000000004</v>
      </c>
      <c r="EI181" s="66">
        <v>8.0763989999999994E-2</v>
      </c>
      <c r="EJ181">
        <v>0.54324472000000001</v>
      </c>
      <c r="EK181" s="66">
        <v>0</v>
      </c>
      <c r="EL181">
        <v>39.461103000000001</v>
      </c>
      <c r="EM181" s="66">
        <v>0</v>
      </c>
      <c r="EN181">
        <v>39.461103000000001</v>
      </c>
    </row>
    <row r="182" spans="127:144" x14ac:dyDescent="0.25">
      <c r="DW182" s="66">
        <v>1.9874799999999998E-3</v>
      </c>
      <c r="DX182">
        <v>8.7675167999999992</v>
      </c>
      <c r="DY182" s="66">
        <v>0</v>
      </c>
      <c r="DZ182">
        <v>18.306681000000001</v>
      </c>
      <c r="EA182" s="66">
        <v>0.10455895</v>
      </c>
      <c r="EB182">
        <v>4.6183908000000002</v>
      </c>
      <c r="EC182" s="66">
        <v>0</v>
      </c>
      <c r="ED182">
        <v>20.78989</v>
      </c>
      <c r="EE182" s="66">
        <v>9.622696E-2</v>
      </c>
      <c r="EF182">
        <v>4.8467729000000004</v>
      </c>
      <c r="EG182" s="66">
        <v>1.377634E-2</v>
      </c>
      <c r="EH182">
        <v>9.3266566999999991</v>
      </c>
      <c r="EI182" s="66">
        <v>8.9542189999999994E-2</v>
      </c>
      <c r="EJ182">
        <v>3.2323670999999998</v>
      </c>
      <c r="EK182" s="66">
        <v>0</v>
      </c>
      <c r="EL182">
        <v>43.571654000000002</v>
      </c>
      <c r="EM182" s="66">
        <v>0</v>
      </c>
      <c r="EN182">
        <v>43.571654000000002</v>
      </c>
    </row>
    <row r="183" spans="127:144" x14ac:dyDescent="0.25">
      <c r="DW183" s="66">
        <v>1.1348260000000001E-2</v>
      </c>
      <c r="DX183">
        <v>10.100021999999999</v>
      </c>
      <c r="DY183" s="66">
        <v>0</v>
      </c>
      <c r="DZ183">
        <v>20.213909000000001</v>
      </c>
      <c r="EA183" s="66">
        <v>9.4051190000000007E-2</v>
      </c>
      <c r="EB183">
        <v>5.6528543999999998</v>
      </c>
      <c r="EC183" s="66">
        <v>0</v>
      </c>
      <c r="ED183">
        <v>23.46152</v>
      </c>
      <c r="EE183" s="66">
        <v>7.854121E-2</v>
      </c>
      <c r="EF183">
        <v>6.1673640000000001</v>
      </c>
      <c r="EG183" s="66">
        <v>1.25153E-3</v>
      </c>
      <c r="EH183">
        <v>10.907209</v>
      </c>
      <c r="EI183" s="66">
        <v>6.1399019999999999E-2</v>
      </c>
      <c r="EJ183">
        <v>5.9214894999999999</v>
      </c>
      <c r="EK183" s="66">
        <v>0</v>
      </c>
      <c r="EL183">
        <v>47.682206000000001</v>
      </c>
      <c r="EM183" s="66">
        <v>0</v>
      </c>
      <c r="EN183">
        <v>47.682206000000001</v>
      </c>
    </row>
    <row r="184" spans="127:144" x14ac:dyDescent="0.25">
      <c r="DW184" s="66">
        <v>1.478695E-2</v>
      </c>
      <c r="DX184">
        <v>11.432528</v>
      </c>
      <c r="DY184" s="66">
        <v>0</v>
      </c>
      <c r="DZ184">
        <v>22.121136</v>
      </c>
      <c r="EA184" s="66">
        <v>7.8962099999999993E-2</v>
      </c>
      <c r="EB184">
        <v>6.6873180000000003</v>
      </c>
      <c r="EC184" s="66">
        <v>0</v>
      </c>
      <c r="ED184">
        <v>26.133150000000001</v>
      </c>
      <c r="EE184" s="66">
        <v>5.4383800000000003E-2</v>
      </c>
      <c r="EF184">
        <v>7.4879550999999998</v>
      </c>
      <c r="EG184" s="66">
        <v>1.9477100000000001E-3</v>
      </c>
      <c r="EH184">
        <v>12.487761000000001</v>
      </c>
      <c r="EI184" s="66">
        <v>3.1197039999999999E-2</v>
      </c>
      <c r="EJ184">
        <v>8.6106119000000003</v>
      </c>
      <c r="EK184" s="66">
        <v>0</v>
      </c>
      <c r="EL184">
        <v>51.792757000000002</v>
      </c>
      <c r="EM184" s="66">
        <v>0</v>
      </c>
      <c r="EN184">
        <v>51.792757000000002</v>
      </c>
    </row>
    <row r="185" spans="127:144" x14ac:dyDescent="0.25">
      <c r="DW185" s="66">
        <v>1.526596E-2</v>
      </c>
      <c r="DX185">
        <v>12.765033000000001</v>
      </c>
      <c r="DY185" s="66">
        <v>0</v>
      </c>
      <c r="DZ185">
        <v>24.028362999999999</v>
      </c>
      <c r="EA185" s="66">
        <v>6.2134189999999999E-2</v>
      </c>
      <c r="EB185">
        <v>7.7217814999999996</v>
      </c>
      <c r="EC185" s="66">
        <v>0</v>
      </c>
      <c r="ED185">
        <v>28.804780000000001</v>
      </c>
      <c r="EE185" s="66">
        <v>3.4053050000000001E-2</v>
      </c>
      <c r="EF185">
        <v>8.8085460999999992</v>
      </c>
      <c r="EG185" s="66">
        <v>5.8106700000000004E-3</v>
      </c>
      <c r="EH185">
        <v>14.068313</v>
      </c>
      <c r="EI185" s="66">
        <v>9.7892799999999992E-3</v>
      </c>
      <c r="EJ185">
        <v>11.299734000000001</v>
      </c>
      <c r="EK185" s="66">
        <v>0</v>
      </c>
      <c r="EL185">
        <v>55.903308000000003</v>
      </c>
      <c r="EM185" s="66">
        <v>0</v>
      </c>
      <c r="EN185">
        <v>55.903308000000003</v>
      </c>
    </row>
    <row r="186" spans="127:144" x14ac:dyDescent="0.25">
      <c r="DW186" s="66">
        <v>1.5743409999999999E-2</v>
      </c>
      <c r="DX186">
        <v>14.097538999999999</v>
      </c>
      <c r="DY186" s="66">
        <v>8.0933900000000007E-3</v>
      </c>
      <c r="DZ186">
        <v>25.935590000000001</v>
      </c>
      <c r="EA186" s="66">
        <v>4.3778890000000001E-2</v>
      </c>
      <c r="EB186">
        <v>8.7562450999999992</v>
      </c>
      <c r="EC186" s="66">
        <v>4.49849E-3</v>
      </c>
      <c r="ED186">
        <v>31.476410000000001</v>
      </c>
      <c r="EE186" s="66">
        <v>3.1300269999999998E-2</v>
      </c>
      <c r="EF186">
        <v>10.129137</v>
      </c>
      <c r="EG186" s="66">
        <v>7.8735999999999997E-3</v>
      </c>
      <c r="EH186">
        <v>15.648866</v>
      </c>
      <c r="EI186" s="66">
        <v>2.8609999999999998E-3</v>
      </c>
      <c r="EJ186">
        <v>13.988856999999999</v>
      </c>
      <c r="EK186" s="66">
        <v>0</v>
      </c>
      <c r="EL186">
        <v>60.013858999999997</v>
      </c>
      <c r="EM186" s="66">
        <v>0</v>
      </c>
      <c r="EN186">
        <v>60.013858999999997</v>
      </c>
    </row>
    <row r="187" spans="127:144" x14ac:dyDescent="0.25">
      <c r="DW187" s="66">
        <v>1.480621E-2</v>
      </c>
      <c r="DX187">
        <v>15.430045</v>
      </c>
      <c r="DY187" s="66">
        <v>1.138042E-2</v>
      </c>
      <c r="DZ187">
        <v>27.842817</v>
      </c>
      <c r="EA187" s="66">
        <v>2.8578369999999999E-2</v>
      </c>
      <c r="EB187">
        <v>9.7907086999999997</v>
      </c>
      <c r="EC187" s="66">
        <v>8.8509899999999996E-3</v>
      </c>
      <c r="ED187">
        <v>34.148040000000002</v>
      </c>
      <c r="EE187" s="66">
        <v>3.0332379999999999E-2</v>
      </c>
      <c r="EF187">
        <v>11.449728</v>
      </c>
      <c r="EG187" s="66">
        <v>8.1365099999999996E-3</v>
      </c>
      <c r="EH187">
        <v>17.229417999999999</v>
      </c>
      <c r="EI187" s="66">
        <v>9.0524999999999998E-3</v>
      </c>
      <c r="EJ187">
        <v>16.677979000000001</v>
      </c>
      <c r="EK187" s="66">
        <v>5.9700200000000004E-3</v>
      </c>
      <c r="EL187">
        <v>64.124409999999997</v>
      </c>
      <c r="EM187" s="66">
        <v>5.9700200000000004E-3</v>
      </c>
      <c r="EN187">
        <v>64.124409999999997</v>
      </c>
    </row>
    <row r="188" spans="127:144" x14ac:dyDescent="0.25">
      <c r="DW188" s="66">
        <v>1.184497E-2</v>
      </c>
      <c r="DX188">
        <v>16.762550000000001</v>
      </c>
      <c r="DY188" s="66">
        <v>9.1234799999999998E-3</v>
      </c>
      <c r="DZ188">
        <v>29.750043999999999</v>
      </c>
      <c r="EA188" s="66">
        <v>1.4603690000000001E-2</v>
      </c>
      <c r="EB188">
        <v>10.825172</v>
      </c>
      <c r="EC188" s="66">
        <v>7.2026499999999997E-3</v>
      </c>
      <c r="ED188">
        <v>36.819670000000002</v>
      </c>
      <c r="EE188" s="66">
        <v>2.196615E-2</v>
      </c>
      <c r="EF188">
        <v>12.770319000000001</v>
      </c>
      <c r="EG188" s="66">
        <v>6.59941E-3</v>
      </c>
      <c r="EH188">
        <v>18.80997</v>
      </c>
      <c r="EI188" s="66">
        <v>7.5235900000000001E-3</v>
      </c>
      <c r="EJ188">
        <v>19.367101000000002</v>
      </c>
      <c r="EK188" s="66">
        <v>8.5334599999999997E-3</v>
      </c>
      <c r="EL188">
        <v>68.234960999999998</v>
      </c>
      <c r="EM188" s="66">
        <v>8.5334599999999997E-3</v>
      </c>
      <c r="EN188">
        <v>68.234960999999998</v>
      </c>
    </row>
    <row r="189" spans="127:144" x14ac:dyDescent="0.25">
      <c r="DW189" s="70">
        <f>+SUM(DW176:DW188)</f>
        <v>0.52723098000000002</v>
      </c>
      <c r="DX189" s="70">
        <f>+MEDIAN(DX170:DX188)</f>
        <v>4.7700002000000001</v>
      </c>
      <c r="DY189" s="70">
        <f>+SUM(DY176:DY188)</f>
        <v>0.1476432</v>
      </c>
      <c r="DZ189" s="70">
        <f>+MEDIAN(DZ170:DZ188)</f>
        <v>12.585000000000001</v>
      </c>
      <c r="EA189" s="70">
        <f>+SUM(EA176:EA188)</f>
        <v>0.85999824000000002</v>
      </c>
      <c r="EB189" s="70">
        <f>+MEDIAN(EB170:EB188)</f>
        <v>1.5150001</v>
      </c>
      <c r="EC189" s="70">
        <f>+SUM(EC176:EC188)</f>
        <v>0.18576838000000001</v>
      </c>
      <c r="ED189" s="70">
        <f>+MEDIAN(ED170:ED188)</f>
        <v>12.775</v>
      </c>
      <c r="EE189" s="70">
        <f>+SUM(EE176:EE188)</f>
        <v>0.66524505000000012</v>
      </c>
      <c r="EF189" s="70">
        <f>+MEDIAN(EF170:EF188)</f>
        <v>0.88499974999999997</v>
      </c>
      <c r="EG189" s="70">
        <f>+SUM(EG176:EG188)</f>
        <v>0.47558528999999994</v>
      </c>
      <c r="EH189" s="70">
        <f>+MEDIAN(EH170:EH188)</f>
        <v>4.585</v>
      </c>
      <c r="EI189" s="70">
        <f>+SUM(EI176:EI188)</f>
        <v>0.35036621000000007</v>
      </c>
      <c r="EJ189" s="70">
        <f>+MEDIAN(EJ170:EJ188)</f>
        <v>-4.835</v>
      </c>
      <c r="EK189" s="70">
        <f>+SUM(EK176:EK188)</f>
        <v>1.4503479999999999E-2</v>
      </c>
      <c r="EL189" s="70">
        <f>+MEDIAN(EL170:EL188)</f>
        <v>31.240000999999999</v>
      </c>
      <c r="EM189" s="70">
        <f>+SUM(EM176:EM188)</f>
        <v>1.4503479999999999E-2</v>
      </c>
      <c r="EN189" s="70">
        <f>+MEDIAN(EN170:EN188)</f>
        <v>31.240000999999999</v>
      </c>
    </row>
    <row r="193" spans="127:143" x14ac:dyDescent="0.25">
      <c r="EA193">
        <v>-4</v>
      </c>
      <c r="EB193">
        <v>-3</v>
      </c>
      <c r="EC193">
        <v>-2</v>
      </c>
      <c r="ED193">
        <v>-1</v>
      </c>
      <c r="EE193">
        <v>0</v>
      </c>
      <c r="EF193">
        <v>1</v>
      </c>
      <c r="EG193">
        <v>2</v>
      </c>
      <c r="EH193">
        <v>3</v>
      </c>
      <c r="EI193">
        <v>4</v>
      </c>
    </row>
    <row r="194" spans="127:143" x14ac:dyDescent="0.25">
      <c r="EA194">
        <v>0.52723098000000002</v>
      </c>
      <c r="EB194">
        <v>0.1476432</v>
      </c>
      <c r="EC194">
        <v>0.85999824000000002</v>
      </c>
      <c r="ED194">
        <v>0.18576838000000001</v>
      </c>
      <c r="EE194">
        <v>0.66524505000000012</v>
      </c>
      <c r="EF194">
        <v>0.47558528999999994</v>
      </c>
      <c r="EG194">
        <v>0.35036621000000007</v>
      </c>
      <c r="EH194">
        <v>1.4503479999999999E-2</v>
      </c>
      <c r="EI194">
        <v>1.4503479999999999E-2</v>
      </c>
    </row>
    <row r="196" spans="127:143" x14ac:dyDescent="0.25">
      <c r="DW196" s="66" t="str">
        <f>+IF(DX170&gt;DX$189,DW170,"")</f>
        <v/>
      </c>
      <c r="DY196" s="66" t="str">
        <f>+IF(DZ170&gt;DZ$189,DY170,"")</f>
        <v/>
      </c>
      <c r="EA196" s="66" t="str">
        <f>+IF(EB170&gt;EB$189,EA170,"")</f>
        <v/>
      </c>
      <c r="EC196" s="66" t="str">
        <f>+IF(ED170&gt;ED$189,EC170,"")</f>
        <v/>
      </c>
      <c r="EE196" s="66" t="str">
        <f>+IF(EF170&gt;EF$189,EE170,"")</f>
        <v/>
      </c>
      <c r="EG196" s="66" t="str">
        <f>+IF(EH170&gt;EH$189,EG170,"")</f>
        <v/>
      </c>
      <c r="EI196" s="66" t="str">
        <f>+IF(EJ170&gt;EJ$189,EI170,"")</f>
        <v/>
      </c>
      <c r="EK196" s="66" t="str">
        <f>+IF(EL170&gt;EL$189,EK170,"")</f>
        <v/>
      </c>
      <c r="EM196" s="66" t="str">
        <f>+IF(EN170&gt;EN$189,EM170,"")</f>
        <v/>
      </c>
    </row>
    <row r="197" spans="127:143" x14ac:dyDescent="0.25">
      <c r="DW197" s="66" t="str">
        <f t="shared" ref="DW197:DY212" si="80">+IF(DX171&gt;DX$189,DW171,"")</f>
        <v/>
      </c>
      <c r="DY197" s="66" t="str">
        <f t="shared" si="80"/>
        <v/>
      </c>
      <c r="EA197" s="66" t="str">
        <f t="shared" ref="EA197:EA214" si="81">+IF(EB171&gt;EB$189,EA171,"")</f>
        <v/>
      </c>
      <c r="EC197" s="66" t="str">
        <f t="shared" ref="EC197:EC214" si="82">+IF(ED171&gt;ED$189,EC171,"")</f>
        <v/>
      </c>
      <c r="EE197" s="66" t="str">
        <f t="shared" ref="EE197:EE214" si="83">+IF(EF171&gt;EF$189,EE171,"")</f>
        <v/>
      </c>
      <c r="EG197" s="66" t="str">
        <f t="shared" ref="EG197:EG214" si="84">+IF(EH171&gt;EH$189,EG171,"")</f>
        <v/>
      </c>
      <c r="EI197" s="66" t="str">
        <f t="shared" ref="EI197:EI214" si="85">+IF(EJ171&gt;EJ$189,EI171,"")</f>
        <v/>
      </c>
      <c r="EK197" s="66" t="str">
        <f t="shared" ref="EK197:EK214" si="86">+IF(EL171&gt;EL$189,EK171,"")</f>
        <v/>
      </c>
      <c r="EM197" s="66" t="str">
        <f t="shared" ref="EM197:EM214" si="87">+IF(EN171&gt;EN$189,EM171,"")</f>
        <v/>
      </c>
    </row>
    <row r="198" spans="127:143" x14ac:dyDescent="0.25">
      <c r="DW198" s="66" t="str">
        <f t="shared" si="80"/>
        <v/>
      </c>
      <c r="DY198" s="66" t="str">
        <f t="shared" si="80"/>
        <v/>
      </c>
      <c r="EA198" s="66" t="str">
        <f t="shared" si="81"/>
        <v/>
      </c>
      <c r="EC198" s="66" t="str">
        <f t="shared" si="82"/>
        <v/>
      </c>
      <c r="EE198" s="66" t="str">
        <f t="shared" si="83"/>
        <v/>
      </c>
      <c r="EG198" s="66" t="str">
        <f t="shared" si="84"/>
        <v/>
      </c>
      <c r="EI198" s="66" t="str">
        <f t="shared" si="85"/>
        <v/>
      </c>
      <c r="EK198" s="66" t="str">
        <f t="shared" si="86"/>
        <v/>
      </c>
      <c r="EM198" s="66" t="str">
        <f t="shared" si="87"/>
        <v/>
      </c>
    </row>
    <row r="199" spans="127:143" x14ac:dyDescent="0.25">
      <c r="DW199" s="66" t="str">
        <f t="shared" si="80"/>
        <v/>
      </c>
      <c r="DY199" s="66" t="str">
        <f t="shared" si="80"/>
        <v/>
      </c>
      <c r="EA199" s="66" t="str">
        <f t="shared" si="81"/>
        <v/>
      </c>
      <c r="EC199" s="66" t="str">
        <f t="shared" si="82"/>
        <v/>
      </c>
      <c r="EE199" s="66" t="str">
        <f t="shared" si="83"/>
        <v/>
      </c>
      <c r="EG199" s="66" t="str">
        <f t="shared" si="84"/>
        <v/>
      </c>
      <c r="EI199" s="66" t="str">
        <f t="shared" si="85"/>
        <v/>
      </c>
      <c r="EK199" s="66" t="str">
        <f t="shared" si="86"/>
        <v/>
      </c>
      <c r="EM199" s="66" t="str">
        <f t="shared" si="87"/>
        <v/>
      </c>
    </row>
    <row r="200" spans="127:143" x14ac:dyDescent="0.25">
      <c r="DW200" s="66" t="str">
        <f t="shared" si="80"/>
        <v/>
      </c>
      <c r="DY200" s="66" t="str">
        <f t="shared" si="80"/>
        <v/>
      </c>
      <c r="EA200" s="66" t="str">
        <f t="shared" si="81"/>
        <v/>
      </c>
      <c r="EC200" s="66" t="str">
        <f t="shared" si="82"/>
        <v/>
      </c>
      <c r="EE200" s="66" t="str">
        <f t="shared" si="83"/>
        <v/>
      </c>
      <c r="EG200" s="66" t="str">
        <f t="shared" si="84"/>
        <v/>
      </c>
      <c r="EI200" s="66" t="str">
        <f t="shared" si="85"/>
        <v/>
      </c>
      <c r="EK200" s="66" t="str">
        <f t="shared" si="86"/>
        <v/>
      </c>
      <c r="EM200" s="66" t="str">
        <f t="shared" si="87"/>
        <v/>
      </c>
    </row>
    <row r="201" spans="127:143" x14ac:dyDescent="0.25">
      <c r="DW201" s="66" t="str">
        <f t="shared" si="80"/>
        <v/>
      </c>
      <c r="DY201" s="66" t="str">
        <f t="shared" si="80"/>
        <v/>
      </c>
      <c r="EA201" s="66" t="str">
        <f t="shared" si="81"/>
        <v/>
      </c>
      <c r="EC201" s="66" t="str">
        <f t="shared" si="82"/>
        <v/>
      </c>
      <c r="EE201" s="66" t="str">
        <f t="shared" si="83"/>
        <v/>
      </c>
      <c r="EG201" s="66" t="str">
        <f t="shared" si="84"/>
        <v/>
      </c>
      <c r="EI201" s="66" t="str">
        <f t="shared" si="85"/>
        <v/>
      </c>
      <c r="EK201" s="66" t="str">
        <f t="shared" si="86"/>
        <v/>
      </c>
      <c r="EM201" s="66" t="str">
        <f t="shared" si="87"/>
        <v/>
      </c>
    </row>
    <row r="202" spans="127:143" x14ac:dyDescent="0.25">
      <c r="DW202" s="66" t="str">
        <f t="shared" si="80"/>
        <v/>
      </c>
      <c r="DY202" s="66" t="str">
        <f t="shared" si="80"/>
        <v/>
      </c>
      <c r="EA202" s="66" t="str">
        <f t="shared" si="81"/>
        <v/>
      </c>
      <c r="EC202" s="66" t="str">
        <f t="shared" si="82"/>
        <v/>
      </c>
      <c r="EE202" s="66" t="str">
        <f t="shared" si="83"/>
        <v/>
      </c>
      <c r="EG202" s="66" t="str">
        <f t="shared" si="84"/>
        <v/>
      </c>
      <c r="EI202" s="66" t="str">
        <f t="shared" si="85"/>
        <v/>
      </c>
      <c r="EK202" s="66" t="str">
        <f t="shared" si="86"/>
        <v/>
      </c>
      <c r="EM202" s="66" t="str">
        <f t="shared" si="87"/>
        <v/>
      </c>
    </row>
    <row r="203" spans="127:143" x14ac:dyDescent="0.25">
      <c r="DW203" s="66" t="str">
        <f t="shared" si="80"/>
        <v/>
      </c>
      <c r="DY203" s="66" t="str">
        <f t="shared" si="80"/>
        <v/>
      </c>
      <c r="EA203" s="66" t="str">
        <f t="shared" si="81"/>
        <v/>
      </c>
      <c r="EC203" s="66" t="str">
        <f t="shared" si="82"/>
        <v/>
      </c>
      <c r="EE203" s="66" t="str">
        <f t="shared" si="83"/>
        <v/>
      </c>
      <c r="EG203" s="66" t="str">
        <f t="shared" si="84"/>
        <v/>
      </c>
      <c r="EI203" s="66" t="str">
        <f t="shared" si="85"/>
        <v/>
      </c>
      <c r="EK203" s="66" t="str">
        <f t="shared" si="86"/>
        <v/>
      </c>
      <c r="EM203" s="66" t="str">
        <f t="shared" si="87"/>
        <v/>
      </c>
    </row>
    <row r="204" spans="127:143" x14ac:dyDescent="0.25">
      <c r="DW204" s="66" t="str">
        <f t="shared" si="80"/>
        <v/>
      </c>
      <c r="DY204" s="66" t="str">
        <f t="shared" si="80"/>
        <v/>
      </c>
      <c r="EA204" s="66" t="str">
        <f t="shared" si="81"/>
        <v/>
      </c>
      <c r="EC204" s="66" t="str">
        <f t="shared" si="82"/>
        <v/>
      </c>
      <c r="EE204" s="66" t="str">
        <f t="shared" si="83"/>
        <v/>
      </c>
      <c r="EG204" s="66" t="str">
        <f t="shared" si="84"/>
        <v/>
      </c>
      <c r="EI204" s="66" t="str">
        <f t="shared" si="85"/>
        <v/>
      </c>
      <c r="EK204" s="66" t="str">
        <f t="shared" si="86"/>
        <v/>
      </c>
      <c r="EM204" s="66" t="str">
        <f t="shared" si="87"/>
        <v/>
      </c>
    </row>
    <row r="205" spans="127:143" x14ac:dyDescent="0.25">
      <c r="DW205" s="66" t="str">
        <f t="shared" si="80"/>
        <v/>
      </c>
      <c r="DY205" s="66" t="str">
        <f t="shared" si="80"/>
        <v/>
      </c>
      <c r="EA205" s="66" t="str">
        <f t="shared" si="81"/>
        <v/>
      </c>
      <c r="EC205" s="66" t="str">
        <f t="shared" si="82"/>
        <v/>
      </c>
      <c r="EE205" s="66" t="str">
        <f t="shared" si="83"/>
        <v/>
      </c>
      <c r="EG205" s="66" t="str">
        <f t="shared" si="84"/>
        <v/>
      </c>
      <c r="EI205" s="66" t="str">
        <f t="shared" si="85"/>
        <v/>
      </c>
      <c r="EK205" s="66" t="str">
        <f t="shared" si="86"/>
        <v/>
      </c>
      <c r="EM205" s="66" t="str">
        <f t="shared" si="87"/>
        <v/>
      </c>
    </row>
    <row r="206" spans="127:143" x14ac:dyDescent="0.25">
      <c r="DW206" s="66">
        <f t="shared" si="80"/>
        <v>2.882842E-2</v>
      </c>
      <c r="DY206" s="66">
        <f t="shared" si="80"/>
        <v>0</v>
      </c>
      <c r="EA206" s="66">
        <f t="shared" si="81"/>
        <v>9.561161E-2</v>
      </c>
      <c r="EC206" s="66">
        <f t="shared" si="82"/>
        <v>0</v>
      </c>
      <c r="EE206" s="66">
        <f t="shared" si="83"/>
        <v>7.3847650000000001E-2</v>
      </c>
      <c r="EG206" s="66">
        <f t="shared" si="84"/>
        <v>6.4477480000000004E-2</v>
      </c>
      <c r="EI206" s="66">
        <f t="shared" si="85"/>
        <v>3.4715019999999999E-2</v>
      </c>
      <c r="EK206" s="66">
        <f t="shared" si="86"/>
        <v>0</v>
      </c>
      <c r="EM206" s="66">
        <f t="shared" si="87"/>
        <v>0</v>
      </c>
    </row>
    <row r="207" spans="127:143" x14ac:dyDescent="0.25">
      <c r="DW207" s="66">
        <f t="shared" si="80"/>
        <v>1.0440420000000001E-2</v>
      </c>
      <c r="DY207" s="66">
        <f t="shared" si="80"/>
        <v>0</v>
      </c>
      <c r="EA207" s="66">
        <f t="shared" si="81"/>
        <v>0.10372397</v>
      </c>
      <c r="EC207" s="66">
        <f t="shared" si="82"/>
        <v>0</v>
      </c>
      <c r="EE207" s="66">
        <f t="shared" si="83"/>
        <v>9.8600939999999998E-2</v>
      </c>
      <c r="EG207" s="66">
        <f t="shared" si="84"/>
        <v>3.7416909999999998E-2</v>
      </c>
      <c r="EI207" s="66">
        <f t="shared" si="85"/>
        <v>8.0763989999999994E-2</v>
      </c>
      <c r="EK207" s="66">
        <f t="shared" si="86"/>
        <v>0</v>
      </c>
      <c r="EM207" s="66">
        <f t="shared" si="87"/>
        <v>0</v>
      </c>
    </row>
    <row r="208" spans="127:143" x14ac:dyDescent="0.25">
      <c r="DW208" s="66">
        <f t="shared" si="80"/>
        <v>1.9874799999999998E-3</v>
      </c>
      <c r="DY208" s="66">
        <f t="shared" si="80"/>
        <v>0</v>
      </c>
      <c r="EA208" s="66">
        <f t="shared" si="81"/>
        <v>0.10455895</v>
      </c>
      <c r="EC208" s="66">
        <f t="shared" si="82"/>
        <v>0</v>
      </c>
      <c r="EE208" s="66">
        <f t="shared" si="83"/>
        <v>9.622696E-2</v>
      </c>
      <c r="EG208" s="66">
        <f t="shared" si="84"/>
        <v>1.377634E-2</v>
      </c>
      <c r="EI208" s="66">
        <f t="shared" si="85"/>
        <v>8.9542189999999994E-2</v>
      </c>
      <c r="EK208" s="66">
        <f t="shared" si="86"/>
        <v>0</v>
      </c>
      <c r="EM208" s="66">
        <f t="shared" si="87"/>
        <v>0</v>
      </c>
    </row>
    <row r="209" spans="127:143" x14ac:dyDescent="0.25">
      <c r="DW209" s="66">
        <f t="shared" si="80"/>
        <v>1.1348260000000001E-2</v>
      </c>
      <c r="DY209" s="66">
        <f t="shared" si="80"/>
        <v>0</v>
      </c>
      <c r="EA209" s="66">
        <f t="shared" si="81"/>
        <v>9.4051190000000007E-2</v>
      </c>
      <c r="EC209" s="66">
        <f t="shared" si="82"/>
        <v>0</v>
      </c>
      <c r="EE209" s="66">
        <f t="shared" si="83"/>
        <v>7.854121E-2</v>
      </c>
      <c r="EG209" s="66">
        <f t="shared" si="84"/>
        <v>1.25153E-3</v>
      </c>
      <c r="EI209" s="66">
        <f t="shared" si="85"/>
        <v>6.1399019999999999E-2</v>
      </c>
      <c r="EK209" s="66">
        <f t="shared" si="86"/>
        <v>0</v>
      </c>
      <c r="EM209" s="66">
        <f t="shared" si="87"/>
        <v>0</v>
      </c>
    </row>
    <row r="210" spans="127:143" x14ac:dyDescent="0.25">
      <c r="DW210" s="66">
        <f t="shared" si="80"/>
        <v>1.478695E-2</v>
      </c>
      <c r="DY210" s="66">
        <f t="shared" si="80"/>
        <v>0</v>
      </c>
      <c r="EA210" s="66">
        <f t="shared" si="81"/>
        <v>7.8962099999999993E-2</v>
      </c>
      <c r="EC210" s="66">
        <f t="shared" si="82"/>
        <v>0</v>
      </c>
      <c r="EE210" s="66">
        <f t="shared" si="83"/>
        <v>5.4383800000000003E-2</v>
      </c>
      <c r="EG210" s="66">
        <f t="shared" si="84"/>
        <v>1.9477100000000001E-3</v>
      </c>
      <c r="EI210" s="66">
        <f t="shared" si="85"/>
        <v>3.1197039999999999E-2</v>
      </c>
      <c r="EK210" s="66">
        <f t="shared" si="86"/>
        <v>0</v>
      </c>
      <c r="EM210" s="66">
        <f t="shared" si="87"/>
        <v>0</v>
      </c>
    </row>
    <row r="211" spans="127:143" x14ac:dyDescent="0.25">
      <c r="DW211" s="66">
        <f t="shared" si="80"/>
        <v>1.526596E-2</v>
      </c>
      <c r="DY211" s="66">
        <f t="shared" si="80"/>
        <v>0</v>
      </c>
      <c r="EA211" s="66">
        <f t="shared" si="81"/>
        <v>6.2134189999999999E-2</v>
      </c>
      <c r="EC211" s="66">
        <f t="shared" si="82"/>
        <v>0</v>
      </c>
      <c r="EE211" s="66">
        <f t="shared" si="83"/>
        <v>3.4053050000000001E-2</v>
      </c>
      <c r="EG211" s="66">
        <f t="shared" si="84"/>
        <v>5.8106700000000004E-3</v>
      </c>
      <c r="EI211" s="66">
        <f t="shared" si="85"/>
        <v>9.7892799999999992E-3</v>
      </c>
      <c r="EK211" s="66">
        <f t="shared" si="86"/>
        <v>0</v>
      </c>
      <c r="EM211" s="66">
        <f t="shared" si="87"/>
        <v>0</v>
      </c>
    </row>
    <row r="212" spans="127:143" x14ac:dyDescent="0.25">
      <c r="DW212" s="66">
        <f t="shared" si="80"/>
        <v>1.5743409999999999E-2</v>
      </c>
      <c r="DY212" s="66">
        <f t="shared" si="80"/>
        <v>8.0933900000000007E-3</v>
      </c>
      <c r="EA212" s="66">
        <f t="shared" si="81"/>
        <v>4.3778890000000001E-2</v>
      </c>
      <c r="EC212" s="66">
        <f t="shared" si="82"/>
        <v>4.49849E-3</v>
      </c>
      <c r="EE212" s="66">
        <f t="shared" si="83"/>
        <v>3.1300269999999998E-2</v>
      </c>
      <c r="EG212" s="66">
        <f t="shared" si="84"/>
        <v>7.8735999999999997E-3</v>
      </c>
      <c r="EI212" s="66">
        <f t="shared" si="85"/>
        <v>2.8609999999999998E-3</v>
      </c>
      <c r="EK212" s="66">
        <f t="shared" si="86"/>
        <v>0</v>
      </c>
      <c r="EM212" s="66">
        <f t="shared" si="87"/>
        <v>0</v>
      </c>
    </row>
    <row r="213" spans="127:143" x14ac:dyDescent="0.25">
      <c r="DW213" s="66">
        <f t="shared" ref="DW213:DY214" si="88">+IF(DX187&gt;DX$189,DW187,"")</f>
        <v>1.480621E-2</v>
      </c>
      <c r="DY213" s="66">
        <f t="shared" si="88"/>
        <v>1.138042E-2</v>
      </c>
      <c r="EA213" s="66">
        <f t="shared" si="81"/>
        <v>2.8578369999999999E-2</v>
      </c>
      <c r="EC213" s="66">
        <f t="shared" si="82"/>
        <v>8.8509899999999996E-3</v>
      </c>
      <c r="EE213" s="66">
        <f t="shared" si="83"/>
        <v>3.0332379999999999E-2</v>
      </c>
      <c r="EG213" s="66">
        <f t="shared" si="84"/>
        <v>8.1365099999999996E-3</v>
      </c>
      <c r="EI213" s="66">
        <f t="shared" si="85"/>
        <v>9.0524999999999998E-3</v>
      </c>
      <c r="EK213" s="66">
        <f t="shared" si="86"/>
        <v>5.9700200000000004E-3</v>
      </c>
      <c r="EM213" s="66">
        <f t="shared" si="87"/>
        <v>5.9700200000000004E-3</v>
      </c>
    </row>
    <row r="214" spans="127:143" x14ac:dyDescent="0.25">
      <c r="DW214" s="66">
        <f t="shared" si="88"/>
        <v>1.184497E-2</v>
      </c>
      <c r="DY214" s="66">
        <f t="shared" si="88"/>
        <v>9.1234799999999998E-3</v>
      </c>
      <c r="EA214" s="66">
        <f t="shared" si="81"/>
        <v>1.4603690000000001E-2</v>
      </c>
      <c r="EC214" s="66">
        <f t="shared" si="82"/>
        <v>7.2026499999999997E-3</v>
      </c>
      <c r="EE214" s="66">
        <f t="shared" si="83"/>
        <v>2.196615E-2</v>
      </c>
      <c r="EG214" s="66">
        <f t="shared" si="84"/>
        <v>6.59941E-3</v>
      </c>
      <c r="EI214" s="66">
        <f t="shared" si="85"/>
        <v>7.5235900000000001E-3</v>
      </c>
      <c r="EK214" s="66">
        <f t="shared" si="86"/>
        <v>8.5334599999999997E-3</v>
      </c>
      <c r="EM214" s="66">
        <f t="shared" si="87"/>
        <v>8.5334599999999997E-3</v>
      </c>
    </row>
    <row r="215" spans="127:143" x14ac:dyDescent="0.25">
      <c r="DW215" s="70">
        <f>+SUM(DW196:DW214)</f>
        <v>0.12505208000000001</v>
      </c>
      <c r="DY215" s="70">
        <f>+SUM(DY196:DY214)</f>
        <v>2.8597290000000001E-2</v>
      </c>
      <c r="EA215" s="70">
        <f>+SUM(EA196:EA214)</f>
        <v>0.62600295999999989</v>
      </c>
      <c r="EC215" s="70">
        <f>+SUM(EC196:EC214)</f>
        <v>2.0552130000000002E-2</v>
      </c>
      <c r="EE215" s="70">
        <f>+SUM(EE196:EE214)</f>
        <v>0.51925241</v>
      </c>
      <c r="EG215" s="70">
        <f>+SUM(EG196:EG214)</f>
        <v>0.14729016000000003</v>
      </c>
      <c r="EI215" s="70">
        <f>+SUM(EI196:EI214)</f>
        <v>0.32684363000000005</v>
      </c>
      <c r="EK215" s="70">
        <f>+SUM(EK196:EK214)</f>
        <v>1.4503479999999999E-2</v>
      </c>
      <c r="EM215" s="70">
        <f>+SUM(EM196:EM214)</f>
        <v>1.4503479999999999E-2</v>
      </c>
    </row>
    <row r="218" spans="127:143" x14ac:dyDescent="0.25">
      <c r="EA218">
        <v>-4</v>
      </c>
      <c r="EB218">
        <v>-3</v>
      </c>
      <c r="EC218">
        <v>-2</v>
      </c>
      <c r="ED218">
        <v>-1</v>
      </c>
      <c r="EE218">
        <v>0</v>
      </c>
      <c r="EF218">
        <v>1</v>
      </c>
      <c r="EG218">
        <v>2</v>
      </c>
      <c r="EH218">
        <v>3</v>
      </c>
      <c r="EI218">
        <v>4</v>
      </c>
    </row>
    <row r="219" spans="127:143" x14ac:dyDescent="0.25">
      <c r="EA219" s="70">
        <v>0.12505208000000001</v>
      </c>
      <c r="EB219" s="70">
        <v>2.8597290000000001E-2</v>
      </c>
      <c r="EC219" s="70">
        <v>0.62600295999999989</v>
      </c>
      <c r="ED219" s="70">
        <v>2.0552130000000002E-2</v>
      </c>
      <c r="EE219" s="70">
        <v>0.51925241</v>
      </c>
      <c r="EF219" s="70">
        <v>0.14729016000000003</v>
      </c>
      <c r="EG219" s="70">
        <v>0.32684363000000005</v>
      </c>
      <c r="EH219" s="70">
        <v>1.4503479999999999E-2</v>
      </c>
      <c r="EI219" s="70">
        <v>1.4503479999999999E-2</v>
      </c>
    </row>
  </sheetData>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19"/>
  <sheetViews>
    <sheetView workbookViewId="0">
      <selection activeCell="B18" sqref="B18"/>
    </sheetView>
  </sheetViews>
  <sheetFormatPr defaultRowHeight="15" x14ac:dyDescent="0.25"/>
  <cols>
    <col min="1" max="1" width="9.140625" style="29"/>
    <col min="2" max="2" width="19.28515625" style="29" customWidth="1"/>
    <col min="3" max="3" width="13" style="29" hidden="1" customWidth="1"/>
    <col min="4" max="4" width="12.85546875" style="29" hidden="1" customWidth="1"/>
    <col min="5" max="5" width="12" style="29" customWidth="1"/>
    <col min="6" max="6" width="11.5703125" style="29" customWidth="1"/>
    <col min="7" max="8" width="10.28515625" style="29" hidden="1" customWidth="1"/>
    <col min="9" max="9" width="18.5703125" style="29" customWidth="1"/>
    <col min="10" max="11" width="10.28515625" style="29" hidden="1" customWidth="1"/>
    <col min="12" max="12" width="17.7109375" style="29" customWidth="1"/>
    <col min="13" max="16384" width="9.140625" style="29"/>
  </cols>
  <sheetData>
    <row r="2" spans="2:12" x14ac:dyDescent="0.25">
      <c r="B2" s="74" t="s">
        <v>219</v>
      </c>
      <c r="C2" s="74"/>
      <c r="D2" s="74"/>
      <c r="E2" s="71"/>
      <c r="F2" s="71"/>
      <c r="G2" s="71"/>
      <c r="H2" s="71"/>
      <c r="I2" s="71"/>
    </row>
    <row r="4" spans="2:12" ht="12.95" customHeight="1" x14ac:dyDescent="0.25">
      <c r="B4" s="52"/>
      <c r="C4" s="52"/>
      <c r="D4" s="52"/>
      <c r="E4" s="87" t="s">
        <v>126</v>
      </c>
      <c r="F4" s="89" t="s">
        <v>127</v>
      </c>
      <c r="G4" s="91" t="s">
        <v>128</v>
      </c>
      <c r="H4" s="92"/>
      <c r="I4" s="93"/>
      <c r="J4" s="91" t="s">
        <v>129</v>
      </c>
      <c r="K4" s="92"/>
      <c r="L4" s="93"/>
    </row>
    <row r="5" spans="2:12" ht="12.95" customHeight="1" x14ac:dyDescent="0.25">
      <c r="B5" s="52"/>
      <c r="C5" s="52"/>
      <c r="D5" s="52"/>
      <c r="E5" s="88"/>
      <c r="F5" s="90"/>
      <c r="G5" s="94"/>
      <c r="H5" s="95"/>
      <c r="I5" s="96"/>
      <c r="J5" s="94"/>
      <c r="K5" s="95"/>
      <c r="L5" s="96"/>
    </row>
    <row r="6" spans="2:12" ht="12.95" hidden="1" customHeight="1" x14ac:dyDescent="0.25">
      <c r="B6" s="97" t="str">
        <f>+'[3]Eq by Eq'!B2</f>
        <v>B2SLS</v>
      </c>
      <c r="C6" s="53"/>
      <c r="D6" s="53"/>
      <c r="E6" s="99">
        <v>6</v>
      </c>
      <c r="F6" s="99">
        <v>81</v>
      </c>
      <c r="G6" s="54">
        <v>0.75928180000000001</v>
      </c>
      <c r="H6" s="54">
        <v>0.26552039999999999</v>
      </c>
      <c r="I6" s="54">
        <f>+'[3]Eq by Eq'!C2</f>
        <v>0.1683453</v>
      </c>
      <c r="J6" s="54">
        <v>1.311118</v>
      </c>
      <c r="K6" s="54">
        <v>3.7613189999999999</v>
      </c>
      <c r="L6" s="54">
        <f>+'[3]Eq by Eq'!I2</f>
        <v>4.7013199999999998E-2</v>
      </c>
    </row>
    <row r="7" spans="2:12" ht="12.95" hidden="1" customHeight="1" x14ac:dyDescent="0.25">
      <c r="B7" s="98"/>
      <c r="C7" s="55"/>
      <c r="D7" s="55"/>
      <c r="E7" s="100"/>
      <c r="F7" s="100"/>
      <c r="G7" s="56" t="s">
        <v>72</v>
      </c>
      <c r="H7" s="56" t="s">
        <v>72</v>
      </c>
      <c r="I7" s="57">
        <f>+'[3]Eq by Eq'!D2</f>
        <v>0.85799999999999998</v>
      </c>
      <c r="J7" s="57" t="s">
        <v>72</v>
      </c>
      <c r="K7" s="57" t="s">
        <v>72</v>
      </c>
      <c r="L7" s="57">
        <f>+'[3]Eq by Eq'!J2</f>
        <v>0.85799999999999998</v>
      </c>
    </row>
    <row r="8" spans="2:12" ht="12.95" hidden="1" customHeight="1" x14ac:dyDescent="0.25">
      <c r="B8" s="98" t="str">
        <f>+'[3]Eq by Eq'!B3</f>
        <v>W2SLS</v>
      </c>
      <c r="C8" s="55"/>
      <c r="D8" s="55"/>
      <c r="E8" s="100">
        <v>6</v>
      </c>
      <c r="F8" s="100">
        <v>81</v>
      </c>
      <c r="G8" s="58">
        <v>0.40913759999999999</v>
      </c>
      <c r="H8" s="58">
        <v>0.15208740000000001</v>
      </c>
      <c r="I8" s="58">
        <f>+'[3]Eq by Eq'!C3</f>
        <v>0.57335259999999999</v>
      </c>
      <c r="J8" s="58">
        <v>2.3684590000000001</v>
      </c>
      <c r="K8" s="58">
        <v>6.5548190000000002</v>
      </c>
      <c r="L8" s="58">
        <f>+'[3]Eq by Eq'!I3</f>
        <v>0.1400305</v>
      </c>
    </row>
    <row r="9" spans="2:12" ht="12.95" hidden="1" customHeight="1" x14ac:dyDescent="0.25">
      <c r="B9" s="98"/>
      <c r="C9" s="55"/>
      <c r="D9" s="55"/>
      <c r="E9" s="100"/>
      <c r="F9" s="100"/>
      <c r="G9" s="56" t="s">
        <v>77</v>
      </c>
      <c r="H9" s="56" t="s">
        <v>72</v>
      </c>
      <c r="I9" s="57">
        <f>+'[3]Eq by Eq'!D3</f>
        <v>3.2000000000000001E-2</v>
      </c>
      <c r="J9" s="57" t="s">
        <v>78</v>
      </c>
      <c r="K9" s="57" t="s">
        <v>72</v>
      </c>
      <c r="L9" s="57">
        <f>+'[3]Eq by Eq'!J3</f>
        <v>9.5000000000000001E-2</v>
      </c>
    </row>
    <row r="10" spans="2:12" ht="12.95" customHeight="1" x14ac:dyDescent="0.25">
      <c r="B10" s="97" t="str">
        <f>+'[3]Eq by Eq'!B4</f>
        <v>EC2SLS</v>
      </c>
      <c r="C10" s="53"/>
      <c r="D10" s="53"/>
      <c r="E10" s="100">
        <v>6</v>
      </c>
      <c r="F10" s="100">
        <v>81</v>
      </c>
      <c r="G10" s="58">
        <v>0.1292083</v>
      </c>
      <c r="H10" s="58">
        <v>4.4150799999999997E-2</v>
      </c>
      <c r="I10" s="58">
        <f>+'[3]Eq by Eq'!C4</f>
        <v>0.63072050000000002</v>
      </c>
      <c r="J10" s="58">
        <v>7.7138580000000001</v>
      </c>
      <c r="K10" s="58">
        <v>17.986640000000001</v>
      </c>
      <c r="L10" s="58">
        <f>+'[3]Eq by Eq'!I4</f>
        <v>0.1227857</v>
      </c>
    </row>
    <row r="11" spans="2:12" ht="12.95" customHeight="1" x14ac:dyDescent="0.25">
      <c r="B11" s="98"/>
      <c r="C11" s="55"/>
      <c r="D11" s="55"/>
      <c r="E11" s="100"/>
      <c r="F11" s="100"/>
      <c r="G11" s="56" t="s">
        <v>73</v>
      </c>
      <c r="H11" s="56" t="s">
        <v>74</v>
      </c>
      <c r="I11" s="57">
        <f>+'[3]Eq by Eq'!D4</f>
        <v>0.02</v>
      </c>
      <c r="J11" s="57" t="s">
        <v>75</v>
      </c>
      <c r="K11" s="57" t="s">
        <v>76</v>
      </c>
      <c r="L11" s="57">
        <f>+'[3]Eq by Eq'!J4</f>
        <v>5.1999999999999998E-2</v>
      </c>
    </row>
    <row r="12" spans="2:12" ht="12.95" customHeight="1" x14ac:dyDescent="0.25">
      <c r="B12" s="98" t="str">
        <f>+'[3]Eq by Eq'!B5</f>
        <v>EC3SLS</v>
      </c>
      <c r="C12" s="55"/>
      <c r="D12" s="55"/>
      <c r="E12" s="102">
        <v>6</v>
      </c>
      <c r="F12" s="102">
        <v>81</v>
      </c>
      <c r="G12" s="58">
        <v>-0.34450340000000002</v>
      </c>
      <c r="H12" s="58">
        <v>0.12558849999999999</v>
      </c>
      <c r="I12" s="58">
        <f>+I14</f>
        <v>0.65165240000000002</v>
      </c>
      <c r="J12" s="58">
        <v>-2.9027280000000002</v>
      </c>
      <c r="K12" s="58">
        <v>7.6746259999999999</v>
      </c>
      <c r="L12" s="58">
        <f>+L14</f>
        <v>0.1204292</v>
      </c>
    </row>
    <row r="13" spans="2:12" ht="12.95" customHeight="1" x14ac:dyDescent="0.25">
      <c r="B13" s="101"/>
      <c r="C13" s="59"/>
      <c r="D13" s="59"/>
      <c r="E13" s="103"/>
      <c r="F13" s="103"/>
      <c r="G13" s="60" t="s">
        <v>72</v>
      </c>
      <c r="H13" s="60" t="s">
        <v>73</v>
      </c>
      <c r="I13" s="61">
        <f>+'[3]Eq by Eq'!D5</f>
        <v>0</v>
      </c>
      <c r="J13" s="61" t="s">
        <v>72</v>
      </c>
      <c r="K13" s="61" t="s">
        <v>77</v>
      </c>
      <c r="L13" s="61">
        <f>+'[3]Eq by Eq'!J5</f>
        <v>0</v>
      </c>
    </row>
    <row r="14" spans="2:12" ht="12.95" hidden="1" customHeight="1" x14ac:dyDescent="0.25">
      <c r="B14" s="98" t="str">
        <f>+'[3]Eq by Eq'!B6</f>
        <v>EC2SLS (*)</v>
      </c>
      <c r="C14" s="55"/>
      <c r="D14" s="55"/>
      <c r="E14" s="102">
        <v>6</v>
      </c>
      <c r="F14" s="102">
        <v>81</v>
      </c>
      <c r="G14" s="58">
        <v>-0.34450340000000002</v>
      </c>
      <c r="H14" s="58">
        <v>0.12558849999999999</v>
      </c>
      <c r="I14" s="58">
        <f>+'[3]Eq by Eq'!C6</f>
        <v>0.65165240000000002</v>
      </c>
      <c r="J14" s="58">
        <v>-2.9027280000000002</v>
      </c>
      <c r="K14" s="58">
        <v>7.6746259999999999</v>
      </c>
      <c r="L14" s="58">
        <f>+'[3]Eq by Eq'!I6</f>
        <v>0.1204292</v>
      </c>
    </row>
    <row r="15" spans="2:12" ht="12.95" hidden="1" customHeight="1" x14ac:dyDescent="0.25">
      <c r="B15" s="101"/>
      <c r="C15" s="59"/>
      <c r="D15" s="59"/>
      <c r="E15" s="103"/>
      <c r="F15" s="103"/>
      <c r="G15" s="60" t="s">
        <v>72</v>
      </c>
      <c r="H15" s="60" t="s">
        <v>73</v>
      </c>
      <c r="I15" s="60">
        <f>+'[3]Eq by Eq'!D6</f>
        <v>1.9E-2</v>
      </c>
      <c r="J15" s="60" t="s">
        <v>72</v>
      </c>
      <c r="K15" s="60" t="s">
        <v>77</v>
      </c>
      <c r="L15" s="60">
        <f>+'[3]Eq by Eq'!J6</f>
        <v>9.5000000000000001E-2</v>
      </c>
    </row>
    <row r="16" spans="2:12" ht="6" customHeight="1" x14ac:dyDescent="0.25">
      <c r="B16" s="55"/>
      <c r="C16" s="55"/>
      <c r="D16" s="55"/>
      <c r="E16" s="62"/>
      <c r="F16" s="62"/>
      <c r="G16" s="63"/>
      <c r="H16" s="63"/>
      <c r="I16" s="63"/>
      <c r="J16" s="63"/>
      <c r="K16" s="63"/>
      <c r="L16" s="64"/>
    </row>
    <row r="17" spans="2:17" x14ac:dyDescent="0.25">
      <c r="B17" s="77" t="s">
        <v>217</v>
      </c>
      <c r="C17" s="75"/>
      <c r="D17" s="75"/>
      <c r="E17" s="76"/>
      <c r="F17" s="76"/>
      <c r="G17" s="76"/>
      <c r="H17" s="76"/>
      <c r="I17" s="76"/>
      <c r="J17" s="76"/>
      <c r="K17" s="76"/>
      <c r="L17" s="76"/>
      <c r="M17" s="71"/>
      <c r="N17" s="71"/>
      <c r="O17" s="71"/>
      <c r="P17" s="71"/>
      <c r="Q17" s="71"/>
    </row>
    <row r="18" spans="2:17" x14ac:dyDescent="0.25">
      <c r="B18" s="77" t="s">
        <v>218</v>
      </c>
      <c r="C18" s="76"/>
      <c r="D18" s="76"/>
      <c r="E18" s="76"/>
      <c r="F18" s="76"/>
      <c r="G18" s="76"/>
      <c r="H18" s="76"/>
      <c r="I18" s="78"/>
      <c r="J18" s="76"/>
      <c r="K18" s="76"/>
      <c r="L18" s="76"/>
      <c r="M18" s="71"/>
      <c r="N18" s="71"/>
      <c r="O18" s="71"/>
      <c r="P18" s="71"/>
      <c r="Q18" s="71"/>
    </row>
    <row r="19" spans="2:17" ht="5.25" customHeight="1" x14ac:dyDescent="0.25"/>
  </sheetData>
  <mergeCells count="19">
    <mergeCell ref="B12:B13"/>
    <mergeCell ref="E12:E13"/>
    <mergeCell ref="F12:F13"/>
    <mergeCell ref="B14:B15"/>
    <mergeCell ref="E14:E15"/>
    <mergeCell ref="F14:F15"/>
    <mergeCell ref="B8:B9"/>
    <mergeCell ref="E8:E9"/>
    <mergeCell ref="F8:F9"/>
    <mergeCell ref="B10:B11"/>
    <mergeCell ref="E10:E11"/>
    <mergeCell ref="F10:F11"/>
    <mergeCell ref="E4:E5"/>
    <mergeCell ref="F4:F5"/>
    <mergeCell ref="G4:I5"/>
    <mergeCell ref="J4:L5"/>
    <mergeCell ref="B6:B7"/>
    <mergeCell ref="E6:E7"/>
    <mergeCell ref="F6:F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N147"/>
  <sheetViews>
    <sheetView topLeftCell="DU61" zoomScale="55" zoomScaleNormal="55" workbookViewId="0">
      <selection activeCell="EK127" sqref="EK127"/>
    </sheetView>
  </sheetViews>
  <sheetFormatPr defaultRowHeight="15" x14ac:dyDescent="0.25"/>
  <cols>
    <col min="1" max="1" width="28.85546875" bestFit="1" customWidth="1"/>
    <col min="43" max="43" width="28.85546875" bestFit="1" customWidth="1"/>
    <col min="84" max="84" width="28.85546875" bestFit="1" customWidth="1"/>
    <col min="125" max="125" width="28.85546875" bestFit="1" customWidth="1"/>
    <col min="165" max="166" width="9.140625" style="34"/>
    <col min="169" max="170" width="9.140625" style="65"/>
  </cols>
  <sheetData>
    <row r="1" spans="1:168" x14ac:dyDescent="0.25">
      <c r="B1">
        <v>1980</v>
      </c>
      <c r="C1">
        <f>+B1+1</f>
        <v>1981</v>
      </c>
      <c r="D1">
        <f t="shared" ref="D1:BO1" si="0">+C1+1</f>
        <v>1982</v>
      </c>
      <c r="E1">
        <f t="shared" si="0"/>
        <v>1983</v>
      </c>
      <c r="F1">
        <f t="shared" si="0"/>
        <v>1984</v>
      </c>
      <c r="G1">
        <f t="shared" si="0"/>
        <v>1985</v>
      </c>
      <c r="H1">
        <f t="shared" si="0"/>
        <v>1986</v>
      </c>
      <c r="I1">
        <f t="shared" si="0"/>
        <v>1987</v>
      </c>
      <c r="J1">
        <f t="shared" si="0"/>
        <v>1988</v>
      </c>
      <c r="K1">
        <f t="shared" si="0"/>
        <v>1989</v>
      </c>
      <c r="L1">
        <f t="shared" si="0"/>
        <v>1990</v>
      </c>
      <c r="M1">
        <f t="shared" si="0"/>
        <v>1991</v>
      </c>
      <c r="N1">
        <f t="shared" si="0"/>
        <v>1992</v>
      </c>
      <c r="O1">
        <f t="shared" si="0"/>
        <v>1993</v>
      </c>
      <c r="P1">
        <f t="shared" si="0"/>
        <v>1994</v>
      </c>
      <c r="Q1">
        <f t="shared" si="0"/>
        <v>1995</v>
      </c>
      <c r="R1">
        <f t="shared" si="0"/>
        <v>1996</v>
      </c>
      <c r="S1">
        <f t="shared" si="0"/>
        <v>1997</v>
      </c>
      <c r="T1">
        <f t="shared" si="0"/>
        <v>1998</v>
      </c>
      <c r="U1">
        <f t="shared" si="0"/>
        <v>1999</v>
      </c>
      <c r="V1">
        <f t="shared" si="0"/>
        <v>2000</v>
      </c>
      <c r="W1">
        <f t="shared" si="0"/>
        <v>2001</v>
      </c>
      <c r="X1">
        <f t="shared" si="0"/>
        <v>2002</v>
      </c>
      <c r="Y1">
        <f t="shared" si="0"/>
        <v>2003</v>
      </c>
      <c r="Z1">
        <f t="shared" si="0"/>
        <v>2004</v>
      </c>
      <c r="AA1">
        <f t="shared" si="0"/>
        <v>2005</v>
      </c>
      <c r="AB1">
        <f t="shared" si="0"/>
        <v>2006</v>
      </c>
      <c r="AC1">
        <f t="shared" si="0"/>
        <v>2007</v>
      </c>
      <c r="AD1">
        <f>+AC1+1</f>
        <v>2008</v>
      </c>
      <c r="AE1">
        <f t="shared" si="0"/>
        <v>2009</v>
      </c>
      <c r="AF1">
        <f t="shared" si="0"/>
        <v>2010</v>
      </c>
      <c r="AG1">
        <f t="shared" si="0"/>
        <v>2011</v>
      </c>
      <c r="AH1">
        <f t="shared" si="0"/>
        <v>2012</v>
      </c>
      <c r="AI1">
        <f t="shared" si="0"/>
        <v>2013</v>
      </c>
      <c r="AJ1">
        <f>+AI1+1</f>
        <v>2014</v>
      </c>
      <c r="AK1">
        <f t="shared" si="0"/>
        <v>2015</v>
      </c>
      <c r="AL1">
        <f t="shared" si="0"/>
        <v>2016</v>
      </c>
      <c r="AM1">
        <f t="shared" si="0"/>
        <v>2017</v>
      </c>
      <c r="AN1">
        <f t="shared" si="0"/>
        <v>2018</v>
      </c>
      <c r="AR1">
        <v>1981</v>
      </c>
      <c r="AS1">
        <f t="shared" si="0"/>
        <v>1982</v>
      </c>
      <c r="AT1">
        <f t="shared" si="0"/>
        <v>1983</v>
      </c>
      <c r="AU1">
        <f t="shared" si="0"/>
        <v>1984</v>
      </c>
      <c r="AV1">
        <f t="shared" si="0"/>
        <v>1985</v>
      </c>
      <c r="AW1">
        <f t="shared" si="0"/>
        <v>1986</v>
      </c>
      <c r="AX1">
        <f t="shared" si="0"/>
        <v>1987</v>
      </c>
      <c r="AY1">
        <f t="shared" si="0"/>
        <v>1988</v>
      </c>
      <c r="AZ1">
        <f t="shared" si="0"/>
        <v>1989</v>
      </c>
      <c r="BA1">
        <f t="shared" si="0"/>
        <v>1990</v>
      </c>
      <c r="BB1">
        <f t="shared" si="0"/>
        <v>1991</v>
      </c>
      <c r="BC1">
        <f t="shared" si="0"/>
        <v>1992</v>
      </c>
      <c r="BD1">
        <f t="shared" si="0"/>
        <v>1993</v>
      </c>
      <c r="BE1">
        <f t="shared" si="0"/>
        <v>1994</v>
      </c>
      <c r="BF1">
        <f t="shared" si="0"/>
        <v>1995</v>
      </c>
      <c r="BG1">
        <f t="shared" si="0"/>
        <v>1996</v>
      </c>
      <c r="BH1">
        <f t="shared" si="0"/>
        <v>1997</v>
      </c>
      <c r="BI1">
        <f t="shared" si="0"/>
        <v>1998</v>
      </c>
      <c r="BJ1">
        <f t="shared" si="0"/>
        <v>1999</v>
      </c>
      <c r="BK1">
        <f t="shared" si="0"/>
        <v>2000</v>
      </c>
      <c r="BL1">
        <f t="shared" si="0"/>
        <v>2001</v>
      </c>
      <c r="BM1">
        <f t="shared" si="0"/>
        <v>2002</v>
      </c>
      <c r="BN1">
        <f t="shared" si="0"/>
        <v>2003</v>
      </c>
      <c r="BO1">
        <f t="shared" si="0"/>
        <v>2004</v>
      </c>
      <c r="BP1">
        <f t="shared" ref="BP1:CC1" si="1">+BO1+1</f>
        <v>2005</v>
      </c>
      <c r="BQ1">
        <f t="shared" si="1"/>
        <v>2006</v>
      </c>
      <c r="BR1">
        <f t="shared" si="1"/>
        <v>2007</v>
      </c>
      <c r="BS1">
        <f>+BR1+1</f>
        <v>2008</v>
      </c>
      <c r="BT1">
        <f t="shared" si="1"/>
        <v>2009</v>
      </c>
      <c r="BU1">
        <f t="shared" si="1"/>
        <v>2010</v>
      </c>
      <c r="BV1">
        <f t="shared" si="1"/>
        <v>2011</v>
      </c>
      <c r="BW1">
        <f t="shared" si="1"/>
        <v>2012</v>
      </c>
      <c r="BX1">
        <f t="shared" si="1"/>
        <v>2013</v>
      </c>
      <c r="BY1">
        <f>+BX1+1</f>
        <v>2014</v>
      </c>
      <c r="BZ1">
        <f t="shared" si="1"/>
        <v>2015</v>
      </c>
      <c r="CA1">
        <f t="shared" si="1"/>
        <v>2016</v>
      </c>
      <c r="CB1">
        <f t="shared" si="1"/>
        <v>2017</v>
      </c>
      <c r="CC1">
        <f t="shared" si="1"/>
        <v>2018</v>
      </c>
      <c r="CG1">
        <v>1981</v>
      </c>
      <c r="CH1">
        <f t="shared" ref="CH1" si="2">+CG1+1</f>
        <v>1982</v>
      </c>
      <c r="CI1">
        <f>+CH1+1</f>
        <v>1983</v>
      </c>
      <c r="CJ1">
        <f t="shared" ref="CJ1:DR1" si="3">+CI1+1</f>
        <v>1984</v>
      </c>
      <c r="CK1">
        <f t="shared" si="3"/>
        <v>1985</v>
      </c>
      <c r="CL1">
        <f t="shared" si="3"/>
        <v>1986</v>
      </c>
      <c r="CM1">
        <f t="shared" si="3"/>
        <v>1987</v>
      </c>
      <c r="CN1">
        <f t="shared" si="3"/>
        <v>1988</v>
      </c>
      <c r="CO1">
        <f t="shared" si="3"/>
        <v>1989</v>
      </c>
      <c r="CP1">
        <f t="shared" si="3"/>
        <v>1990</v>
      </c>
      <c r="CQ1">
        <f t="shared" si="3"/>
        <v>1991</v>
      </c>
      <c r="CR1">
        <f t="shared" si="3"/>
        <v>1992</v>
      </c>
      <c r="CS1">
        <f t="shared" si="3"/>
        <v>1993</v>
      </c>
      <c r="CT1">
        <f t="shared" si="3"/>
        <v>1994</v>
      </c>
      <c r="CU1">
        <f t="shared" si="3"/>
        <v>1995</v>
      </c>
      <c r="CV1">
        <f t="shared" si="3"/>
        <v>1996</v>
      </c>
      <c r="CW1">
        <f t="shared" si="3"/>
        <v>1997</v>
      </c>
      <c r="CX1">
        <f t="shared" si="3"/>
        <v>1998</v>
      </c>
      <c r="CY1">
        <f t="shared" si="3"/>
        <v>1999</v>
      </c>
      <c r="CZ1">
        <f t="shared" si="3"/>
        <v>2000</v>
      </c>
      <c r="DA1">
        <f t="shared" si="3"/>
        <v>2001</v>
      </c>
      <c r="DB1">
        <f t="shared" si="3"/>
        <v>2002</v>
      </c>
      <c r="DC1">
        <f t="shared" si="3"/>
        <v>2003</v>
      </c>
      <c r="DD1">
        <f t="shared" si="3"/>
        <v>2004</v>
      </c>
      <c r="DE1">
        <f t="shared" si="3"/>
        <v>2005</v>
      </c>
      <c r="DF1">
        <f t="shared" si="3"/>
        <v>2006</v>
      </c>
      <c r="DG1">
        <f t="shared" si="3"/>
        <v>2007</v>
      </c>
      <c r="DH1">
        <f t="shared" si="3"/>
        <v>2008</v>
      </c>
      <c r="DI1">
        <f t="shared" si="3"/>
        <v>2009</v>
      </c>
      <c r="DJ1">
        <f t="shared" si="3"/>
        <v>2010</v>
      </c>
      <c r="DK1">
        <f t="shared" si="3"/>
        <v>2011</v>
      </c>
      <c r="DL1">
        <f t="shared" si="3"/>
        <v>2012</v>
      </c>
      <c r="DM1">
        <f t="shared" si="3"/>
        <v>2013</v>
      </c>
      <c r="DN1">
        <f t="shared" si="3"/>
        <v>2014</v>
      </c>
      <c r="DO1">
        <f t="shared" si="3"/>
        <v>2015</v>
      </c>
      <c r="DP1">
        <f t="shared" si="3"/>
        <v>2016</v>
      </c>
      <c r="DQ1">
        <f t="shared" si="3"/>
        <v>2017</v>
      </c>
      <c r="DR1">
        <f t="shared" si="3"/>
        <v>2018</v>
      </c>
      <c r="DV1">
        <v>1981</v>
      </c>
      <c r="DW1">
        <f t="shared" ref="DW1:FG1" si="4">+DV1+1</f>
        <v>1982</v>
      </c>
      <c r="DX1">
        <f t="shared" si="4"/>
        <v>1983</v>
      </c>
      <c r="DY1">
        <f t="shared" si="4"/>
        <v>1984</v>
      </c>
      <c r="DZ1">
        <f t="shared" si="4"/>
        <v>1985</v>
      </c>
      <c r="EA1">
        <f t="shared" si="4"/>
        <v>1986</v>
      </c>
      <c r="EB1">
        <f t="shared" si="4"/>
        <v>1987</v>
      </c>
      <c r="EC1">
        <f t="shared" si="4"/>
        <v>1988</v>
      </c>
      <c r="ED1">
        <f t="shared" si="4"/>
        <v>1989</v>
      </c>
      <c r="EE1">
        <f t="shared" si="4"/>
        <v>1990</v>
      </c>
      <c r="EF1">
        <f t="shared" si="4"/>
        <v>1991</v>
      </c>
      <c r="EG1">
        <f t="shared" si="4"/>
        <v>1992</v>
      </c>
      <c r="EH1">
        <f t="shared" si="4"/>
        <v>1993</v>
      </c>
      <c r="EI1">
        <f t="shared" si="4"/>
        <v>1994</v>
      </c>
      <c r="EJ1">
        <f t="shared" si="4"/>
        <v>1995</v>
      </c>
      <c r="EK1">
        <f t="shared" si="4"/>
        <v>1996</v>
      </c>
      <c r="EL1">
        <f t="shared" si="4"/>
        <v>1997</v>
      </c>
      <c r="EM1">
        <f t="shared" si="4"/>
        <v>1998</v>
      </c>
      <c r="EN1">
        <f t="shared" si="4"/>
        <v>1999</v>
      </c>
      <c r="EO1">
        <f t="shared" si="4"/>
        <v>2000</v>
      </c>
      <c r="EP1">
        <f t="shared" si="4"/>
        <v>2001</v>
      </c>
      <c r="EQ1">
        <f t="shared" si="4"/>
        <v>2002</v>
      </c>
      <c r="ER1">
        <f t="shared" si="4"/>
        <v>2003</v>
      </c>
      <c r="ES1">
        <f t="shared" si="4"/>
        <v>2004</v>
      </c>
      <c r="ET1">
        <f t="shared" si="4"/>
        <v>2005</v>
      </c>
      <c r="EU1">
        <f t="shared" si="4"/>
        <v>2006</v>
      </c>
      <c r="EV1">
        <f t="shared" si="4"/>
        <v>2007</v>
      </c>
      <c r="EW1">
        <f t="shared" si="4"/>
        <v>2008</v>
      </c>
      <c r="EX1">
        <f t="shared" si="4"/>
        <v>2009</v>
      </c>
      <c r="EY1">
        <f t="shared" si="4"/>
        <v>2010</v>
      </c>
      <c r="EZ1">
        <f t="shared" si="4"/>
        <v>2011</v>
      </c>
      <c r="FA1">
        <f t="shared" si="4"/>
        <v>2012</v>
      </c>
      <c r="FB1">
        <f t="shared" si="4"/>
        <v>2013</v>
      </c>
      <c r="FC1">
        <f t="shared" si="4"/>
        <v>2014</v>
      </c>
      <c r="FD1">
        <f t="shared" si="4"/>
        <v>2015</v>
      </c>
      <c r="FE1">
        <f t="shared" si="4"/>
        <v>2016</v>
      </c>
      <c r="FF1">
        <f t="shared" si="4"/>
        <v>2017</v>
      </c>
      <c r="FG1">
        <f t="shared" si="4"/>
        <v>2018</v>
      </c>
    </row>
    <row r="2" spans="1:168" x14ac:dyDescent="0.25">
      <c r="A2" t="s">
        <v>130</v>
      </c>
      <c r="B2" s="33">
        <f>+VLOOKUP($A2,'[2]World Current Acct'!$D$2:$AW$189,B$1-1973,0)</f>
        <v>-14.135999999999999</v>
      </c>
      <c r="C2" s="33">
        <f>+VLOOKUP($A2,'[2]World Current Acct'!$D$2:$AW$189,C$1-1973,0)</f>
        <v>-25.134</v>
      </c>
      <c r="D2" s="33">
        <f>+VLOOKUP($A2,'[2]World Current Acct'!$D$2:$AW$189,D$1-1973,0)</f>
        <v>-24.957000000000001</v>
      </c>
      <c r="E2" s="33">
        <f>+VLOOKUP($A2,'[2]World Current Acct'!$D$2:$AW$189,E$1-1973,0)</f>
        <v>-4.9139999999999997</v>
      </c>
      <c r="F2" s="33">
        <f>+VLOOKUP($A2,'[2]World Current Acct'!$D$2:$AW$189,F$1-1973,0)</f>
        <v>-0.23899999999999999</v>
      </c>
      <c r="G2" s="33">
        <f>+VLOOKUP($A2,'[2]World Current Acct'!$D$2:$AW$189,G$1-1973,0)</f>
        <v>-11.808</v>
      </c>
      <c r="H2" s="33">
        <f>+VLOOKUP($A2,'[2]World Current Acct'!$D$2:$AW$189,H$1-1973,0)</f>
        <v>-45.054000000000002</v>
      </c>
      <c r="I2" s="33">
        <f>+VLOOKUP($A2,'[2]World Current Acct'!$D$2:$AW$189,I$1-1973,0)</f>
        <v>-22.702000000000002</v>
      </c>
      <c r="J2" s="33">
        <f>+VLOOKUP($A2,'[2]World Current Acct'!$D$2:$AW$189,J$1-1973,0)</f>
        <v>-22.003</v>
      </c>
      <c r="K2" s="33">
        <f>+VLOOKUP($A2,'[2]World Current Acct'!$D$2:$AW$189,K$1-1973,0)</f>
        <v>-18.395</v>
      </c>
      <c r="L2" s="33">
        <f>+VLOOKUP($A2,'[2]World Current Acct'!$D$2:$AW$189,L$1-1973,0)</f>
        <v>-6.5490000000000004</v>
      </c>
      <c r="M2" s="33">
        <f>+VLOOKUP($A2,'[2]World Current Acct'!$D$2:$AW$189,M$1-1973,0)</f>
        <v>-6.23</v>
      </c>
      <c r="N2" s="33">
        <f>+VLOOKUP($A2,'[2]World Current Acct'!$D$2:$AW$189,N$1-1973,0)</f>
        <v>-1.9219999999999999</v>
      </c>
      <c r="O2" s="33">
        <f>+VLOOKUP($A2,'[2]World Current Acct'!$D$2:$AW$189,O$1-1973,0)</f>
        <v>2.7349999999999999</v>
      </c>
      <c r="P2" s="33">
        <f>+VLOOKUP($A2,'[2]World Current Acct'!$D$2:$AW$189,P$1-1973,0)</f>
        <v>-1.0489999999999999</v>
      </c>
      <c r="Q2" s="33">
        <f>+VLOOKUP($A2,'[2]World Current Acct'!$D$2:$AW$189,Q$1-1973,0)</f>
        <v>-8.6999999999999994E-2</v>
      </c>
      <c r="R2" s="33">
        <f>+VLOOKUP($A2,'[2]World Current Acct'!$D$2:$AW$189,R$1-1973,0)</f>
        <v>-9.093</v>
      </c>
      <c r="S2" s="33">
        <f>+VLOOKUP($A2,'[2]World Current Acct'!$D$2:$AW$189,S$1-1973,0)</f>
        <v>-6.7619999999999996</v>
      </c>
      <c r="T2" s="33">
        <f>+VLOOKUP($A2,'[2]World Current Acct'!$D$2:$AW$189,T$1-1973,0)</f>
        <v>-6.2430000000000003</v>
      </c>
      <c r="U2" s="33">
        <f>+VLOOKUP($A2,'[2]World Current Acct'!$D$2:$AW$189,U$1-1973,0)</f>
        <v>-7.6719999999999997</v>
      </c>
      <c r="V2" s="33">
        <f>+VLOOKUP($A2,'[2]World Current Acct'!$D$2:$AW$189,V$1-1973,0)</f>
        <v>-8.5190000000000001</v>
      </c>
      <c r="W2" s="33">
        <f>+VLOOKUP($A2,'[2]World Current Acct'!$D$2:$AW$189,W$1-1973,0)</f>
        <v>-7.3529999999999998</v>
      </c>
      <c r="X2" s="33">
        <f>+VLOOKUP($A2,'[2]World Current Acct'!$D$2:$AW$189,X$1-1973,0)</f>
        <v>-10.268000000000001</v>
      </c>
      <c r="Y2" s="33">
        <f>+VLOOKUP($A2,'[2]World Current Acct'!$D$2:$AW$189,Y$1-1973,0)</f>
        <v>-11.614000000000001</v>
      </c>
      <c r="Z2" s="33">
        <f>+VLOOKUP($A2,'[2]World Current Acct'!$D$2:$AW$189,Z$1-1973,0)</f>
        <v>-10.586</v>
      </c>
      <c r="AA2" s="33">
        <f>+VLOOKUP($A2,'[2]World Current Acct'!$D$2:$AW$189,AA$1-1973,0)</f>
        <v>-17.193999999999999</v>
      </c>
      <c r="AB2" s="33">
        <f>+VLOOKUP($A2,'[2]World Current Acct'!$D$2:$AW$189,AB$1-1973,0)</f>
        <v>-26.326000000000001</v>
      </c>
      <c r="AC2" s="33">
        <f>+VLOOKUP($A2,'[2]World Current Acct'!$D$2:$AW$189,AC$1-1973,0)</f>
        <v>-29.902000000000001</v>
      </c>
      <c r="AD2" s="33">
        <f>+VLOOKUP($A2,'[2]World Current Acct'!$D$2:$AW$189,AD$1-1973,0)</f>
        <v>-25.866</v>
      </c>
      <c r="AE2" s="33">
        <f>+VLOOKUP($A2,'[2]World Current Acct'!$D$2:$AW$189,AE$1-1973,0)</f>
        <v>-19.363</v>
      </c>
      <c r="AF2" s="33">
        <f>+VLOOKUP($A2,'[2]World Current Acct'!$D$2:$AW$189,AF$1-1973,0)</f>
        <v>-14.715999999999999</v>
      </c>
      <c r="AG2" s="33">
        <f>+VLOOKUP($A2,'[2]World Current Acct'!$D$2:$AW$189,AG$1-1973,0)</f>
        <v>-10.813000000000001</v>
      </c>
      <c r="AH2" s="33">
        <f>+VLOOKUP($A2,'[2]World Current Acct'!$D$2:$AW$189,AH$1-1973,0)</f>
        <v>-12.771000000000001</v>
      </c>
      <c r="AI2" s="33">
        <f>+VLOOKUP($A2,'[2]World Current Acct'!$D$2:$AW$189,AI$1-1973,0)</f>
        <v>-13.129</v>
      </c>
      <c r="AJ2" s="33">
        <f>+VLOOKUP($A2,'[2]World Current Acct'!$D$2:$AW$189,AJ$1-1973,0)</f>
        <v>-13.98</v>
      </c>
      <c r="AK2" s="33">
        <f>+VLOOKUP($A2,'[2]World Current Acct'!$D$2:$AW$189,AK$1-1973,0)</f>
        <v>-14.159000000000001</v>
      </c>
      <c r="AL2" s="33">
        <f>+VLOOKUP($A2,'[2]World Current Acct'!$D$2:$AW$189,AL$1-1973,0)</f>
        <v>-14.303000000000001</v>
      </c>
      <c r="AM2" s="33">
        <f>+VLOOKUP($A2,'[2]World Current Acct'!$D$2:$AW$189,AM$1-1973,0)</f>
        <v>-14.521000000000001</v>
      </c>
      <c r="AN2" s="33">
        <f>+VLOOKUP($A2,'[2]World Current Acct'!$D$2:$AW$189,AN$1-1973,0)</f>
        <v>-14.738</v>
      </c>
      <c r="AQ2" t="s">
        <v>130</v>
      </c>
      <c r="AR2">
        <f t="shared" ref="AR2:CC8" si="5">+C2/B2*100-100</f>
        <v>77.801358234295435</v>
      </c>
      <c r="AS2">
        <f t="shared" si="5"/>
        <v>-0.70422535211267245</v>
      </c>
      <c r="AT2">
        <f t="shared" si="5"/>
        <v>-80.310133429498734</v>
      </c>
      <c r="AU2">
        <f t="shared" si="5"/>
        <v>-95.136345136345142</v>
      </c>
      <c r="AV2">
        <f t="shared" si="5"/>
        <v>4840.585774058577</v>
      </c>
      <c r="AW2">
        <f t="shared" si="5"/>
        <v>281.55487804878049</v>
      </c>
      <c r="AX2">
        <f t="shared" si="5"/>
        <v>-49.611577218448964</v>
      </c>
      <c r="AY2">
        <f t="shared" si="5"/>
        <v>-3.079023874548497</v>
      </c>
      <c r="AZ2">
        <f t="shared" si="5"/>
        <v>-16.397763941280743</v>
      </c>
      <c r="BA2">
        <f t="shared" si="5"/>
        <v>-64.397934221255767</v>
      </c>
      <c r="BB2">
        <f t="shared" si="5"/>
        <v>-4.8709726675828335</v>
      </c>
      <c r="BC2">
        <f t="shared" si="5"/>
        <v>-69.149277688603533</v>
      </c>
      <c r="BD2">
        <f t="shared" si="5"/>
        <v>-242.2996878251821</v>
      </c>
      <c r="BE2">
        <f t="shared" si="5"/>
        <v>-138.3546617915905</v>
      </c>
      <c r="BF2">
        <f t="shared" si="5"/>
        <v>-91.706387035271689</v>
      </c>
      <c r="BG2">
        <f t="shared" si="5"/>
        <v>10351.724137931034</v>
      </c>
      <c r="BH2">
        <f t="shared" si="5"/>
        <v>-25.635103926097003</v>
      </c>
      <c r="BI2">
        <f t="shared" si="5"/>
        <v>-7.6752440106477309</v>
      </c>
      <c r="BJ2">
        <f t="shared" si="5"/>
        <v>22.889636392759868</v>
      </c>
      <c r="BK2">
        <f t="shared" si="5"/>
        <v>11.040145985401466</v>
      </c>
      <c r="BL2">
        <f t="shared" si="5"/>
        <v>-13.687052470947307</v>
      </c>
      <c r="BM2">
        <f t="shared" si="5"/>
        <v>39.643682850537203</v>
      </c>
      <c r="BN2">
        <f t="shared" si="5"/>
        <v>13.108687183482658</v>
      </c>
      <c r="BO2">
        <f t="shared" si="5"/>
        <v>-8.8513862579645348</v>
      </c>
      <c r="BP2">
        <f t="shared" si="5"/>
        <v>62.422066880785934</v>
      </c>
      <c r="BQ2">
        <f t="shared" si="5"/>
        <v>53.111550540886356</v>
      </c>
      <c r="BR2">
        <f t="shared" si="5"/>
        <v>13.583529590518879</v>
      </c>
      <c r="BS2">
        <f t="shared" si="5"/>
        <v>-13.497424921409944</v>
      </c>
      <c r="BT2">
        <f t="shared" si="5"/>
        <v>-25.141111884326918</v>
      </c>
      <c r="BU2">
        <f t="shared" si="5"/>
        <v>-23.99938026132314</v>
      </c>
      <c r="BV2">
        <f t="shared" si="5"/>
        <v>-26.522152758901868</v>
      </c>
      <c r="BW2">
        <f t="shared" si="5"/>
        <v>18.107833163784321</v>
      </c>
      <c r="BX2">
        <f t="shared" si="5"/>
        <v>2.80322605904</v>
      </c>
      <c r="BY2">
        <f t="shared" si="5"/>
        <v>6.4818341077005073</v>
      </c>
      <c r="BZ2">
        <f t="shared" si="5"/>
        <v>1.2804005722460801</v>
      </c>
      <c r="CA2">
        <f t="shared" si="5"/>
        <v>1.0170209760576228</v>
      </c>
      <c r="CB2">
        <f t="shared" si="5"/>
        <v>1.5241557715164618</v>
      </c>
      <c r="CC2">
        <f t="shared" si="5"/>
        <v>1.494387438881617</v>
      </c>
      <c r="CF2" t="s">
        <v>130</v>
      </c>
      <c r="CG2" s="33">
        <f>+C2-B2</f>
        <v>-10.998000000000001</v>
      </c>
      <c r="CH2" s="33">
        <f t="shared" ref="CH2:CW17" si="6">+D2-C2</f>
        <v>0.1769999999999996</v>
      </c>
      <c r="CI2" s="33">
        <f t="shared" si="6"/>
        <v>20.042999999999999</v>
      </c>
      <c r="CJ2" s="33">
        <f t="shared" si="6"/>
        <v>4.6749999999999998</v>
      </c>
      <c r="CK2" s="33">
        <f t="shared" si="6"/>
        <v>-11.568999999999999</v>
      </c>
      <c r="CL2" s="33">
        <f t="shared" si="6"/>
        <v>-33.246000000000002</v>
      </c>
      <c r="CM2" s="33">
        <f t="shared" si="6"/>
        <v>22.352</v>
      </c>
      <c r="CN2" s="33">
        <f t="shared" si="6"/>
        <v>0.69900000000000162</v>
      </c>
      <c r="CO2" s="33">
        <f t="shared" si="6"/>
        <v>3.6080000000000005</v>
      </c>
      <c r="CP2" s="33">
        <f t="shared" si="6"/>
        <v>11.846</v>
      </c>
      <c r="CQ2" s="33">
        <f t="shared" si="6"/>
        <v>0.31899999999999995</v>
      </c>
      <c r="CR2" s="33">
        <f t="shared" si="6"/>
        <v>4.3080000000000007</v>
      </c>
      <c r="CS2" s="33">
        <f t="shared" si="6"/>
        <v>4.657</v>
      </c>
      <c r="CT2" s="33">
        <f t="shared" si="6"/>
        <v>-3.7839999999999998</v>
      </c>
      <c r="CU2" s="33">
        <f t="shared" si="6"/>
        <v>0.96199999999999997</v>
      </c>
      <c r="CV2" s="33">
        <f t="shared" si="6"/>
        <v>-9.0060000000000002</v>
      </c>
      <c r="CW2" s="33">
        <f t="shared" si="6"/>
        <v>2.3310000000000004</v>
      </c>
      <c r="CX2" s="33">
        <f t="shared" ref="CX2:DM17" si="7">+T2-S2</f>
        <v>0.51899999999999924</v>
      </c>
      <c r="CY2" s="33">
        <f t="shared" si="7"/>
        <v>-1.4289999999999994</v>
      </c>
      <c r="CZ2" s="33">
        <f t="shared" si="7"/>
        <v>-0.84700000000000042</v>
      </c>
      <c r="DA2" s="33">
        <f t="shared" si="7"/>
        <v>1.1660000000000004</v>
      </c>
      <c r="DB2" s="33">
        <f t="shared" si="7"/>
        <v>-2.9150000000000009</v>
      </c>
      <c r="DC2" s="33">
        <f t="shared" si="7"/>
        <v>-1.3460000000000001</v>
      </c>
      <c r="DD2" s="33">
        <f t="shared" si="7"/>
        <v>1.0280000000000005</v>
      </c>
      <c r="DE2" s="33">
        <f t="shared" si="7"/>
        <v>-6.6079999999999988</v>
      </c>
      <c r="DF2" s="33">
        <f t="shared" si="7"/>
        <v>-9.1320000000000014</v>
      </c>
      <c r="DG2" s="33">
        <f t="shared" si="7"/>
        <v>-3.5760000000000005</v>
      </c>
      <c r="DH2" s="33">
        <f t="shared" si="7"/>
        <v>4.0360000000000014</v>
      </c>
      <c r="DI2" s="33">
        <f t="shared" si="7"/>
        <v>6.5030000000000001</v>
      </c>
      <c r="DJ2" s="33">
        <f t="shared" si="7"/>
        <v>4.6470000000000002</v>
      </c>
      <c r="DK2" s="33">
        <f t="shared" si="7"/>
        <v>3.9029999999999987</v>
      </c>
      <c r="DL2" s="33">
        <f t="shared" si="7"/>
        <v>-1.9580000000000002</v>
      </c>
      <c r="DM2" s="33">
        <f t="shared" si="7"/>
        <v>-0.35799999999999876</v>
      </c>
      <c r="DN2" s="33">
        <f t="shared" ref="DJ2:DR17" si="8">+AJ2-AI2</f>
        <v>-0.85100000000000087</v>
      </c>
      <c r="DO2" s="33">
        <f t="shared" si="8"/>
        <v>-0.17900000000000027</v>
      </c>
      <c r="DP2" s="33">
        <f t="shared" si="8"/>
        <v>-0.14400000000000013</v>
      </c>
      <c r="DQ2" s="33">
        <f t="shared" si="8"/>
        <v>-0.21799999999999997</v>
      </c>
      <c r="DR2" s="33">
        <f t="shared" si="8"/>
        <v>-0.21699999999999875</v>
      </c>
      <c r="DS2" s="33"/>
      <c r="DU2" t="s">
        <v>130</v>
      </c>
      <c r="DV2" s="33">
        <f>+CG2</f>
        <v>-10.998000000000001</v>
      </c>
      <c r="DW2" s="33">
        <f>+DV2+CH2</f>
        <v>-10.821000000000002</v>
      </c>
      <c r="DX2" s="33">
        <f t="shared" ref="DX2:EM17" si="9">+DW2+CI2</f>
        <v>9.2219999999999978</v>
      </c>
      <c r="DY2" s="33">
        <f t="shared" si="9"/>
        <v>13.896999999999998</v>
      </c>
      <c r="DZ2" s="33">
        <f t="shared" si="9"/>
        <v>2.3279999999999994</v>
      </c>
      <c r="EA2" s="33">
        <f t="shared" si="9"/>
        <v>-30.918000000000003</v>
      </c>
      <c r="EB2" s="33">
        <f t="shared" si="9"/>
        <v>-8.5660000000000025</v>
      </c>
      <c r="EC2" s="33">
        <f t="shared" si="9"/>
        <v>-7.8670000000000009</v>
      </c>
      <c r="ED2" s="33">
        <f t="shared" si="9"/>
        <v>-4.2590000000000003</v>
      </c>
      <c r="EE2" s="33">
        <f t="shared" si="9"/>
        <v>7.5869999999999997</v>
      </c>
      <c r="EF2" s="33">
        <f t="shared" si="9"/>
        <v>7.9059999999999997</v>
      </c>
      <c r="EG2" s="33">
        <f t="shared" si="9"/>
        <v>12.214</v>
      </c>
      <c r="EH2" s="33">
        <f t="shared" si="9"/>
        <v>16.871000000000002</v>
      </c>
      <c r="EI2" s="33">
        <f t="shared" si="9"/>
        <v>13.087000000000003</v>
      </c>
      <c r="EJ2" s="33">
        <f t="shared" si="9"/>
        <v>14.049000000000003</v>
      </c>
      <c r="EK2" s="33">
        <f t="shared" si="9"/>
        <v>5.0430000000000028</v>
      </c>
      <c r="EL2" s="33">
        <f t="shared" si="9"/>
        <v>7.3740000000000032</v>
      </c>
      <c r="EM2" s="33">
        <f t="shared" si="9"/>
        <v>7.8930000000000025</v>
      </c>
      <c r="EN2" s="33">
        <f t="shared" ref="EN2:FC17" si="10">+EM2+CY2</f>
        <v>6.4640000000000031</v>
      </c>
      <c r="EO2" s="33">
        <f t="shared" si="10"/>
        <v>5.6170000000000027</v>
      </c>
      <c r="EP2" s="33">
        <f t="shared" si="10"/>
        <v>6.783000000000003</v>
      </c>
      <c r="EQ2" s="33">
        <f t="shared" si="10"/>
        <v>3.8680000000000021</v>
      </c>
      <c r="ER2" s="33">
        <f t="shared" si="10"/>
        <v>2.522000000000002</v>
      </c>
      <c r="ES2" s="33">
        <f t="shared" si="10"/>
        <v>3.5500000000000025</v>
      </c>
      <c r="ET2" s="33">
        <f t="shared" si="10"/>
        <v>-3.0579999999999963</v>
      </c>
      <c r="EU2" s="33">
        <f t="shared" si="10"/>
        <v>-12.189999999999998</v>
      </c>
      <c r="EV2" s="33">
        <f t="shared" si="10"/>
        <v>-15.765999999999998</v>
      </c>
      <c r="EW2" s="33">
        <f t="shared" si="10"/>
        <v>-11.729999999999997</v>
      </c>
      <c r="EX2" s="33">
        <f t="shared" si="10"/>
        <v>-5.2269999999999968</v>
      </c>
      <c r="EY2" s="33">
        <f t="shared" si="10"/>
        <v>-0.57999999999999652</v>
      </c>
      <c r="EZ2" s="33">
        <f t="shared" si="10"/>
        <v>3.3230000000000022</v>
      </c>
      <c r="FA2" s="33">
        <f t="shared" si="10"/>
        <v>1.365000000000002</v>
      </c>
      <c r="FB2" s="33">
        <f t="shared" si="10"/>
        <v>1.0070000000000032</v>
      </c>
      <c r="FC2" s="33">
        <f t="shared" si="10"/>
        <v>0.15600000000000236</v>
      </c>
      <c r="FD2" s="33">
        <f t="shared" ref="FD2:FG16" si="11">+FC2+DO2</f>
        <v>-2.2999999999997911E-2</v>
      </c>
      <c r="FE2" s="33">
        <f t="shared" si="11"/>
        <v>-0.16699999999999804</v>
      </c>
      <c r="FF2" s="33">
        <f t="shared" si="11"/>
        <v>-0.38499999999999801</v>
      </c>
      <c r="FG2" s="33">
        <f t="shared" si="11"/>
        <v>-0.60199999999999676</v>
      </c>
      <c r="FH2" s="33"/>
      <c r="FK2" s="33"/>
      <c r="FL2" s="33"/>
    </row>
    <row r="3" spans="1:168" x14ac:dyDescent="0.25">
      <c r="A3" t="s">
        <v>1</v>
      </c>
      <c r="B3" s="33">
        <f>+VLOOKUP($A3,'[2]World Current Acct'!$D$2:$AW$189,B$1-1973,0)</f>
        <v>-0.80300000000000005</v>
      </c>
      <c r="C3" s="33">
        <f>+VLOOKUP($A3,'[2]World Current Acct'!$D$2:$AW$189,C$1-1973,0)</f>
        <v>-4.1879999999999997</v>
      </c>
      <c r="D3" s="33">
        <f>+VLOOKUP($A3,'[2]World Current Acct'!$D$2:$AW$189,D$1-1973,0)</f>
        <v>-2.9540000000000002</v>
      </c>
      <c r="E3" s="33">
        <f>+VLOOKUP($A3,'[2]World Current Acct'!$D$2:$AW$189,E$1-1973,0)</f>
        <v>-1.583</v>
      </c>
      <c r="F3" s="33">
        <f>+VLOOKUP($A3,'[2]World Current Acct'!$D$2:$AW$189,F$1-1973,0)</f>
        <v>-1.8260000000000001</v>
      </c>
      <c r="G3" s="33">
        <f>+VLOOKUP($A3,'[2]World Current Acct'!$D$2:$AW$189,G$1-1973,0)</f>
        <v>-1.389</v>
      </c>
      <c r="H3" s="33">
        <f>+VLOOKUP($A3,'[2]World Current Acct'!$D$2:$AW$189,H$1-1973,0)</f>
        <v>-1.0489999999999999</v>
      </c>
      <c r="I3" s="33">
        <f>+VLOOKUP($A3,'[2]World Current Acct'!$D$2:$AW$189,I$1-1973,0)</f>
        <v>-1.611</v>
      </c>
      <c r="J3" s="33">
        <f>+VLOOKUP($A3,'[2]World Current Acct'!$D$2:$AW$189,J$1-1973,0)</f>
        <v>-1.881</v>
      </c>
      <c r="K3" s="33">
        <f>+VLOOKUP($A3,'[2]World Current Acct'!$D$2:$AW$189,K$1-1973,0)</f>
        <v>-2.399</v>
      </c>
      <c r="L3" s="33">
        <f>+VLOOKUP($A3,'[2]World Current Acct'!$D$2:$AW$189,L$1-1973,0)</f>
        <v>-1.177</v>
      </c>
      <c r="M3" s="33">
        <f>+VLOOKUP($A3,'[2]World Current Acct'!$D$2:$AW$189,M$1-1973,0)</f>
        <v>-1.7290000000000001</v>
      </c>
      <c r="N3" s="33">
        <f>+VLOOKUP($A3,'[2]World Current Acct'!$D$2:$AW$189,N$1-1973,0)</f>
        <v>2.2120000000000002</v>
      </c>
      <c r="O3" s="33">
        <f>+VLOOKUP($A3,'[2]World Current Acct'!$D$2:$AW$189,O$1-1973,0)</f>
        <v>3.0979999999999999</v>
      </c>
      <c r="P3" s="33">
        <f>+VLOOKUP($A3,'[2]World Current Acct'!$D$2:$AW$189,P$1-1973,0)</f>
        <v>-0.80900000000000005</v>
      </c>
      <c r="Q3" s="33">
        <f>+VLOOKUP($A3,'[2]World Current Acct'!$D$2:$AW$189,Q$1-1973,0)</f>
        <v>-3.637</v>
      </c>
      <c r="R3" s="33">
        <f>+VLOOKUP($A3,'[2]World Current Acct'!$D$2:$AW$189,R$1-1973,0)</f>
        <v>-6.3150000000000004</v>
      </c>
      <c r="S3" s="33">
        <f>+VLOOKUP($A3,'[2]World Current Acct'!$D$2:$AW$189,S$1-1973,0)</f>
        <v>-13.411</v>
      </c>
      <c r="T3" s="33">
        <f>+VLOOKUP($A3,'[2]World Current Acct'!$D$2:$AW$189,T$1-1973,0)</f>
        <v>-18.606999999999999</v>
      </c>
      <c r="U3" s="33">
        <f>+VLOOKUP($A3,'[2]World Current Acct'!$D$2:$AW$189,U$1-1973,0)</f>
        <v>-4.016</v>
      </c>
      <c r="V3" s="33">
        <f>+VLOOKUP($A3,'[2]World Current Acct'!$D$2:$AW$189,V$1-1973,0)</f>
        <v>-9.9920000000000009</v>
      </c>
      <c r="W3" s="33">
        <f>+VLOOKUP($A3,'[2]World Current Acct'!$D$2:$AW$189,W$1-1973,0)</f>
        <v>-9.1140000000000008</v>
      </c>
      <c r="X3" s="33">
        <f>+VLOOKUP($A3,'[2]World Current Acct'!$D$2:$AW$189,X$1-1973,0)</f>
        <v>-6.08</v>
      </c>
      <c r="Y3" s="33">
        <f>+VLOOKUP($A3,'[2]World Current Acct'!$D$2:$AW$189,Y$1-1973,0)</f>
        <v>-4.6120000000000001</v>
      </c>
      <c r="Z3" s="33">
        <f>+VLOOKUP($A3,'[2]World Current Acct'!$D$2:$AW$189,Z$1-1973,0)</f>
        <v>-2.4060000000000001</v>
      </c>
      <c r="AA3" s="33">
        <f>+VLOOKUP($A3,'[2]World Current Acct'!$D$2:$AW$189,AA$1-1973,0)</f>
        <v>-8.4469999999999992</v>
      </c>
      <c r="AB3" s="33">
        <f>+VLOOKUP($A3,'[2]World Current Acct'!$D$2:$AW$189,AB$1-1973,0)</f>
        <v>-17.713000000000001</v>
      </c>
      <c r="AC3" s="33">
        <f>+VLOOKUP($A3,'[2]World Current Acct'!$D$2:$AW$189,AC$1-1973,0)</f>
        <v>-11.473000000000001</v>
      </c>
      <c r="AD3" s="33">
        <f>+VLOOKUP($A3,'[2]World Current Acct'!$D$2:$AW$189,AD$1-1973,0)</f>
        <v>-10.57</v>
      </c>
      <c r="AE3" s="33">
        <f>+VLOOKUP($A3,'[2]World Current Acct'!$D$2:$AW$189,AE$1-1973,0)</f>
        <v>-10.478999999999999</v>
      </c>
      <c r="AF3" s="33">
        <f>+VLOOKUP($A3,'[2]World Current Acct'!$D$2:$AW$189,AF$1-1973,0)</f>
        <v>-10.465</v>
      </c>
      <c r="AG3" s="33">
        <f>+VLOOKUP($A3,'[2]World Current Acct'!$D$2:$AW$189,AG$1-1973,0)</f>
        <v>-13.997999999999999</v>
      </c>
      <c r="AH3" s="33">
        <f>+VLOOKUP($A3,'[2]World Current Acct'!$D$2:$AW$189,AH$1-1973,0)</f>
        <v>-14.11</v>
      </c>
      <c r="AI3" s="33">
        <f>+VLOOKUP($A3,'[2]World Current Acct'!$D$2:$AW$189,AI$1-1973,0)</f>
        <v>-13.721</v>
      </c>
      <c r="AJ3" s="33">
        <f>+VLOOKUP($A3,'[2]World Current Acct'!$D$2:$AW$189,AJ$1-1973,0)</f>
        <v>-12.804</v>
      </c>
      <c r="AK3" s="33">
        <f>+VLOOKUP($A3,'[2]World Current Acct'!$D$2:$AW$189,AK$1-1973,0)</f>
        <v>-10.986000000000001</v>
      </c>
      <c r="AL3" s="33">
        <f>+VLOOKUP($A3,'[2]World Current Acct'!$D$2:$AW$189,AL$1-1973,0)</f>
        <v>-9.6859999999999999</v>
      </c>
      <c r="AM3" s="33">
        <f>+VLOOKUP($A3,'[2]World Current Acct'!$D$2:$AW$189,AM$1-1973,0)</f>
        <v>-9.1910000000000007</v>
      </c>
      <c r="AN3" s="33">
        <f>+VLOOKUP($A3,'[2]World Current Acct'!$D$2:$AW$189,AN$1-1973,0)</f>
        <v>-9.8019999999999996</v>
      </c>
      <c r="AQ3" t="s">
        <v>1</v>
      </c>
      <c r="AR3">
        <f t="shared" si="5"/>
        <v>421.54420921544204</v>
      </c>
      <c r="AS3">
        <f t="shared" si="5"/>
        <v>-29.465138490926449</v>
      </c>
      <c r="AT3">
        <f t="shared" si="5"/>
        <v>-46.411645226811103</v>
      </c>
      <c r="AU3">
        <f t="shared" si="5"/>
        <v>15.3506001263424</v>
      </c>
      <c r="AV3">
        <f t="shared" si="5"/>
        <v>-23.932092004381161</v>
      </c>
      <c r="AW3">
        <f t="shared" si="5"/>
        <v>-24.478041756659479</v>
      </c>
      <c r="AX3">
        <f t="shared" si="5"/>
        <v>53.574833174451868</v>
      </c>
      <c r="AY3">
        <f t="shared" si="5"/>
        <v>16.759776536312842</v>
      </c>
      <c r="AZ3">
        <f t="shared" si="5"/>
        <v>27.538543328017013</v>
      </c>
      <c r="BA3">
        <f t="shared" si="5"/>
        <v>-50.937890787828259</v>
      </c>
      <c r="BB3">
        <f t="shared" si="5"/>
        <v>46.898895497026359</v>
      </c>
      <c r="BC3">
        <f t="shared" si="5"/>
        <v>-227.93522267206478</v>
      </c>
      <c r="BD3">
        <f t="shared" si="5"/>
        <v>40.054249547920392</v>
      </c>
      <c r="BE3">
        <f t="shared" si="5"/>
        <v>-126.11362169141381</v>
      </c>
      <c r="BF3">
        <f t="shared" si="5"/>
        <v>349.56736711990112</v>
      </c>
      <c r="BG3">
        <f t="shared" si="5"/>
        <v>73.632114379983506</v>
      </c>
      <c r="BH3">
        <f t="shared" si="5"/>
        <v>112.3673792557403</v>
      </c>
      <c r="BI3">
        <f t="shared" si="5"/>
        <v>38.744314368801724</v>
      </c>
      <c r="BJ3">
        <f t="shared" si="5"/>
        <v>-78.416724888482833</v>
      </c>
      <c r="BK3">
        <f t="shared" si="5"/>
        <v>148.80478087649402</v>
      </c>
      <c r="BL3">
        <f t="shared" si="5"/>
        <v>-8.787029623698956</v>
      </c>
      <c r="BM3">
        <f t="shared" si="5"/>
        <v>-33.289444810182147</v>
      </c>
      <c r="BN3">
        <f t="shared" si="5"/>
        <v>-24.14473684210526</v>
      </c>
      <c r="BO3">
        <f t="shared" si="5"/>
        <v>-47.831743278404161</v>
      </c>
      <c r="BP3">
        <f t="shared" si="5"/>
        <v>251.08063175394841</v>
      </c>
      <c r="BQ3">
        <f t="shared" si="5"/>
        <v>109.69574997040374</v>
      </c>
      <c r="BR3">
        <f t="shared" si="5"/>
        <v>-35.22836334895274</v>
      </c>
      <c r="BS3">
        <f t="shared" si="5"/>
        <v>-7.8706528370957898</v>
      </c>
      <c r="BT3">
        <f t="shared" si="5"/>
        <v>-0.86092715231788475</v>
      </c>
      <c r="BU3">
        <f t="shared" si="5"/>
        <v>-0.13360053440213449</v>
      </c>
      <c r="BV3">
        <f t="shared" si="5"/>
        <v>33.760152890587676</v>
      </c>
      <c r="BW3">
        <f t="shared" si="5"/>
        <v>0.80011430204314138</v>
      </c>
      <c r="BX3">
        <f t="shared" si="5"/>
        <v>-2.7569099929128242</v>
      </c>
      <c r="BY3">
        <f t="shared" si="5"/>
        <v>-6.683186356679542</v>
      </c>
      <c r="BZ3">
        <f t="shared" si="5"/>
        <v>-14.198687910028113</v>
      </c>
      <c r="CA3">
        <f t="shared" si="5"/>
        <v>-11.833242308392499</v>
      </c>
      <c r="CB3">
        <f t="shared" si="5"/>
        <v>-5.1104687177369215</v>
      </c>
      <c r="CC3">
        <f t="shared" si="5"/>
        <v>6.647807637906638</v>
      </c>
      <c r="CF3" t="s">
        <v>1</v>
      </c>
      <c r="CG3" s="33">
        <f t="shared" ref="CG3:CV32" si="12">+C3-B3</f>
        <v>-3.3849999999999998</v>
      </c>
      <c r="CH3" s="33">
        <f t="shared" si="6"/>
        <v>1.2339999999999995</v>
      </c>
      <c r="CI3" s="33">
        <f t="shared" si="6"/>
        <v>1.3710000000000002</v>
      </c>
      <c r="CJ3" s="33">
        <f t="shared" si="6"/>
        <v>-0.2430000000000001</v>
      </c>
      <c r="CK3" s="33">
        <f t="shared" si="6"/>
        <v>0.43700000000000006</v>
      </c>
      <c r="CL3" s="33">
        <f t="shared" si="6"/>
        <v>0.34000000000000008</v>
      </c>
      <c r="CM3" s="33">
        <f t="shared" si="6"/>
        <v>-0.56200000000000006</v>
      </c>
      <c r="CN3" s="33">
        <f t="shared" si="6"/>
        <v>-0.27</v>
      </c>
      <c r="CO3" s="33">
        <f t="shared" si="6"/>
        <v>-0.51800000000000002</v>
      </c>
      <c r="CP3" s="33">
        <f t="shared" si="6"/>
        <v>1.222</v>
      </c>
      <c r="CQ3" s="33">
        <f t="shared" si="6"/>
        <v>-0.55200000000000005</v>
      </c>
      <c r="CR3" s="33">
        <f t="shared" si="6"/>
        <v>3.9410000000000003</v>
      </c>
      <c r="CS3" s="33">
        <f t="shared" si="6"/>
        <v>0.88599999999999968</v>
      </c>
      <c r="CT3" s="33">
        <f t="shared" si="6"/>
        <v>-3.907</v>
      </c>
      <c r="CU3" s="33">
        <f t="shared" si="6"/>
        <v>-2.8279999999999998</v>
      </c>
      <c r="CV3" s="33">
        <f t="shared" si="6"/>
        <v>-2.6780000000000004</v>
      </c>
      <c r="CW3" s="33">
        <f t="shared" si="6"/>
        <v>-7.0959999999999992</v>
      </c>
      <c r="CX3" s="33">
        <f t="shared" si="7"/>
        <v>-5.1959999999999997</v>
      </c>
      <c r="CY3" s="33">
        <f t="shared" si="7"/>
        <v>14.590999999999999</v>
      </c>
      <c r="CZ3" s="33">
        <f t="shared" si="7"/>
        <v>-5.9760000000000009</v>
      </c>
      <c r="DA3" s="33">
        <f t="shared" si="7"/>
        <v>0.87800000000000011</v>
      </c>
      <c r="DB3" s="33">
        <f t="shared" si="7"/>
        <v>3.0340000000000007</v>
      </c>
      <c r="DC3" s="33">
        <f t="shared" si="7"/>
        <v>1.468</v>
      </c>
      <c r="DD3" s="33">
        <f t="shared" si="7"/>
        <v>2.206</v>
      </c>
      <c r="DE3" s="33">
        <f t="shared" si="7"/>
        <v>-6.0409999999999986</v>
      </c>
      <c r="DF3" s="33">
        <f t="shared" si="7"/>
        <v>-9.2660000000000018</v>
      </c>
      <c r="DG3" s="33">
        <f t="shared" si="7"/>
        <v>6.24</v>
      </c>
      <c r="DH3" s="33">
        <f t="shared" si="7"/>
        <v>0.90300000000000047</v>
      </c>
      <c r="DI3" s="33">
        <f t="shared" si="7"/>
        <v>9.100000000000108E-2</v>
      </c>
      <c r="DJ3" s="33">
        <f t="shared" si="8"/>
        <v>1.3999999999999346E-2</v>
      </c>
      <c r="DK3" s="33">
        <f t="shared" si="8"/>
        <v>-3.5329999999999995</v>
      </c>
      <c r="DL3" s="33">
        <f t="shared" si="8"/>
        <v>-0.1120000000000001</v>
      </c>
      <c r="DM3" s="33">
        <f t="shared" si="8"/>
        <v>0.38899999999999935</v>
      </c>
      <c r="DN3" s="33">
        <f t="shared" si="8"/>
        <v>0.91699999999999982</v>
      </c>
      <c r="DO3" s="33">
        <f t="shared" si="8"/>
        <v>1.8179999999999996</v>
      </c>
      <c r="DP3" s="33">
        <f t="shared" si="8"/>
        <v>1.3000000000000007</v>
      </c>
      <c r="DQ3" s="33">
        <f t="shared" si="8"/>
        <v>0.49499999999999922</v>
      </c>
      <c r="DR3" s="33">
        <f t="shared" si="8"/>
        <v>-0.61099999999999888</v>
      </c>
      <c r="DS3" s="33"/>
      <c r="DU3" t="s">
        <v>1</v>
      </c>
      <c r="DV3" s="33">
        <f t="shared" ref="DV3:DV51" si="13">+CG3</f>
        <v>-3.3849999999999998</v>
      </c>
      <c r="DW3" s="33">
        <f t="shared" ref="DW3:EL18" si="14">+DV3+CH3</f>
        <v>-2.1510000000000002</v>
      </c>
      <c r="DX3" s="33">
        <f t="shared" si="9"/>
        <v>-0.78</v>
      </c>
      <c r="DY3" s="33">
        <f t="shared" si="9"/>
        <v>-1.0230000000000001</v>
      </c>
      <c r="DZ3" s="33">
        <f t="shared" si="9"/>
        <v>-0.58600000000000008</v>
      </c>
      <c r="EA3" s="33">
        <f t="shared" si="9"/>
        <v>-0.246</v>
      </c>
      <c r="EB3" s="33">
        <f t="shared" si="9"/>
        <v>-0.80800000000000005</v>
      </c>
      <c r="EC3" s="33">
        <f t="shared" si="9"/>
        <v>-1.0780000000000001</v>
      </c>
      <c r="ED3" s="33">
        <f t="shared" si="9"/>
        <v>-1.5960000000000001</v>
      </c>
      <c r="EE3" s="33">
        <f t="shared" si="9"/>
        <v>-0.37400000000000011</v>
      </c>
      <c r="EF3" s="33">
        <f t="shared" si="9"/>
        <v>-0.92600000000000016</v>
      </c>
      <c r="EG3" s="33">
        <f t="shared" si="9"/>
        <v>3.0150000000000001</v>
      </c>
      <c r="EH3" s="33">
        <f t="shared" si="9"/>
        <v>3.9009999999999998</v>
      </c>
      <c r="EI3" s="33">
        <f t="shared" si="9"/>
        <v>-6.0000000000002274E-3</v>
      </c>
      <c r="EJ3" s="33">
        <f t="shared" si="9"/>
        <v>-2.8340000000000001</v>
      </c>
      <c r="EK3" s="33">
        <f t="shared" si="9"/>
        <v>-5.5120000000000005</v>
      </c>
      <c r="EL3" s="33">
        <f t="shared" si="9"/>
        <v>-12.608000000000001</v>
      </c>
      <c r="EM3" s="33">
        <f t="shared" si="9"/>
        <v>-17.804000000000002</v>
      </c>
      <c r="EN3" s="33">
        <f t="shared" si="10"/>
        <v>-3.2130000000000027</v>
      </c>
      <c r="EO3" s="33">
        <f t="shared" si="10"/>
        <v>-9.1890000000000036</v>
      </c>
      <c r="EP3" s="33">
        <f t="shared" si="10"/>
        <v>-8.3110000000000035</v>
      </c>
      <c r="EQ3" s="33">
        <f t="shared" si="10"/>
        <v>-5.2770000000000028</v>
      </c>
      <c r="ER3" s="33">
        <f t="shared" si="10"/>
        <v>-3.8090000000000028</v>
      </c>
      <c r="ES3" s="33">
        <f t="shared" si="10"/>
        <v>-1.6030000000000029</v>
      </c>
      <c r="ET3" s="33">
        <f t="shared" si="10"/>
        <v>-7.6440000000000019</v>
      </c>
      <c r="EU3" s="33">
        <f t="shared" si="10"/>
        <v>-16.910000000000004</v>
      </c>
      <c r="EV3" s="33">
        <f t="shared" si="10"/>
        <v>-10.670000000000003</v>
      </c>
      <c r="EW3" s="33">
        <f t="shared" si="10"/>
        <v>-9.767000000000003</v>
      </c>
      <c r="EX3" s="33">
        <f t="shared" si="10"/>
        <v>-9.6760000000000019</v>
      </c>
      <c r="EY3" s="33">
        <f t="shared" si="10"/>
        <v>-9.6620000000000026</v>
      </c>
      <c r="EZ3" s="33">
        <f t="shared" si="10"/>
        <v>-13.195000000000002</v>
      </c>
      <c r="FA3" s="33">
        <f t="shared" si="10"/>
        <v>-13.307000000000002</v>
      </c>
      <c r="FB3" s="33">
        <f t="shared" si="10"/>
        <v>-12.918000000000003</v>
      </c>
      <c r="FC3" s="33">
        <f t="shared" si="10"/>
        <v>-12.001000000000003</v>
      </c>
      <c r="FD3" s="33">
        <f t="shared" si="11"/>
        <v>-10.183000000000003</v>
      </c>
      <c r="FE3" s="33">
        <f t="shared" si="11"/>
        <v>-8.8830000000000027</v>
      </c>
      <c r="FF3" s="33">
        <f t="shared" si="11"/>
        <v>-8.3880000000000035</v>
      </c>
      <c r="FG3" s="33">
        <f t="shared" si="11"/>
        <v>-8.9990000000000023</v>
      </c>
      <c r="FH3" s="33"/>
      <c r="FK3" s="33"/>
      <c r="FL3" s="33"/>
    </row>
    <row r="4" spans="1:168" x14ac:dyDescent="0.25">
      <c r="A4" t="s">
        <v>131</v>
      </c>
      <c r="B4" s="33">
        <f>+VLOOKUP($A4,'[2]World Current Acct'!$D$2:$AW$189,B$1-1973,0)</f>
        <v>16.777999999999999</v>
      </c>
      <c r="C4" s="33">
        <f>+VLOOKUP($A4,'[2]World Current Acct'!$D$2:$AW$189,C$1-1973,0)</f>
        <v>24.893000000000001</v>
      </c>
      <c r="D4" s="33">
        <f>+VLOOKUP($A4,'[2]World Current Acct'!$D$2:$AW$189,D$1-1973,0)</f>
        <v>21.532</v>
      </c>
      <c r="E4" s="33">
        <f>+VLOOKUP($A4,'[2]World Current Acct'!$D$2:$AW$189,E$1-1973,0)</f>
        <v>10.067</v>
      </c>
      <c r="F4" s="33">
        <f>+VLOOKUP($A4,'[2]World Current Acct'!$D$2:$AW$189,F$1-1973,0)</f>
        <v>2.423</v>
      </c>
      <c r="G4" s="33">
        <f>+VLOOKUP($A4,'[2]World Current Acct'!$D$2:$AW$189,G$1-1973,0)</f>
        <v>-2.2389999999999999</v>
      </c>
      <c r="H4" s="33">
        <f>+VLOOKUP($A4,'[2]World Current Acct'!$D$2:$AW$189,H$1-1973,0)</f>
        <v>-2.411</v>
      </c>
      <c r="I4" s="33">
        <f>+VLOOKUP($A4,'[2]World Current Acct'!$D$2:$AW$189,I$1-1973,0)</f>
        <v>-6.4859999999999998</v>
      </c>
      <c r="J4" s="33">
        <f>+VLOOKUP($A4,'[2]World Current Acct'!$D$2:$AW$189,J$1-1973,0)</f>
        <v>5.0010000000000003</v>
      </c>
      <c r="K4" s="33">
        <f>+VLOOKUP($A4,'[2]World Current Acct'!$D$2:$AW$189,K$1-1973,0)</f>
        <v>-4.6749999999999998</v>
      </c>
      <c r="L4" s="33">
        <f>+VLOOKUP($A4,'[2]World Current Acct'!$D$2:$AW$189,L$1-1973,0)</f>
        <v>1.542</v>
      </c>
      <c r="M4" s="33">
        <f>+VLOOKUP($A4,'[2]World Current Acct'!$D$2:$AW$189,M$1-1973,0)</f>
        <v>-13.048999999999999</v>
      </c>
      <c r="N4" s="33">
        <f>+VLOOKUP($A4,'[2]World Current Acct'!$D$2:$AW$189,N$1-1973,0)</f>
        <v>-17.398</v>
      </c>
      <c r="O4" s="33">
        <f>+VLOOKUP($A4,'[2]World Current Acct'!$D$2:$AW$189,O$1-1973,0)</f>
        <v>-6.4989999999999997</v>
      </c>
      <c r="P4" s="33">
        <f>+VLOOKUP($A4,'[2]World Current Acct'!$D$2:$AW$189,P$1-1973,0)</f>
        <v>-4.58</v>
      </c>
      <c r="Q4" s="33">
        <f>+VLOOKUP($A4,'[2]World Current Acct'!$D$2:$AW$189,Q$1-1973,0)</f>
        <v>4.0599999999999996</v>
      </c>
      <c r="R4" s="33">
        <f>+VLOOKUP($A4,'[2]World Current Acct'!$D$2:$AW$189,R$1-1973,0)</f>
        <v>4.2679999999999998</v>
      </c>
      <c r="S4" s="33">
        <f>+VLOOKUP($A4,'[2]World Current Acct'!$D$2:$AW$189,S$1-1973,0)</f>
        <v>-0.48899999999999999</v>
      </c>
      <c r="T4" s="33">
        <f>+VLOOKUP($A4,'[2]World Current Acct'!$D$2:$AW$189,T$1-1973,0)</f>
        <v>-12.589</v>
      </c>
      <c r="U4" s="33">
        <f>+VLOOKUP($A4,'[2]World Current Acct'!$D$2:$AW$189,U$1-1973,0)</f>
        <v>-0.33800000000000002</v>
      </c>
      <c r="V4" s="33">
        <f>+VLOOKUP($A4,'[2]World Current Acct'!$D$2:$AW$189,V$1-1973,0)</f>
        <v>10.619</v>
      </c>
      <c r="W4" s="33">
        <f>+VLOOKUP($A4,'[2]World Current Acct'!$D$2:$AW$189,W$1-1973,0)</f>
        <v>2.8359999999999999</v>
      </c>
      <c r="X4" s="33">
        <f>+VLOOKUP($A4,'[2]World Current Acct'!$D$2:$AW$189,X$1-1973,0)</f>
        <v>-0.65500000000000003</v>
      </c>
      <c r="Y4" s="33">
        <f>+VLOOKUP($A4,'[2]World Current Acct'!$D$2:$AW$189,Y$1-1973,0)</f>
        <v>2.016</v>
      </c>
      <c r="Z4" s="33">
        <f>+VLOOKUP($A4,'[2]World Current Acct'!$D$2:$AW$189,Z$1-1973,0)</f>
        <v>4.2229999999999999</v>
      </c>
      <c r="AA4" s="33">
        <f>+VLOOKUP($A4,'[2]World Current Acct'!$D$2:$AW$189,AA$1-1973,0)</f>
        <v>10.968</v>
      </c>
      <c r="AB4" s="33">
        <f>+VLOOKUP($A4,'[2]World Current Acct'!$D$2:$AW$189,AB$1-1973,0)</f>
        <v>13.808</v>
      </c>
      <c r="AC4" s="33">
        <f>+VLOOKUP($A4,'[2]World Current Acct'!$D$2:$AW$189,AC$1-1973,0)</f>
        <v>15.74</v>
      </c>
      <c r="AD4" s="33">
        <f>+VLOOKUP($A4,'[2]World Current Acct'!$D$2:$AW$189,AD$1-1973,0)</f>
        <v>10.189</v>
      </c>
      <c r="AE4" s="33">
        <f>+VLOOKUP($A4,'[2]World Current Acct'!$D$2:$AW$189,AE$1-1973,0)</f>
        <v>2.903</v>
      </c>
      <c r="AF4" s="33">
        <f>+VLOOKUP($A4,'[2]World Current Acct'!$D$2:$AW$189,AF$1-1973,0)</f>
        <v>3.58</v>
      </c>
      <c r="AG4" s="33">
        <f>+VLOOKUP($A4,'[2]World Current Acct'!$D$2:$AW$189,AG$1-1973,0)</f>
        <v>12.554</v>
      </c>
      <c r="AH4" s="33">
        <f>+VLOOKUP($A4,'[2]World Current Acct'!$D$2:$AW$189,AH$1-1973,0)</f>
        <v>15.429</v>
      </c>
      <c r="AI4" s="33">
        <f>+VLOOKUP($A4,'[2]World Current Acct'!$D$2:$AW$189,AI$1-1973,0)</f>
        <v>13.62</v>
      </c>
      <c r="AJ4" s="33">
        <f>+VLOOKUP($A4,'[2]World Current Acct'!$D$2:$AW$189,AJ$1-1973,0)</f>
        <v>11.625</v>
      </c>
      <c r="AK4" s="33">
        <f>+VLOOKUP($A4,'[2]World Current Acct'!$D$2:$AW$189,AK$1-1973,0)</f>
        <v>10.250999999999999</v>
      </c>
      <c r="AL4" s="33">
        <f>+VLOOKUP($A4,'[2]World Current Acct'!$D$2:$AW$189,AL$1-1973,0)</f>
        <v>9.0440000000000005</v>
      </c>
      <c r="AM4" s="33">
        <f>+VLOOKUP($A4,'[2]World Current Acct'!$D$2:$AW$189,AM$1-1973,0)</f>
        <v>7.9489999999999998</v>
      </c>
      <c r="AN4" s="33">
        <f>+VLOOKUP($A4,'[2]World Current Acct'!$D$2:$AW$189,AN$1-1973,0)</f>
        <v>6.7480000000000002</v>
      </c>
      <c r="AQ4" t="s">
        <v>131</v>
      </c>
      <c r="AR4">
        <f t="shared" si="5"/>
        <v>48.366909047562302</v>
      </c>
      <c r="AS4">
        <f t="shared" si="5"/>
        <v>-13.501787651146913</v>
      </c>
      <c r="AT4">
        <f t="shared" si="5"/>
        <v>-53.246331042169793</v>
      </c>
      <c r="AU4">
        <f t="shared" si="5"/>
        <v>-75.931260554286283</v>
      </c>
      <c r="AV4">
        <f t="shared" si="5"/>
        <v>-192.40610813041684</v>
      </c>
      <c r="AW4">
        <f t="shared" si="5"/>
        <v>7.6820008932559176</v>
      </c>
      <c r="AX4">
        <f t="shared" si="5"/>
        <v>169.01700539195355</v>
      </c>
      <c r="AY4">
        <f t="shared" si="5"/>
        <v>-177.10453283996299</v>
      </c>
      <c r="AZ4">
        <f t="shared" si="5"/>
        <v>-193.48130373925216</v>
      </c>
      <c r="BA4">
        <f t="shared" si="5"/>
        <v>-132.98395721925135</v>
      </c>
      <c r="BB4">
        <f t="shared" si="5"/>
        <v>-946.23865110246436</v>
      </c>
      <c r="BC4">
        <f t="shared" si="5"/>
        <v>33.328224385010344</v>
      </c>
      <c r="BD4">
        <f t="shared" si="5"/>
        <v>-62.645131624324634</v>
      </c>
      <c r="BE4">
        <f t="shared" si="5"/>
        <v>-29.527619633789811</v>
      </c>
      <c r="BF4">
        <f t="shared" si="5"/>
        <v>-188.64628820960695</v>
      </c>
      <c r="BG4">
        <f t="shared" si="5"/>
        <v>5.1231527093596156</v>
      </c>
      <c r="BH4">
        <f t="shared" si="5"/>
        <v>-111.45735707591378</v>
      </c>
      <c r="BI4">
        <f t="shared" si="5"/>
        <v>2474.4376278118611</v>
      </c>
      <c r="BJ4">
        <f t="shared" si="5"/>
        <v>-97.31511637143538</v>
      </c>
      <c r="BK4">
        <f t="shared" si="5"/>
        <v>-3241.7159763313607</v>
      </c>
      <c r="BL4">
        <f t="shared" si="5"/>
        <v>-73.293153780958662</v>
      </c>
      <c r="BM4">
        <f t="shared" si="5"/>
        <v>-123.09590973201693</v>
      </c>
      <c r="BN4">
        <f t="shared" si="5"/>
        <v>-407.78625954198475</v>
      </c>
      <c r="BO4">
        <f t="shared" si="5"/>
        <v>109.47420634920633</v>
      </c>
      <c r="BP4">
        <f t="shared" si="5"/>
        <v>159.72057778830219</v>
      </c>
      <c r="BQ4">
        <f t="shared" si="5"/>
        <v>25.89350838803793</v>
      </c>
      <c r="BR4">
        <f t="shared" si="5"/>
        <v>13.991888760139062</v>
      </c>
      <c r="BS4">
        <f t="shared" si="5"/>
        <v>-35.266836086404069</v>
      </c>
      <c r="BT4">
        <f t="shared" si="5"/>
        <v>-71.508489547551278</v>
      </c>
      <c r="BU4">
        <f t="shared" si="5"/>
        <v>23.32070272132276</v>
      </c>
      <c r="BV4">
        <f t="shared" si="5"/>
        <v>250.67039106145251</v>
      </c>
      <c r="BW4">
        <f t="shared" si="5"/>
        <v>22.901067388880051</v>
      </c>
      <c r="BX4">
        <f t="shared" si="5"/>
        <v>-11.724674314602382</v>
      </c>
      <c r="BY4">
        <f t="shared" si="5"/>
        <v>-14.647577092511014</v>
      </c>
      <c r="BZ4">
        <f t="shared" si="5"/>
        <v>-11.819354838709685</v>
      </c>
      <c r="CA4">
        <f t="shared" si="5"/>
        <v>-11.774461028192363</v>
      </c>
      <c r="CB4">
        <f t="shared" si="5"/>
        <v>-12.10747456877489</v>
      </c>
      <c r="CC4">
        <f t="shared" si="5"/>
        <v>-15.108818719335758</v>
      </c>
      <c r="CF4" t="s">
        <v>131</v>
      </c>
      <c r="CG4" s="33">
        <f t="shared" si="12"/>
        <v>8.115000000000002</v>
      </c>
      <c r="CH4" s="33">
        <f t="shared" si="6"/>
        <v>-3.3610000000000007</v>
      </c>
      <c r="CI4" s="33">
        <f t="shared" si="6"/>
        <v>-11.465</v>
      </c>
      <c r="CJ4" s="33">
        <f t="shared" si="6"/>
        <v>-7.6440000000000001</v>
      </c>
      <c r="CK4" s="33">
        <f t="shared" si="6"/>
        <v>-4.6619999999999999</v>
      </c>
      <c r="CL4" s="33">
        <f t="shared" si="6"/>
        <v>-0.17200000000000015</v>
      </c>
      <c r="CM4" s="33">
        <f t="shared" si="6"/>
        <v>-4.0749999999999993</v>
      </c>
      <c r="CN4" s="33">
        <f t="shared" si="6"/>
        <v>11.487</v>
      </c>
      <c r="CO4" s="33">
        <f t="shared" si="6"/>
        <v>-9.6760000000000002</v>
      </c>
      <c r="CP4" s="33">
        <f t="shared" si="6"/>
        <v>6.2169999999999996</v>
      </c>
      <c r="CQ4" s="33">
        <f t="shared" si="6"/>
        <v>-14.590999999999999</v>
      </c>
      <c r="CR4" s="33">
        <f t="shared" si="6"/>
        <v>-4.3490000000000002</v>
      </c>
      <c r="CS4" s="33">
        <f t="shared" si="6"/>
        <v>10.899000000000001</v>
      </c>
      <c r="CT4" s="33">
        <f t="shared" si="6"/>
        <v>1.9189999999999996</v>
      </c>
      <c r="CU4" s="33">
        <f t="shared" si="6"/>
        <v>8.64</v>
      </c>
      <c r="CV4" s="33">
        <f t="shared" si="6"/>
        <v>0.20800000000000018</v>
      </c>
      <c r="CW4" s="33">
        <f t="shared" si="6"/>
        <v>-4.7569999999999997</v>
      </c>
      <c r="CX4" s="33">
        <f t="shared" si="7"/>
        <v>-12.1</v>
      </c>
      <c r="CY4" s="33">
        <f t="shared" si="7"/>
        <v>12.251000000000001</v>
      </c>
      <c r="CZ4" s="33">
        <f t="shared" si="7"/>
        <v>10.956999999999999</v>
      </c>
      <c r="DA4" s="33">
        <f t="shared" si="7"/>
        <v>-7.7829999999999995</v>
      </c>
      <c r="DB4" s="33">
        <f t="shared" si="7"/>
        <v>-3.4909999999999997</v>
      </c>
      <c r="DC4" s="33">
        <f t="shared" si="7"/>
        <v>2.6710000000000003</v>
      </c>
      <c r="DD4" s="33">
        <f t="shared" si="7"/>
        <v>2.2069999999999999</v>
      </c>
      <c r="DE4" s="33">
        <f t="shared" si="7"/>
        <v>6.7450000000000001</v>
      </c>
      <c r="DF4" s="33">
        <f t="shared" si="7"/>
        <v>2.84</v>
      </c>
      <c r="DG4" s="33">
        <f t="shared" si="7"/>
        <v>1.9320000000000004</v>
      </c>
      <c r="DH4" s="33">
        <f t="shared" si="7"/>
        <v>-5.5510000000000002</v>
      </c>
      <c r="DI4" s="33">
        <f t="shared" si="7"/>
        <v>-7.2859999999999996</v>
      </c>
      <c r="DJ4" s="33">
        <f t="shared" si="8"/>
        <v>0.67700000000000005</v>
      </c>
      <c r="DK4" s="33">
        <f t="shared" si="8"/>
        <v>8.9740000000000002</v>
      </c>
      <c r="DL4" s="33">
        <f t="shared" si="8"/>
        <v>2.875</v>
      </c>
      <c r="DM4" s="33">
        <f t="shared" si="8"/>
        <v>-1.8090000000000011</v>
      </c>
      <c r="DN4" s="33">
        <f t="shared" si="8"/>
        <v>-1.9949999999999992</v>
      </c>
      <c r="DO4" s="33">
        <f t="shared" si="8"/>
        <v>-1.3740000000000006</v>
      </c>
      <c r="DP4" s="33">
        <f t="shared" si="8"/>
        <v>-1.206999999999999</v>
      </c>
      <c r="DQ4" s="33">
        <f t="shared" si="8"/>
        <v>-1.0950000000000006</v>
      </c>
      <c r="DR4" s="33">
        <f t="shared" si="8"/>
        <v>-1.2009999999999996</v>
      </c>
      <c r="DS4" s="33"/>
      <c r="DU4" t="s">
        <v>131</v>
      </c>
      <c r="DV4" s="33">
        <f t="shared" si="13"/>
        <v>8.115000000000002</v>
      </c>
      <c r="DW4" s="33">
        <f t="shared" si="14"/>
        <v>4.7540000000000013</v>
      </c>
      <c r="DX4" s="33">
        <f t="shared" si="9"/>
        <v>-6.7109999999999985</v>
      </c>
      <c r="DY4" s="33">
        <f t="shared" si="9"/>
        <v>-14.354999999999999</v>
      </c>
      <c r="DZ4" s="33">
        <f t="shared" si="9"/>
        <v>-19.016999999999999</v>
      </c>
      <c r="EA4" s="33">
        <f t="shared" si="9"/>
        <v>-19.189</v>
      </c>
      <c r="EB4" s="33">
        <f t="shared" si="9"/>
        <v>-23.263999999999999</v>
      </c>
      <c r="EC4" s="33">
        <f t="shared" si="9"/>
        <v>-11.776999999999999</v>
      </c>
      <c r="ED4" s="33">
        <f t="shared" si="9"/>
        <v>-21.452999999999999</v>
      </c>
      <c r="EE4" s="33">
        <f t="shared" si="9"/>
        <v>-15.236000000000001</v>
      </c>
      <c r="EF4" s="33">
        <f t="shared" si="9"/>
        <v>-29.826999999999998</v>
      </c>
      <c r="EG4" s="33">
        <f t="shared" si="9"/>
        <v>-34.176000000000002</v>
      </c>
      <c r="EH4" s="33">
        <f t="shared" si="9"/>
        <v>-23.277000000000001</v>
      </c>
      <c r="EI4" s="33">
        <f t="shared" si="9"/>
        <v>-21.358000000000001</v>
      </c>
      <c r="EJ4" s="33">
        <f t="shared" si="9"/>
        <v>-12.718</v>
      </c>
      <c r="EK4" s="33">
        <f t="shared" si="9"/>
        <v>-12.51</v>
      </c>
      <c r="EL4" s="33">
        <f t="shared" si="9"/>
        <v>-17.266999999999999</v>
      </c>
      <c r="EM4" s="33">
        <f t="shared" si="9"/>
        <v>-29.366999999999997</v>
      </c>
      <c r="EN4" s="33">
        <f t="shared" si="10"/>
        <v>-17.115999999999996</v>
      </c>
      <c r="EO4" s="33">
        <f t="shared" si="10"/>
        <v>-6.1589999999999971</v>
      </c>
      <c r="EP4" s="33">
        <f t="shared" si="10"/>
        <v>-13.941999999999997</v>
      </c>
      <c r="EQ4" s="33">
        <f t="shared" si="10"/>
        <v>-17.432999999999996</v>
      </c>
      <c r="ER4" s="33">
        <f t="shared" si="10"/>
        <v>-14.761999999999997</v>
      </c>
      <c r="ES4" s="33">
        <f t="shared" si="10"/>
        <v>-12.554999999999996</v>
      </c>
      <c r="ET4" s="33">
        <f t="shared" si="10"/>
        <v>-5.8099999999999961</v>
      </c>
      <c r="EU4" s="33">
        <f t="shared" si="10"/>
        <v>-2.9699999999999962</v>
      </c>
      <c r="EV4" s="33">
        <f t="shared" si="10"/>
        <v>-1.0379999999999958</v>
      </c>
      <c r="EW4" s="33">
        <f t="shared" si="10"/>
        <v>-6.588999999999996</v>
      </c>
      <c r="EX4" s="33">
        <f t="shared" si="10"/>
        <v>-13.874999999999996</v>
      </c>
      <c r="EY4" s="33">
        <f t="shared" si="10"/>
        <v>-13.197999999999997</v>
      </c>
      <c r="EZ4" s="33">
        <f t="shared" si="10"/>
        <v>-4.2239999999999966</v>
      </c>
      <c r="FA4" s="33">
        <f t="shared" si="10"/>
        <v>-1.3489999999999966</v>
      </c>
      <c r="FB4" s="33">
        <f t="shared" si="10"/>
        <v>-3.1579999999999977</v>
      </c>
      <c r="FC4" s="33">
        <f t="shared" si="10"/>
        <v>-5.1529999999999969</v>
      </c>
      <c r="FD4" s="33">
        <f t="shared" si="11"/>
        <v>-6.5269999999999975</v>
      </c>
      <c r="FE4" s="33">
        <f t="shared" si="11"/>
        <v>-7.7339999999999964</v>
      </c>
      <c r="FF4" s="33">
        <f t="shared" si="11"/>
        <v>-8.8289999999999971</v>
      </c>
      <c r="FG4" s="33">
        <f t="shared" si="11"/>
        <v>-10.029999999999998</v>
      </c>
      <c r="FH4" s="33"/>
      <c r="FK4" s="33"/>
      <c r="FL4" s="33"/>
    </row>
    <row r="5" spans="1:168" x14ac:dyDescent="0.25">
      <c r="A5" t="s">
        <v>2</v>
      </c>
      <c r="B5" s="33">
        <f>+VLOOKUP($A5,'[2]World Current Acct'!$D$2:$AW$189,B$1-1973,0)</f>
        <v>-2.6859999999999999</v>
      </c>
      <c r="C5" s="33">
        <f>+VLOOKUP($A5,'[2]World Current Acct'!$D$2:$AW$189,C$1-1973,0)</f>
        <v>-11.314</v>
      </c>
      <c r="D5" s="33">
        <f>+VLOOKUP($A5,'[2]World Current Acct'!$D$2:$AW$189,D$1-1973,0)</f>
        <v>-3.5720000000000001</v>
      </c>
      <c r="E5" s="33">
        <f>+VLOOKUP($A5,'[2]World Current Acct'!$D$2:$AW$189,E$1-1973,0)</f>
        <v>-4.1740000000000004</v>
      </c>
      <c r="F5" s="33">
        <f>+VLOOKUP($A5,'[2]World Current Acct'!$D$2:$AW$189,F$1-1973,0)</f>
        <v>0.83099999999999996</v>
      </c>
      <c r="G5" s="33">
        <f>+VLOOKUP($A5,'[2]World Current Acct'!$D$2:$AW$189,G$1-1973,0)</f>
        <v>0.33300000000000002</v>
      </c>
      <c r="H5" s="33">
        <f>+VLOOKUP($A5,'[2]World Current Acct'!$D$2:$AW$189,H$1-1973,0)</f>
        <v>-1.0329999999999999</v>
      </c>
      <c r="I5" s="33">
        <f>+VLOOKUP($A5,'[2]World Current Acct'!$D$2:$AW$189,I$1-1973,0)</f>
        <v>-3.1429999999999998</v>
      </c>
      <c r="J5" s="33">
        <f>+VLOOKUP($A5,'[2]World Current Acct'!$D$2:$AW$189,J$1-1973,0)</f>
        <v>0.13</v>
      </c>
      <c r="K5" s="33">
        <f>+VLOOKUP($A5,'[2]World Current Acct'!$D$2:$AW$189,K$1-1973,0)</f>
        <v>-0.13200000000000001</v>
      </c>
      <c r="L5" s="33">
        <f>+VLOOKUP($A5,'[2]World Current Acct'!$D$2:$AW$189,L$1-1973,0)</f>
        <v>-1.865</v>
      </c>
      <c r="M5" s="33">
        <f>+VLOOKUP($A5,'[2]World Current Acct'!$D$2:$AW$189,M$1-1973,0)</f>
        <v>-1.1679999999999999</v>
      </c>
      <c r="N5" s="33">
        <f>+VLOOKUP($A5,'[2]World Current Acct'!$D$2:$AW$189,N$1-1973,0)</f>
        <v>7.4649999999999999</v>
      </c>
      <c r="O5" s="33">
        <f>+VLOOKUP($A5,'[2]World Current Acct'!$D$2:$AW$189,O$1-1973,0)</f>
        <v>3.3460000000000001</v>
      </c>
      <c r="P5" s="33">
        <f>+VLOOKUP($A5,'[2]World Current Acct'!$D$2:$AW$189,P$1-1973,0)</f>
        <v>6.48</v>
      </c>
      <c r="Q5" s="33">
        <f>+VLOOKUP($A5,'[2]World Current Acct'!$D$2:$AW$189,Q$1-1973,0)</f>
        <v>2.5289999999999999</v>
      </c>
      <c r="R5" s="33">
        <f>+VLOOKUP($A5,'[2]World Current Acct'!$D$2:$AW$189,R$1-1973,0)</f>
        <v>3.633</v>
      </c>
      <c r="S5" s="33">
        <f>+VLOOKUP($A5,'[2]World Current Acct'!$D$2:$AW$189,S$1-1973,0)</f>
        <v>-1.43</v>
      </c>
      <c r="T5" s="33">
        <f>+VLOOKUP($A5,'[2]World Current Acct'!$D$2:$AW$189,T$1-1973,0)</f>
        <v>-2.9740000000000002</v>
      </c>
      <c r="U5" s="33">
        <f>+VLOOKUP($A5,'[2]World Current Acct'!$D$2:$AW$189,U$1-1973,0)</f>
        <v>-4.5529999999999999</v>
      </c>
      <c r="V5" s="33">
        <f>+VLOOKUP($A5,'[2]World Current Acct'!$D$2:$AW$189,V$1-1973,0)</f>
        <v>-3.6709999999999998</v>
      </c>
      <c r="W5" s="33">
        <f>+VLOOKUP($A5,'[2]World Current Acct'!$D$2:$AW$189,W$1-1973,0)</f>
        <v>-3.7370000000000001</v>
      </c>
      <c r="X5" s="33">
        <f>+VLOOKUP($A5,'[2]World Current Acct'!$D$2:$AW$189,X$1-1973,0)</f>
        <v>-5.2519999999999998</v>
      </c>
      <c r="Y5" s="33">
        <f>+VLOOKUP($A5,'[2]World Current Acct'!$D$2:$AW$189,Y$1-1973,0)</f>
        <v>-3.7290000000000001</v>
      </c>
      <c r="Z5" s="33">
        <f>+VLOOKUP($A5,'[2]World Current Acct'!$D$2:$AW$189,Z$1-1973,0)</f>
        <v>-7.63</v>
      </c>
      <c r="AA5" s="33">
        <f>+VLOOKUP($A5,'[2]World Current Acct'!$D$2:$AW$189,AA$1-1973,0)</f>
        <v>-7.5069999999999997</v>
      </c>
      <c r="AB5" s="33">
        <f>+VLOOKUP($A5,'[2]World Current Acct'!$D$2:$AW$189,AB$1-1973,0)</f>
        <v>-4.8479999999999999</v>
      </c>
      <c r="AC5" s="33">
        <f>+VLOOKUP($A5,'[2]World Current Acct'!$D$2:$AW$189,AC$1-1973,0)</f>
        <v>-2.7029999999999998</v>
      </c>
      <c r="AD5" s="33">
        <f>+VLOOKUP($A5,'[2]World Current Acct'!$D$2:$AW$189,AD$1-1973,0)</f>
        <v>-9.593</v>
      </c>
      <c r="AE5" s="33">
        <f>+VLOOKUP($A5,'[2]World Current Acct'!$D$2:$AW$189,AE$1-1973,0)</f>
        <v>-5.6079999999999997</v>
      </c>
      <c r="AF5" s="33">
        <f>+VLOOKUP($A5,'[2]World Current Acct'!$D$2:$AW$189,AF$1-1973,0)</f>
        <v>-8.2420000000000009</v>
      </c>
      <c r="AG5" s="33">
        <f>+VLOOKUP($A5,'[2]World Current Acct'!$D$2:$AW$189,AG$1-1973,0)</f>
        <v>-8.6989999999999998</v>
      </c>
      <c r="AH5" s="33">
        <f>+VLOOKUP($A5,'[2]World Current Acct'!$D$2:$AW$189,AH$1-1973,0)</f>
        <v>-5.673</v>
      </c>
      <c r="AI5" s="33">
        <f>+VLOOKUP($A5,'[2]World Current Acct'!$D$2:$AW$189,AI$1-1973,0)</f>
        <v>-6.0739999999999998</v>
      </c>
      <c r="AJ5" s="33">
        <f>+VLOOKUP($A5,'[2]World Current Acct'!$D$2:$AW$189,AJ$1-1973,0)</f>
        <v>-5.7759999999999998</v>
      </c>
      <c r="AK5" s="33">
        <f>+VLOOKUP($A5,'[2]World Current Acct'!$D$2:$AW$189,AK$1-1973,0)</f>
        <v>-5.508</v>
      </c>
      <c r="AL5" s="33">
        <f>+VLOOKUP($A5,'[2]World Current Acct'!$D$2:$AW$189,AL$1-1973,0)</f>
        <v>-5.3019999999999996</v>
      </c>
      <c r="AM5" s="33">
        <f>+VLOOKUP($A5,'[2]World Current Acct'!$D$2:$AW$189,AM$1-1973,0)</f>
        <v>-5.08</v>
      </c>
      <c r="AN5" s="33">
        <f>+VLOOKUP($A5,'[2]World Current Acct'!$D$2:$AW$189,AN$1-1973,0)</f>
        <v>-4.84</v>
      </c>
      <c r="AQ5" t="s">
        <v>2</v>
      </c>
      <c r="AR5">
        <f t="shared" si="5"/>
        <v>321.22114668652273</v>
      </c>
      <c r="AS5">
        <f t="shared" si="5"/>
        <v>-68.428495669082551</v>
      </c>
      <c r="AT5">
        <f t="shared" si="5"/>
        <v>16.853303471444576</v>
      </c>
      <c r="AU5">
        <f t="shared" si="5"/>
        <v>-119.9089602299952</v>
      </c>
      <c r="AV5">
        <f t="shared" si="5"/>
        <v>-59.927797833935017</v>
      </c>
      <c r="AW5">
        <f t="shared" si="5"/>
        <v>-410.21021021021016</v>
      </c>
      <c r="AX5">
        <f t="shared" si="5"/>
        <v>204.25943852855761</v>
      </c>
      <c r="AY5">
        <f t="shared" si="5"/>
        <v>-104.13617562838053</v>
      </c>
      <c r="AZ5">
        <f t="shared" si="5"/>
        <v>-201.53846153846155</v>
      </c>
      <c r="BA5">
        <f t="shared" si="5"/>
        <v>1312.878787878788</v>
      </c>
      <c r="BB5">
        <f t="shared" si="5"/>
        <v>-37.372654155495979</v>
      </c>
      <c r="BC5">
        <f t="shared" si="5"/>
        <v>-739.12671232876721</v>
      </c>
      <c r="BD5">
        <f t="shared" si="5"/>
        <v>-55.17749497655727</v>
      </c>
      <c r="BE5">
        <f t="shared" si="5"/>
        <v>93.664076509264817</v>
      </c>
      <c r="BF5">
        <f t="shared" si="5"/>
        <v>-60.972222222222229</v>
      </c>
      <c r="BG5">
        <f t="shared" si="5"/>
        <v>43.653618030842239</v>
      </c>
      <c r="BH5">
        <f t="shared" si="5"/>
        <v>-139.36140930360583</v>
      </c>
      <c r="BI5">
        <f t="shared" si="5"/>
        <v>107.97202797202797</v>
      </c>
      <c r="BJ5">
        <f t="shared" si="5"/>
        <v>53.093476798924002</v>
      </c>
      <c r="BK5">
        <f t="shared" si="5"/>
        <v>-19.371842741049861</v>
      </c>
      <c r="BL5">
        <f t="shared" si="5"/>
        <v>1.7978752383546919</v>
      </c>
      <c r="BM5">
        <f t="shared" si="5"/>
        <v>40.540540540540519</v>
      </c>
      <c r="BN5">
        <f t="shared" si="5"/>
        <v>-28.998476770753996</v>
      </c>
      <c r="BO5">
        <f t="shared" si="5"/>
        <v>104.61249664789486</v>
      </c>
      <c r="BP5">
        <f t="shared" si="5"/>
        <v>-1.6120576671035423</v>
      </c>
      <c r="BQ5">
        <f t="shared" si="5"/>
        <v>-35.420274410550149</v>
      </c>
      <c r="BR5">
        <f t="shared" si="5"/>
        <v>-44.245049504950494</v>
      </c>
      <c r="BS5">
        <f t="shared" si="5"/>
        <v>254.90196078431376</v>
      </c>
      <c r="BT5">
        <f t="shared" si="5"/>
        <v>-41.540706765349732</v>
      </c>
      <c r="BU5">
        <f t="shared" si="5"/>
        <v>46.968616262482186</v>
      </c>
      <c r="BV5">
        <f t="shared" si="5"/>
        <v>5.5447706867265225</v>
      </c>
      <c r="BW5">
        <f t="shared" si="5"/>
        <v>-34.785607541096681</v>
      </c>
      <c r="BX5">
        <f t="shared" si="5"/>
        <v>7.068570421293856</v>
      </c>
      <c r="BY5">
        <f t="shared" si="5"/>
        <v>-4.9061573921633226</v>
      </c>
      <c r="BZ5">
        <f t="shared" si="5"/>
        <v>-4.6398891966758953</v>
      </c>
      <c r="CA5">
        <f t="shared" si="5"/>
        <v>-3.7400145243282594</v>
      </c>
      <c r="CB5">
        <f t="shared" si="5"/>
        <v>-4.1870992078460887</v>
      </c>
      <c r="CC5">
        <f t="shared" si="5"/>
        <v>-4.7244094488189035</v>
      </c>
      <c r="CF5" t="s">
        <v>2</v>
      </c>
      <c r="CG5" s="33">
        <f t="shared" si="12"/>
        <v>-8.6280000000000001</v>
      </c>
      <c r="CH5" s="33">
        <f t="shared" si="6"/>
        <v>7.742</v>
      </c>
      <c r="CI5" s="33">
        <f t="shared" si="6"/>
        <v>-0.60200000000000031</v>
      </c>
      <c r="CJ5" s="33">
        <f t="shared" si="6"/>
        <v>5.0050000000000008</v>
      </c>
      <c r="CK5" s="33">
        <f t="shared" si="6"/>
        <v>-0.49799999999999994</v>
      </c>
      <c r="CL5" s="33">
        <f t="shared" si="6"/>
        <v>-1.3659999999999999</v>
      </c>
      <c r="CM5" s="33">
        <f t="shared" si="6"/>
        <v>-2.11</v>
      </c>
      <c r="CN5" s="33">
        <f t="shared" si="6"/>
        <v>3.2729999999999997</v>
      </c>
      <c r="CO5" s="33">
        <f t="shared" si="6"/>
        <v>-0.26200000000000001</v>
      </c>
      <c r="CP5" s="33">
        <f t="shared" si="6"/>
        <v>-1.7330000000000001</v>
      </c>
      <c r="CQ5" s="33">
        <f t="shared" si="6"/>
        <v>0.69700000000000006</v>
      </c>
      <c r="CR5" s="33">
        <f t="shared" si="6"/>
        <v>8.6329999999999991</v>
      </c>
      <c r="CS5" s="33">
        <f t="shared" si="6"/>
        <v>-4.1189999999999998</v>
      </c>
      <c r="CT5" s="33">
        <f t="shared" si="6"/>
        <v>3.1340000000000003</v>
      </c>
      <c r="CU5" s="33">
        <f t="shared" si="6"/>
        <v>-3.9510000000000005</v>
      </c>
      <c r="CV5" s="33">
        <f t="shared" si="6"/>
        <v>1.1040000000000001</v>
      </c>
      <c r="CW5" s="33">
        <f t="shared" si="6"/>
        <v>-5.0629999999999997</v>
      </c>
      <c r="CX5" s="33">
        <f t="shared" si="7"/>
        <v>-1.5440000000000003</v>
      </c>
      <c r="CY5" s="33">
        <f t="shared" si="7"/>
        <v>-1.5789999999999997</v>
      </c>
      <c r="CZ5" s="33">
        <f t="shared" si="7"/>
        <v>0.88200000000000012</v>
      </c>
      <c r="DA5" s="33">
        <f t="shared" si="7"/>
        <v>-6.6000000000000281E-2</v>
      </c>
      <c r="DB5" s="33">
        <f t="shared" si="7"/>
        <v>-1.5149999999999997</v>
      </c>
      <c r="DC5" s="33">
        <f t="shared" si="7"/>
        <v>1.5229999999999997</v>
      </c>
      <c r="DD5" s="33">
        <f t="shared" si="7"/>
        <v>-3.9009999999999998</v>
      </c>
      <c r="DE5" s="33">
        <f t="shared" si="7"/>
        <v>0.12300000000000022</v>
      </c>
      <c r="DF5" s="33">
        <f t="shared" si="7"/>
        <v>2.6589999999999998</v>
      </c>
      <c r="DG5" s="33">
        <f t="shared" si="7"/>
        <v>2.145</v>
      </c>
      <c r="DH5" s="33">
        <f t="shared" si="7"/>
        <v>-6.8900000000000006</v>
      </c>
      <c r="DI5" s="33">
        <f t="shared" si="7"/>
        <v>3.9850000000000003</v>
      </c>
      <c r="DJ5" s="33">
        <f t="shared" si="8"/>
        <v>-2.6340000000000012</v>
      </c>
      <c r="DK5" s="33">
        <f t="shared" si="8"/>
        <v>-0.45699999999999896</v>
      </c>
      <c r="DL5" s="33">
        <f t="shared" si="8"/>
        <v>3.0259999999999998</v>
      </c>
      <c r="DM5" s="33">
        <f t="shared" si="8"/>
        <v>-0.4009999999999998</v>
      </c>
      <c r="DN5" s="33">
        <f t="shared" si="8"/>
        <v>0.29800000000000004</v>
      </c>
      <c r="DO5" s="33">
        <f t="shared" si="8"/>
        <v>0.26799999999999979</v>
      </c>
      <c r="DP5" s="33">
        <f t="shared" si="8"/>
        <v>0.20600000000000041</v>
      </c>
      <c r="DQ5" s="33">
        <f t="shared" si="8"/>
        <v>0.22199999999999953</v>
      </c>
      <c r="DR5" s="33">
        <f t="shared" si="8"/>
        <v>0.24000000000000021</v>
      </c>
      <c r="DS5" s="33"/>
      <c r="DU5" t="s">
        <v>2</v>
      </c>
      <c r="DV5" s="33">
        <f t="shared" si="13"/>
        <v>-8.6280000000000001</v>
      </c>
      <c r="DW5" s="33">
        <f t="shared" si="14"/>
        <v>-0.88600000000000012</v>
      </c>
      <c r="DX5" s="33">
        <f t="shared" si="9"/>
        <v>-1.4880000000000004</v>
      </c>
      <c r="DY5" s="33">
        <f t="shared" si="9"/>
        <v>3.5170000000000003</v>
      </c>
      <c r="DZ5" s="33">
        <f t="shared" si="9"/>
        <v>3.0190000000000006</v>
      </c>
      <c r="EA5" s="33">
        <f t="shared" si="9"/>
        <v>1.6530000000000007</v>
      </c>
      <c r="EB5" s="33">
        <f t="shared" si="9"/>
        <v>-0.45699999999999918</v>
      </c>
      <c r="EC5" s="33">
        <f t="shared" si="9"/>
        <v>2.8160000000000007</v>
      </c>
      <c r="ED5" s="33">
        <f t="shared" si="9"/>
        <v>2.5540000000000007</v>
      </c>
      <c r="EE5" s="33">
        <f t="shared" si="9"/>
        <v>0.82100000000000062</v>
      </c>
      <c r="EF5" s="33">
        <f t="shared" si="9"/>
        <v>1.5180000000000007</v>
      </c>
      <c r="EG5" s="33">
        <f t="shared" si="9"/>
        <v>10.151</v>
      </c>
      <c r="EH5" s="33">
        <f t="shared" si="9"/>
        <v>6.032</v>
      </c>
      <c r="EI5" s="33">
        <f t="shared" si="9"/>
        <v>9.1660000000000004</v>
      </c>
      <c r="EJ5" s="33">
        <f t="shared" si="9"/>
        <v>5.2149999999999999</v>
      </c>
      <c r="EK5" s="33">
        <f t="shared" si="9"/>
        <v>6.319</v>
      </c>
      <c r="EL5" s="33">
        <f t="shared" si="9"/>
        <v>1.2560000000000002</v>
      </c>
      <c r="EM5" s="33">
        <f t="shared" si="9"/>
        <v>-0.28800000000000003</v>
      </c>
      <c r="EN5" s="33">
        <f t="shared" si="10"/>
        <v>-1.8669999999999998</v>
      </c>
      <c r="EO5" s="33">
        <f t="shared" si="10"/>
        <v>-0.98499999999999965</v>
      </c>
      <c r="EP5" s="33">
        <f t="shared" si="10"/>
        <v>-1.0509999999999999</v>
      </c>
      <c r="EQ5" s="33">
        <f t="shared" si="10"/>
        <v>-2.5659999999999998</v>
      </c>
      <c r="ER5" s="33">
        <f t="shared" si="10"/>
        <v>-1.0430000000000001</v>
      </c>
      <c r="ES5" s="33">
        <f t="shared" si="10"/>
        <v>-4.944</v>
      </c>
      <c r="ET5" s="33">
        <f t="shared" si="10"/>
        <v>-4.8209999999999997</v>
      </c>
      <c r="EU5" s="33">
        <f t="shared" si="10"/>
        <v>-2.1619999999999999</v>
      </c>
      <c r="EV5" s="33">
        <f t="shared" si="10"/>
        <v>-1.6999999999999904E-2</v>
      </c>
      <c r="EW5" s="33">
        <f t="shared" si="10"/>
        <v>-6.907</v>
      </c>
      <c r="EX5" s="33">
        <f t="shared" si="10"/>
        <v>-2.9219999999999997</v>
      </c>
      <c r="EY5" s="33">
        <f t="shared" si="10"/>
        <v>-5.5560000000000009</v>
      </c>
      <c r="EZ5" s="33">
        <f t="shared" si="10"/>
        <v>-6.0129999999999999</v>
      </c>
      <c r="FA5" s="33">
        <f t="shared" si="10"/>
        <v>-2.9870000000000001</v>
      </c>
      <c r="FB5" s="33">
        <f t="shared" si="10"/>
        <v>-3.3879999999999999</v>
      </c>
      <c r="FC5" s="33">
        <f t="shared" si="10"/>
        <v>-3.09</v>
      </c>
      <c r="FD5" s="33">
        <f t="shared" si="11"/>
        <v>-2.8220000000000001</v>
      </c>
      <c r="FE5" s="33">
        <f t="shared" si="11"/>
        <v>-2.6159999999999997</v>
      </c>
      <c r="FF5" s="33">
        <f t="shared" si="11"/>
        <v>-2.3940000000000001</v>
      </c>
      <c r="FG5" s="33">
        <f t="shared" si="11"/>
        <v>-2.1539999999999999</v>
      </c>
      <c r="FH5" s="33"/>
      <c r="FK5" s="33"/>
      <c r="FL5" s="33"/>
    </row>
    <row r="6" spans="1:168" x14ac:dyDescent="0.25">
      <c r="A6" t="s">
        <v>132</v>
      </c>
      <c r="B6" s="33">
        <f>+VLOOKUP($A6,'[2]World Current Acct'!$D$2:$AW$189,B$1-1973,0)</f>
        <v>-2.1480000000000001</v>
      </c>
      <c r="C6" s="33">
        <f>+VLOOKUP($A6,'[2]World Current Acct'!$D$2:$AW$189,C$1-1973,0)</f>
        <v>-2.62</v>
      </c>
      <c r="D6" s="33">
        <f>+VLOOKUP($A6,'[2]World Current Acct'!$D$2:$AW$189,D$1-1973,0)</f>
        <v>-9.7070000000000007</v>
      </c>
      <c r="E6" s="33">
        <f>+VLOOKUP($A6,'[2]World Current Acct'!$D$2:$AW$189,E$1-1973,0)</f>
        <v>-6.5609999999999999</v>
      </c>
      <c r="F6" s="33">
        <f>+VLOOKUP($A6,'[2]World Current Acct'!$D$2:$AW$189,F$1-1973,0)</f>
        <v>-1.849</v>
      </c>
      <c r="G6" s="33">
        <f>+VLOOKUP($A6,'[2]World Current Acct'!$D$2:$AW$189,G$1-1973,0)</f>
        <v>1.2430000000000001</v>
      </c>
      <c r="H6" s="33">
        <f>+VLOOKUP($A6,'[2]World Current Acct'!$D$2:$AW$189,H$1-1973,0)</f>
        <v>2.984</v>
      </c>
      <c r="I6" s="33">
        <f>+VLOOKUP($A6,'[2]World Current Acct'!$D$2:$AW$189,I$1-1973,0)</f>
        <v>6.8659999999999997</v>
      </c>
      <c r="J6" s="33">
        <f>+VLOOKUP($A6,'[2]World Current Acct'!$D$2:$AW$189,J$1-1973,0)</f>
        <v>-1.397</v>
      </c>
      <c r="K6" s="33">
        <f>+VLOOKUP($A6,'[2]World Current Acct'!$D$2:$AW$189,K$1-1973,0)</f>
        <v>-5.0119999999999996</v>
      </c>
      <c r="L6" s="33">
        <f>+VLOOKUP($A6,'[2]World Current Acct'!$D$2:$AW$189,L$1-1973,0)</f>
        <v>-1.5780000000000001</v>
      </c>
      <c r="M6" s="33">
        <f>+VLOOKUP($A6,'[2]World Current Acct'!$D$2:$AW$189,M$1-1973,0)</f>
        <v>-6.702</v>
      </c>
      <c r="N6" s="33">
        <f>+VLOOKUP($A6,'[2]World Current Acct'!$D$2:$AW$189,N$1-1973,0)</f>
        <v>-5.5590000000000002</v>
      </c>
      <c r="O6" s="33">
        <f>+VLOOKUP($A6,'[2]World Current Acct'!$D$2:$AW$189,O$1-1973,0)</f>
        <v>-8.3450000000000006</v>
      </c>
      <c r="P6" s="33">
        <f>+VLOOKUP($A6,'[2]World Current Acct'!$D$2:$AW$189,P$1-1973,0)</f>
        <v>-3.8730000000000002</v>
      </c>
      <c r="Q6" s="33">
        <f>+VLOOKUP($A6,'[2]World Current Acct'!$D$2:$AW$189,Q$1-1973,0)</f>
        <v>-1.5880000000000001</v>
      </c>
      <c r="R6" s="33">
        <f>+VLOOKUP($A6,'[2]World Current Acct'!$D$2:$AW$189,R$1-1973,0)</f>
        <v>-1.06</v>
      </c>
      <c r="S6" s="33">
        <f>+VLOOKUP($A6,'[2]World Current Acct'!$D$2:$AW$189,S$1-1973,0)</f>
        <v>-3.4689999999999999</v>
      </c>
      <c r="T6" s="33">
        <f>+VLOOKUP($A6,'[2]World Current Acct'!$D$2:$AW$189,T$1-1973,0)</f>
        <v>-6.0149999999999997</v>
      </c>
      <c r="U6" s="33">
        <f>+VLOOKUP($A6,'[2]World Current Acct'!$D$2:$AW$189,U$1-1973,0)</f>
        <v>-9.94</v>
      </c>
      <c r="V6" s="33">
        <f>+VLOOKUP($A6,'[2]World Current Acct'!$D$2:$AW$189,V$1-1973,0)</f>
        <v>-19.417999999999999</v>
      </c>
      <c r="W6" s="33">
        <f>+VLOOKUP($A6,'[2]World Current Acct'!$D$2:$AW$189,W$1-1973,0)</f>
        <v>-21.835000000000001</v>
      </c>
      <c r="X6" s="33">
        <f>+VLOOKUP($A6,'[2]World Current Acct'!$D$2:$AW$189,X$1-1973,0)</f>
        <v>-17.725000000000001</v>
      </c>
      <c r="Y6" s="33">
        <f>+VLOOKUP($A6,'[2]World Current Acct'!$D$2:$AW$189,Y$1-1973,0)</f>
        <v>-18.649000000000001</v>
      </c>
      <c r="Z6" s="33">
        <f>+VLOOKUP($A6,'[2]World Current Acct'!$D$2:$AW$189,Z$1-1973,0)</f>
        <v>-14.667</v>
      </c>
      <c r="AA6" s="33">
        <f>+VLOOKUP($A6,'[2]World Current Acct'!$D$2:$AW$189,AA$1-1973,0)</f>
        <v>-13.564</v>
      </c>
      <c r="AB6" s="33">
        <f>+VLOOKUP($A6,'[2]World Current Acct'!$D$2:$AW$189,AB$1-1973,0)</f>
        <v>-2.0920000000000001</v>
      </c>
      <c r="AC6" s="33">
        <f>+VLOOKUP($A6,'[2]World Current Acct'!$D$2:$AW$189,AC$1-1973,0)</f>
        <v>-4.0640000000000001</v>
      </c>
      <c r="AD6" s="33">
        <f>+VLOOKUP($A6,'[2]World Current Acct'!$D$2:$AW$189,AD$1-1973,0)</f>
        <v>-10.625</v>
      </c>
      <c r="AE6" s="33">
        <f>+VLOOKUP($A6,'[2]World Current Acct'!$D$2:$AW$189,AE$1-1973,0)</f>
        <v>-5.657</v>
      </c>
      <c r="AF6" s="33">
        <f>+VLOOKUP($A6,'[2]World Current Acct'!$D$2:$AW$189,AF$1-1973,0)</f>
        <v>-2.7930000000000001</v>
      </c>
      <c r="AG6" s="33">
        <f>+VLOOKUP($A6,'[2]World Current Acct'!$D$2:$AW$189,AG$1-1973,0)</f>
        <v>-1.091</v>
      </c>
      <c r="AH6" s="33">
        <f>+VLOOKUP($A6,'[2]World Current Acct'!$D$2:$AW$189,AH$1-1973,0)</f>
        <v>-2.5550000000000002</v>
      </c>
      <c r="AI6" s="33">
        <f>+VLOOKUP($A6,'[2]World Current Acct'!$D$2:$AW$189,AI$1-1973,0)</f>
        <v>-3.153</v>
      </c>
      <c r="AJ6" s="33">
        <f>+VLOOKUP($A6,'[2]World Current Acct'!$D$2:$AW$189,AJ$1-1973,0)</f>
        <v>-3.6059999999999999</v>
      </c>
      <c r="AK6" s="33">
        <f>+VLOOKUP($A6,'[2]World Current Acct'!$D$2:$AW$189,AK$1-1973,0)</f>
        <v>-4.0999999999999996</v>
      </c>
      <c r="AL6" s="33">
        <f>+VLOOKUP($A6,'[2]World Current Acct'!$D$2:$AW$189,AL$1-1973,0)</f>
        <v>-4.5279999999999996</v>
      </c>
      <c r="AM6" s="33">
        <f>+VLOOKUP($A6,'[2]World Current Acct'!$D$2:$AW$189,AM$1-1973,0)</f>
        <v>-4.8890000000000002</v>
      </c>
      <c r="AN6" s="33">
        <f>+VLOOKUP($A6,'[2]World Current Acct'!$D$2:$AW$189,AN$1-1973,0)</f>
        <v>-5.5339999999999998</v>
      </c>
      <c r="AQ6" t="s">
        <v>132</v>
      </c>
      <c r="AR6">
        <f t="shared" si="5"/>
        <v>21.97392923649906</v>
      </c>
      <c r="AS6">
        <f t="shared" si="5"/>
        <v>270.49618320610688</v>
      </c>
      <c r="AT6">
        <f t="shared" si="5"/>
        <v>-32.409601318636035</v>
      </c>
      <c r="AU6">
        <f t="shared" si="5"/>
        <v>-71.818320377991171</v>
      </c>
      <c r="AV6">
        <f t="shared" si="5"/>
        <v>-167.22552731206059</v>
      </c>
      <c r="AW6">
        <f t="shared" si="5"/>
        <v>140.06436041834269</v>
      </c>
      <c r="AX6">
        <f t="shared" si="5"/>
        <v>130.09383378016085</v>
      </c>
      <c r="AY6">
        <f t="shared" si="5"/>
        <v>-120.34663559568889</v>
      </c>
      <c r="AZ6">
        <f t="shared" si="5"/>
        <v>258.76879026485324</v>
      </c>
      <c r="BA6">
        <f t="shared" si="5"/>
        <v>-68.515562649640856</v>
      </c>
      <c r="BB6">
        <f t="shared" si="5"/>
        <v>324.71482889733841</v>
      </c>
      <c r="BC6">
        <f t="shared" si="5"/>
        <v>-17.054610564010744</v>
      </c>
      <c r="BD6">
        <f t="shared" si="5"/>
        <v>50.116927504946943</v>
      </c>
      <c r="BE6">
        <f t="shared" si="5"/>
        <v>-53.588975434391848</v>
      </c>
      <c r="BF6">
        <f t="shared" si="5"/>
        <v>-58.998192615543502</v>
      </c>
      <c r="BG6">
        <f t="shared" si="5"/>
        <v>-33.249370277078086</v>
      </c>
      <c r="BH6">
        <f t="shared" si="5"/>
        <v>227.2641509433962</v>
      </c>
      <c r="BI6">
        <f t="shared" si="5"/>
        <v>73.392908619198607</v>
      </c>
      <c r="BJ6">
        <f t="shared" si="5"/>
        <v>65.253532834580227</v>
      </c>
      <c r="BK6">
        <f t="shared" si="5"/>
        <v>95.35211267605635</v>
      </c>
      <c r="BL6">
        <f t="shared" si="5"/>
        <v>12.447213925224034</v>
      </c>
      <c r="BM6">
        <f t="shared" si="5"/>
        <v>-18.822990611403711</v>
      </c>
      <c r="BN6">
        <f t="shared" si="5"/>
        <v>5.212976022566977</v>
      </c>
      <c r="BO6">
        <f t="shared" si="5"/>
        <v>-21.352351332511134</v>
      </c>
      <c r="BP6">
        <f t="shared" si="5"/>
        <v>-7.5202836299175004</v>
      </c>
      <c r="BQ6">
        <f t="shared" si="5"/>
        <v>-84.576820996756112</v>
      </c>
      <c r="BR6">
        <f t="shared" si="5"/>
        <v>94.263862332695965</v>
      </c>
      <c r="BS6">
        <f t="shared" si="5"/>
        <v>161.44192913385831</v>
      </c>
      <c r="BT6">
        <f t="shared" si="5"/>
        <v>-46.757647058823522</v>
      </c>
      <c r="BU6">
        <f t="shared" si="5"/>
        <v>-50.627541099522709</v>
      </c>
      <c r="BV6">
        <f t="shared" si="5"/>
        <v>-60.938059434300044</v>
      </c>
      <c r="BW6">
        <f t="shared" si="5"/>
        <v>134.18881759853346</v>
      </c>
      <c r="BX6">
        <f t="shared" si="5"/>
        <v>23.405088062622298</v>
      </c>
      <c r="BY6">
        <f t="shared" si="5"/>
        <v>14.367269267364406</v>
      </c>
      <c r="BZ6">
        <f t="shared" si="5"/>
        <v>13.699389905712692</v>
      </c>
      <c r="CA6">
        <f t="shared" si="5"/>
        <v>10.439024390243915</v>
      </c>
      <c r="CB6">
        <f t="shared" si="5"/>
        <v>7.972614840989408</v>
      </c>
      <c r="CC6">
        <f t="shared" si="5"/>
        <v>13.19288197995499</v>
      </c>
      <c r="CF6" t="s">
        <v>132</v>
      </c>
      <c r="CG6" s="33">
        <f t="shared" si="12"/>
        <v>-0.47199999999999998</v>
      </c>
      <c r="CH6" s="33">
        <f t="shared" si="6"/>
        <v>-7.0870000000000006</v>
      </c>
      <c r="CI6" s="33">
        <f t="shared" si="6"/>
        <v>3.1460000000000008</v>
      </c>
      <c r="CJ6" s="33">
        <f t="shared" si="6"/>
        <v>4.7119999999999997</v>
      </c>
      <c r="CK6" s="33">
        <f t="shared" si="6"/>
        <v>3.0920000000000001</v>
      </c>
      <c r="CL6" s="33">
        <f t="shared" si="6"/>
        <v>1.7409999999999999</v>
      </c>
      <c r="CM6" s="33">
        <f t="shared" si="6"/>
        <v>3.8819999999999997</v>
      </c>
      <c r="CN6" s="33">
        <f t="shared" si="6"/>
        <v>-8.2629999999999999</v>
      </c>
      <c r="CO6" s="33">
        <f t="shared" si="6"/>
        <v>-3.6149999999999993</v>
      </c>
      <c r="CP6" s="33">
        <f t="shared" si="6"/>
        <v>3.4339999999999993</v>
      </c>
      <c r="CQ6" s="33">
        <f t="shared" si="6"/>
        <v>-5.1239999999999997</v>
      </c>
      <c r="CR6" s="33">
        <f t="shared" si="6"/>
        <v>1.1429999999999998</v>
      </c>
      <c r="CS6" s="33">
        <f t="shared" si="6"/>
        <v>-2.7860000000000005</v>
      </c>
      <c r="CT6" s="33">
        <f t="shared" si="6"/>
        <v>4.4720000000000004</v>
      </c>
      <c r="CU6" s="33">
        <f t="shared" si="6"/>
        <v>2.2850000000000001</v>
      </c>
      <c r="CV6" s="33">
        <f t="shared" si="6"/>
        <v>0.52800000000000002</v>
      </c>
      <c r="CW6" s="33">
        <f t="shared" si="6"/>
        <v>-2.4089999999999998</v>
      </c>
      <c r="CX6" s="33">
        <f t="shared" si="7"/>
        <v>-2.5459999999999998</v>
      </c>
      <c r="CY6" s="33">
        <f t="shared" si="7"/>
        <v>-3.9249999999999998</v>
      </c>
      <c r="CZ6" s="33">
        <f t="shared" si="7"/>
        <v>-9.4779999999999998</v>
      </c>
      <c r="DA6" s="33">
        <f t="shared" si="7"/>
        <v>-2.4170000000000016</v>
      </c>
      <c r="DB6" s="33">
        <f t="shared" si="7"/>
        <v>4.1099999999999994</v>
      </c>
      <c r="DC6" s="33">
        <f t="shared" si="7"/>
        <v>-0.92399999999999949</v>
      </c>
      <c r="DD6" s="33">
        <f t="shared" si="7"/>
        <v>3.9820000000000011</v>
      </c>
      <c r="DE6" s="33">
        <f t="shared" si="7"/>
        <v>1.1029999999999998</v>
      </c>
      <c r="DF6" s="33">
        <f t="shared" si="7"/>
        <v>11.472</v>
      </c>
      <c r="DG6" s="33">
        <f t="shared" si="7"/>
        <v>-1.972</v>
      </c>
      <c r="DH6" s="33">
        <f t="shared" si="7"/>
        <v>-6.5609999999999999</v>
      </c>
      <c r="DI6" s="33">
        <f t="shared" si="7"/>
        <v>4.968</v>
      </c>
      <c r="DJ6" s="33">
        <f t="shared" si="8"/>
        <v>2.8639999999999999</v>
      </c>
      <c r="DK6" s="33">
        <f t="shared" si="8"/>
        <v>1.7020000000000002</v>
      </c>
      <c r="DL6" s="33">
        <f t="shared" si="8"/>
        <v>-1.4640000000000002</v>
      </c>
      <c r="DM6" s="33">
        <f t="shared" si="8"/>
        <v>-0.59799999999999986</v>
      </c>
      <c r="DN6" s="33">
        <f t="shared" si="8"/>
        <v>-0.45299999999999985</v>
      </c>
      <c r="DO6" s="33">
        <f t="shared" si="8"/>
        <v>-0.49399999999999977</v>
      </c>
      <c r="DP6" s="33">
        <f t="shared" si="8"/>
        <v>-0.42799999999999994</v>
      </c>
      <c r="DQ6" s="33">
        <f t="shared" si="8"/>
        <v>-0.36100000000000065</v>
      </c>
      <c r="DR6" s="33">
        <f t="shared" si="8"/>
        <v>-0.64499999999999957</v>
      </c>
      <c r="DS6" s="33"/>
      <c r="DU6" t="s">
        <v>132</v>
      </c>
      <c r="DV6" s="33">
        <f t="shared" si="13"/>
        <v>-0.47199999999999998</v>
      </c>
      <c r="DW6" s="33">
        <f t="shared" si="14"/>
        <v>-7.5590000000000011</v>
      </c>
      <c r="DX6" s="33">
        <f t="shared" si="9"/>
        <v>-4.4130000000000003</v>
      </c>
      <c r="DY6" s="33">
        <f t="shared" si="9"/>
        <v>0.29899999999999949</v>
      </c>
      <c r="DZ6" s="33">
        <f t="shared" si="9"/>
        <v>3.3909999999999996</v>
      </c>
      <c r="EA6" s="33">
        <f t="shared" si="9"/>
        <v>5.1319999999999997</v>
      </c>
      <c r="EB6" s="33">
        <f t="shared" si="9"/>
        <v>9.0139999999999993</v>
      </c>
      <c r="EC6" s="33">
        <f t="shared" si="9"/>
        <v>0.75099999999999945</v>
      </c>
      <c r="ED6" s="33">
        <f t="shared" si="9"/>
        <v>-2.8639999999999999</v>
      </c>
      <c r="EE6" s="33">
        <f t="shared" si="9"/>
        <v>0.5699999999999994</v>
      </c>
      <c r="EF6" s="33">
        <f t="shared" si="9"/>
        <v>-4.5540000000000003</v>
      </c>
      <c r="EG6" s="33">
        <f t="shared" si="9"/>
        <v>-3.4110000000000005</v>
      </c>
      <c r="EH6" s="33">
        <f t="shared" si="9"/>
        <v>-6.197000000000001</v>
      </c>
      <c r="EI6" s="33">
        <f t="shared" si="9"/>
        <v>-1.7250000000000005</v>
      </c>
      <c r="EJ6" s="33">
        <f t="shared" si="9"/>
        <v>0.55999999999999961</v>
      </c>
      <c r="EK6" s="33">
        <f t="shared" si="9"/>
        <v>1.0879999999999996</v>
      </c>
      <c r="EL6" s="33">
        <f t="shared" si="9"/>
        <v>-1.3210000000000002</v>
      </c>
      <c r="EM6" s="33">
        <f t="shared" si="9"/>
        <v>-3.867</v>
      </c>
      <c r="EN6" s="33">
        <f t="shared" si="10"/>
        <v>-7.7919999999999998</v>
      </c>
      <c r="EO6" s="33">
        <f t="shared" si="10"/>
        <v>-17.27</v>
      </c>
      <c r="EP6" s="33">
        <f t="shared" si="10"/>
        <v>-19.687000000000001</v>
      </c>
      <c r="EQ6" s="33">
        <f t="shared" si="10"/>
        <v>-15.577000000000002</v>
      </c>
      <c r="ER6" s="33">
        <f t="shared" si="10"/>
        <v>-16.501000000000001</v>
      </c>
      <c r="ES6" s="33">
        <f t="shared" si="10"/>
        <v>-12.519</v>
      </c>
      <c r="ET6" s="33">
        <f t="shared" si="10"/>
        <v>-11.416</v>
      </c>
      <c r="EU6" s="33">
        <f t="shared" si="10"/>
        <v>5.5999999999999162E-2</v>
      </c>
      <c r="EV6" s="33">
        <f t="shared" si="10"/>
        <v>-1.9160000000000008</v>
      </c>
      <c r="EW6" s="33">
        <f t="shared" si="10"/>
        <v>-8.4770000000000003</v>
      </c>
      <c r="EX6" s="33">
        <f t="shared" si="10"/>
        <v>-3.5090000000000003</v>
      </c>
      <c r="EY6" s="33">
        <f t="shared" si="10"/>
        <v>-0.64500000000000046</v>
      </c>
      <c r="EZ6" s="33">
        <f t="shared" si="10"/>
        <v>1.0569999999999997</v>
      </c>
      <c r="FA6" s="33">
        <f t="shared" si="10"/>
        <v>-0.40700000000000047</v>
      </c>
      <c r="FB6" s="33">
        <f t="shared" si="10"/>
        <v>-1.0050000000000003</v>
      </c>
      <c r="FC6" s="33">
        <f t="shared" si="10"/>
        <v>-1.4580000000000002</v>
      </c>
      <c r="FD6" s="33">
        <f t="shared" si="11"/>
        <v>-1.952</v>
      </c>
      <c r="FE6" s="33">
        <f t="shared" si="11"/>
        <v>-2.38</v>
      </c>
      <c r="FF6" s="33">
        <f t="shared" si="11"/>
        <v>-2.7410000000000005</v>
      </c>
      <c r="FG6" s="33">
        <f t="shared" si="11"/>
        <v>-3.3860000000000001</v>
      </c>
      <c r="FH6" s="33"/>
      <c r="FK6" s="33"/>
      <c r="FL6" s="33"/>
    </row>
    <row r="7" spans="1:168" x14ac:dyDescent="0.25">
      <c r="A7" t="s">
        <v>133</v>
      </c>
      <c r="B7" s="33">
        <f>+VLOOKUP($A7,'[2]World Current Acct'!$D$2:$AW$189,B$1-1973,0)</f>
        <v>10.492000000000001</v>
      </c>
      <c r="C7" s="33">
        <f>+VLOOKUP($A7,'[2]World Current Acct'!$D$2:$AW$189,C$1-1973,0)</f>
        <v>3.25</v>
      </c>
      <c r="D7" s="33">
        <f>+VLOOKUP($A7,'[2]World Current Acct'!$D$2:$AW$189,D$1-1973,0)</f>
        <v>-46.68</v>
      </c>
      <c r="E7" s="33">
        <f>+VLOOKUP($A7,'[2]World Current Acct'!$D$2:$AW$189,E$1-1973,0)</f>
        <v>-46.527000000000001</v>
      </c>
      <c r="F7" s="33">
        <f>+VLOOKUP($A7,'[2]World Current Acct'!$D$2:$AW$189,F$1-1973,0)</f>
        <v>-54.472999999999999</v>
      </c>
      <c r="G7" s="33">
        <f>+VLOOKUP($A7,'[2]World Current Acct'!$D$2:$AW$189,G$1-1973,0)</f>
        <v>-44.305999999999997</v>
      </c>
      <c r="H7" s="33">
        <f>+VLOOKUP($A7,'[2]World Current Acct'!$D$2:$AW$189,H$1-1973,0)</f>
        <v>-45.173000000000002</v>
      </c>
      <c r="I7" s="33">
        <f>+VLOOKUP($A7,'[2]World Current Acct'!$D$2:$AW$189,I$1-1973,0)</f>
        <v>-32.195</v>
      </c>
      <c r="J7" s="33">
        <f>+VLOOKUP($A7,'[2]World Current Acct'!$D$2:$AW$189,J$1-1973,0)</f>
        <v>-19.899999999999999</v>
      </c>
      <c r="K7" s="33">
        <f>+VLOOKUP($A7,'[2]World Current Acct'!$D$2:$AW$189,K$1-1973,0)</f>
        <v>-25.34</v>
      </c>
      <c r="L7" s="33">
        <f>+VLOOKUP($A7,'[2]World Current Acct'!$D$2:$AW$189,L$1-1973,0)</f>
        <v>-9.1850000000000005</v>
      </c>
      <c r="M7" s="33">
        <f>+VLOOKUP($A7,'[2]World Current Acct'!$D$2:$AW$189,M$1-1973,0)</f>
        <v>-9.75</v>
      </c>
      <c r="N7" s="33">
        <f>+VLOOKUP($A7,'[2]World Current Acct'!$D$2:$AW$189,N$1-1973,0)</f>
        <v>-27.614000000000001</v>
      </c>
      <c r="O7" s="33">
        <f>+VLOOKUP($A7,'[2]World Current Acct'!$D$2:$AW$189,O$1-1973,0)</f>
        <v>-16.757999999999999</v>
      </c>
      <c r="P7" s="33">
        <f>+VLOOKUP($A7,'[2]World Current Acct'!$D$2:$AW$189,P$1-1973,0)</f>
        <v>-12.414999999999999</v>
      </c>
      <c r="Q7" s="33">
        <f>+VLOOKUP($A7,'[2]World Current Acct'!$D$2:$AW$189,Q$1-1973,0)</f>
        <v>16.148</v>
      </c>
      <c r="R7" s="33">
        <f>+VLOOKUP($A7,'[2]World Current Acct'!$D$2:$AW$189,R$1-1973,0)</f>
        <v>12.944000000000001</v>
      </c>
      <c r="S7" s="33">
        <f>+VLOOKUP($A7,'[2]World Current Acct'!$D$2:$AW$189,S$1-1973,0)</f>
        <v>4.7839999999999998</v>
      </c>
      <c r="T7" s="33">
        <f>+VLOOKUP($A7,'[2]World Current Acct'!$D$2:$AW$189,T$1-1973,0)</f>
        <v>8.891</v>
      </c>
      <c r="U7" s="33">
        <f>+VLOOKUP($A7,'[2]World Current Acct'!$D$2:$AW$189,U$1-1973,0)</f>
        <v>2.0289999999999999</v>
      </c>
      <c r="V7" s="33">
        <f>+VLOOKUP($A7,'[2]World Current Acct'!$D$2:$AW$189,V$1-1973,0)</f>
        <v>-8.6579999999999995</v>
      </c>
      <c r="W7" s="33">
        <f>+VLOOKUP($A7,'[2]World Current Acct'!$D$2:$AW$189,W$1-1973,0)</f>
        <v>-7.8410000000000002</v>
      </c>
      <c r="X7" s="33">
        <f>+VLOOKUP($A7,'[2]World Current Acct'!$D$2:$AW$189,X$1-1973,0)</f>
        <v>-14.598000000000001</v>
      </c>
      <c r="Y7" s="33">
        <f>+VLOOKUP($A7,'[2]World Current Acct'!$D$2:$AW$189,Y$1-1973,0)</f>
        <v>-23.093</v>
      </c>
      <c r="Z7" s="33">
        <f>+VLOOKUP($A7,'[2]World Current Acct'!$D$2:$AW$189,Z$1-1973,0)</f>
        <v>-17.779</v>
      </c>
      <c r="AA7" s="33">
        <f>+VLOOKUP($A7,'[2]World Current Acct'!$D$2:$AW$189,AA$1-1973,0)</f>
        <v>-29.501999999999999</v>
      </c>
      <c r="AB7" s="33">
        <f>+VLOOKUP($A7,'[2]World Current Acct'!$D$2:$AW$189,AB$1-1973,0)</f>
        <v>-4.109</v>
      </c>
      <c r="AC7" s="33">
        <f>+VLOOKUP($A7,'[2]World Current Acct'!$D$2:$AW$189,AC$1-1973,0)</f>
        <v>13.302</v>
      </c>
      <c r="AD7" s="33">
        <f>+VLOOKUP($A7,'[2]World Current Acct'!$D$2:$AW$189,AD$1-1973,0)</f>
        <v>-2.1230000000000002</v>
      </c>
      <c r="AE7" s="33">
        <f>+VLOOKUP($A7,'[2]World Current Acct'!$D$2:$AW$189,AE$1-1973,0)</f>
        <v>-1.879</v>
      </c>
      <c r="AF7" s="33">
        <f>+VLOOKUP($A7,'[2]World Current Acct'!$D$2:$AW$189,AF$1-1973,0)</f>
        <v>-9.4979999999999993</v>
      </c>
      <c r="AG7" s="33">
        <f>+VLOOKUP($A7,'[2]World Current Acct'!$D$2:$AW$189,AG$1-1973,0)</f>
        <v>-21.920999999999999</v>
      </c>
      <c r="AH7" s="33">
        <f>+VLOOKUP($A7,'[2]World Current Acct'!$D$2:$AW$189,AH$1-1973,0)</f>
        <v>-18.657</v>
      </c>
      <c r="AI7" s="33">
        <f>+VLOOKUP($A7,'[2]World Current Acct'!$D$2:$AW$189,AI$1-1973,0)</f>
        <v>-20.125</v>
      </c>
      <c r="AJ7" s="33">
        <f>+VLOOKUP($A7,'[2]World Current Acct'!$D$2:$AW$189,AJ$1-1973,0)</f>
        <v>-18.568000000000001</v>
      </c>
      <c r="AK7" s="33">
        <f>+VLOOKUP($A7,'[2]World Current Acct'!$D$2:$AW$189,AK$1-1973,0)</f>
        <v>-16.506</v>
      </c>
      <c r="AL7" s="33">
        <f>+VLOOKUP($A7,'[2]World Current Acct'!$D$2:$AW$189,AL$1-1973,0)</f>
        <v>-18.986000000000001</v>
      </c>
      <c r="AM7" s="33">
        <f>+VLOOKUP($A7,'[2]World Current Acct'!$D$2:$AW$189,AM$1-1973,0)</f>
        <v>-20.292999999999999</v>
      </c>
      <c r="AN7" s="33">
        <f>+VLOOKUP($A7,'[2]World Current Acct'!$D$2:$AW$189,AN$1-1973,0)</f>
        <v>-19.187000000000001</v>
      </c>
      <c r="AO7" s="66"/>
      <c r="AQ7" t="s">
        <v>133</v>
      </c>
      <c r="AR7">
        <f t="shared" si="5"/>
        <v>-69.024018299656888</v>
      </c>
      <c r="AS7">
        <f t="shared" si="5"/>
        <v>-1536.3076923076924</v>
      </c>
      <c r="AT7">
        <f t="shared" si="5"/>
        <v>-0.32776349614394462</v>
      </c>
      <c r="AU7">
        <f t="shared" si="5"/>
        <v>17.078255636512125</v>
      </c>
      <c r="AV7">
        <f t="shared" si="5"/>
        <v>-18.664292401740312</v>
      </c>
      <c r="AW7">
        <f t="shared" si="5"/>
        <v>1.9568455739628945</v>
      </c>
      <c r="AX7">
        <f t="shared" si="5"/>
        <v>-28.729550837889889</v>
      </c>
      <c r="AY7">
        <f t="shared" si="5"/>
        <v>-38.189159807423522</v>
      </c>
      <c r="AZ7">
        <f t="shared" si="5"/>
        <v>27.336683417085439</v>
      </c>
      <c r="BA7">
        <f t="shared" si="5"/>
        <v>-63.752959747434886</v>
      </c>
      <c r="BB7">
        <f t="shared" si="5"/>
        <v>6.1513336962438814</v>
      </c>
      <c r="BC7">
        <f t="shared" si="5"/>
        <v>183.22051282051285</v>
      </c>
      <c r="BD7">
        <f t="shared" si="5"/>
        <v>-39.31339175780402</v>
      </c>
      <c r="BE7">
        <f t="shared" si="5"/>
        <v>-25.915980427258617</v>
      </c>
      <c r="BF7">
        <f t="shared" si="5"/>
        <v>-230.06846556584776</v>
      </c>
      <c r="BG7">
        <f t="shared" si="5"/>
        <v>-19.841466435471872</v>
      </c>
      <c r="BH7">
        <f t="shared" si="5"/>
        <v>-63.040791100123613</v>
      </c>
      <c r="BI7">
        <f t="shared" si="5"/>
        <v>85.848662207357876</v>
      </c>
      <c r="BJ7">
        <f t="shared" si="5"/>
        <v>-77.179169947137552</v>
      </c>
      <c r="BK7">
        <f t="shared" si="5"/>
        <v>-526.71266633809762</v>
      </c>
      <c r="BL7">
        <f t="shared" si="5"/>
        <v>-9.4363594363594245</v>
      </c>
      <c r="BM7">
        <f t="shared" si="5"/>
        <v>86.175232750924636</v>
      </c>
      <c r="BN7">
        <f t="shared" si="5"/>
        <v>58.192903137416067</v>
      </c>
      <c r="BO7">
        <f t="shared" si="5"/>
        <v>-23.011302126185427</v>
      </c>
      <c r="BP7">
        <f t="shared" si="5"/>
        <v>65.937341807750698</v>
      </c>
      <c r="BQ7">
        <f t="shared" si="5"/>
        <v>-86.072130703003182</v>
      </c>
      <c r="BR7">
        <f t="shared" si="5"/>
        <v>-423.72840107082015</v>
      </c>
      <c r="BS7">
        <f t="shared" si="5"/>
        <v>-115.96000601413321</v>
      </c>
      <c r="BT7">
        <f t="shared" si="5"/>
        <v>-11.493170042392848</v>
      </c>
      <c r="BU7">
        <f t="shared" si="5"/>
        <v>405.48163916977114</v>
      </c>
      <c r="BV7">
        <f t="shared" si="5"/>
        <v>130.79595704358815</v>
      </c>
      <c r="BW7">
        <f t="shared" si="5"/>
        <v>-14.889831668263312</v>
      </c>
      <c r="BX7">
        <f t="shared" si="5"/>
        <v>7.8683604009219152</v>
      </c>
      <c r="BY7">
        <f t="shared" si="5"/>
        <v>-7.7366459627329078</v>
      </c>
      <c r="BZ7">
        <f t="shared" si="5"/>
        <v>-11.105127100387762</v>
      </c>
      <c r="CA7">
        <f t="shared" si="5"/>
        <v>15.024839452320364</v>
      </c>
      <c r="CB7">
        <f t="shared" si="5"/>
        <v>6.884019804066142</v>
      </c>
      <c r="CC7">
        <f t="shared" si="5"/>
        <v>-5.4501552259399659</v>
      </c>
      <c r="CD7" s="66"/>
      <c r="CF7" t="s">
        <v>133</v>
      </c>
      <c r="CG7" s="33">
        <f t="shared" si="12"/>
        <v>-7.2420000000000009</v>
      </c>
      <c r="CH7" s="33">
        <f t="shared" si="6"/>
        <v>-49.93</v>
      </c>
      <c r="CI7" s="33">
        <f t="shared" si="6"/>
        <v>0.15299999999999869</v>
      </c>
      <c r="CJ7" s="33">
        <f t="shared" si="6"/>
        <v>-7.945999999999998</v>
      </c>
      <c r="CK7" s="33">
        <f t="shared" si="6"/>
        <v>10.167000000000002</v>
      </c>
      <c r="CL7" s="33">
        <f t="shared" si="6"/>
        <v>-0.86700000000000443</v>
      </c>
      <c r="CM7" s="33">
        <f t="shared" si="6"/>
        <v>12.978000000000002</v>
      </c>
      <c r="CN7" s="33">
        <f t="shared" si="6"/>
        <v>12.295000000000002</v>
      </c>
      <c r="CO7" s="33">
        <f t="shared" si="6"/>
        <v>-5.4400000000000013</v>
      </c>
      <c r="CP7" s="33">
        <f t="shared" si="6"/>
        <v>16.155000000000001</v>
      </c>
      <c r="CQ7" s="33">
        <f t="shared" si="6"/>
        <v>-0.5649999999999995</v>
      </c>
      <c r="CR7" s="33">
        <f t="shared" si="6"/>
        <v>-17.864000000000001</v>
      </c>
      <c r="CS7" s="33">
        <f t="shared" si="6"/>
        <v>10.856000000000002</v>
      </c>
      <c r="CT7" s="33">
        <f t="shared" si="6"/>
        <v>4.343</v>
      </c>
      <c r="CU7" s="33">
        <f t="shared" si="6"/>
        <v>28.562999999999999</v>
      </c>
      <c r="CV7" s="33">
        <f t="shared" si="6"/>
        <v>-3.2039999999999988</v>
      </c>
      <c r="CW7" s="33">
        <f t="shared" si="6"/>
        <v>-8.16</v>
      </c>
      <c r="CX7" s="33">
        <f t="shared" si="7"/>
        <v>4.1070000000000002</v>
      </c>
      <c r="CY7" s="33">
        <f t="shared" si="7"/>
        <v>-6.8620000000000001</v>
      </c>
      <c r="CZ7" s="33">
        <f t="shared" si="7"/>
        <v>-10.686999999999999</v>
      </c>
      <c r="DA7" s="33">
        <f t="shared" si="7"/>
        <v>0.81699999999999928</v>
      </c>
      <c r="DB7" s="33">
        <f t="shared" si="7"/>
        <v>-6.7570000000000006</v>
      </c>
      <c r="DC7" s="33">
        <f t="shared" si="7"/>
        <v>-8.4949999999999992</v>
      </c>
      <c r="DD7" s="33">
        <f t="shared" si="7"/>
        <v>5.3140000000000001</v>
      </c>
      <c r="DE7" s="33">
        <f t="shared" si="7"/>
        <v>-11.722999999999999</v>
      </c>
      <c r="DF7" s="33">
        <f t="shared" si="7"/>
        <v>25.393000000000001</v>
      </c>
      <c r="DG7" s="33">
        <f t="shared" si="7"/>
        <v>17.411000000000001</v>
      </c>
      <c r="DH7" s="33">
        <f t="shared" si="7"/>
        <v>-15.425000000000001</v>
      </c>
      <c r="DI7" s="33">
        <f t="shared" si="7"/>
        <v>0.24400000000000022</v>
      </c>
      <c r="DJ7" s="33">
        <f t="shared" si="8"/>
        <v>-7.6189999999999998</v>
      </c>
      <c r="DK7" s="33">
        <f t="shared" si="8"/>
        <v>-12.423</v>
      </c>
      <c r="DL7" s="33">
        <f t="shared" si="8"/>
        <v>3.2639999999999993</v>
      </c>
      <c r="DM7" s="33">
        <f t="shared" si="8"/>
        <v>-1.468</v>
      </c>
      <c r="DN7" s="33">
        <f t="shared" si="8"/>
        <v>1.5569999999999986</v>
      </c>
      <c r="DO7" s="33">
        <f t="shared" si="8"/>
        <v>2.0620000000000012</v>
      </c>
      <c r="DP7" s="33">
        <f t="shared" si="8"/>
        <v>-2.4800000000000004</v>
      </c>
      <c r="DQ7" s="33">
        <f t="shared" si="8"/>
        <v>-1.3069999999999986</v>
      </c>
      <c r="DR7" s="33">
        <f t="shared" si="8"/>
        <v>1.1059999999999981</v>
      </c>
      <c r="DS7" s="33"/>
      <c r="DU7" t="s">
        <v>133</v>
      </c>
      <c r="DV7" s="33">
        <f t="shared" si="13"/>
        <v>-7.2420000000000009</v>
      </c>
      <c r="DW7" s="33">
        <f t="shared" si="14"/>
        <v>-57.171999999999997</v>
      </c>
      <c r="DX7" s="33">
        <f t="shared" si="9"/>
        <v>-57.018999999999998</v>
      </c>
      <c r="DY7" s="33">
        <f t="shared" si="9"/>
        <v>-64.965000000000003</v>
      </c>
      <c r="DZ7" s="33">
        <f t="shared" si="9"/>
        <v>-54.798000000000002</v>
      </c>
      <c r="EA7" s="33">
        <f t="shared" si="9"/>
        <v>-55.665000000000006</v>
      </c>
      <c r="EB7" s="33">
        <f t="shared" si="9"/>
        <v>-42.687000000000005</v>
      </c>
      <c r="EC7" s="33">
        <f t="shared" si="9"/>
        <v>-30.392000000000003</v>
      </c>
      <c r="ED7" s="33">
        <f t="shared" si="9"/>
        <v>-35.832000000000008</v>
      </c>
      <c r="EE7" s="33">
        <f t="shared" si="9"/>
        <v>-19.677000000000007</v>
      </c>
      <c r="EF7" s="33">
        <f t="shared" si="9"/>
        <v>-20.242000000000004</v>
      </c>
      <c r="EG7" s="33">
        <f t="shared" si="9"/>
        <v>-38.106000000000009</v>
      </c>
      <c r="EH7" s="33">
        <f t="shared" si="9"/>
        <v>-27.250000000000007</v>
      </c>
      <c r="EI7" s="33">
        <f t="shared" si="9"/>
        <v>-22.907000000000007</v>
      </c>
      <c r="EJ7" s="33">
        <f t="shared" si="9"/>
        <v>5.6559999999999917</v>
      </c>
      <c r="EK7" s="33">
        <f t="shared" si="9"/>
        <v>2.4519999999999929</v>
      </c>
      <c r="EL7" s="33">
        <f t="shared" si="9"/>
        <v>-5.7080000000000073</v>
      </c>
      <c r="EM7" s="33">
        <f t="shared" si="9"/>
        <v>-1.6010000000000071</v>
      </c>
      <c r="EN7" s="33">
        <f t="shared" si="10"/>
        <v>-8.4630000000000081</v>
      </c>
      <c r="EO7" s="33">
        <f t="shared" si="10"/>
        <v>-19.150000000000006</v>
      </c>
      <c r="EP7" s="33">
        <f t="shared" si="10"/>
        <v>-18.333000000000006</v>
      </c>
      <c r="EQ7" s="33">
        <f t="shared" si="10"/>
        <v>-25.090000000000007</v>
      </c>
      <c r="ER7" s="33">
        <f t="shared" si="10"/>
        <v>-33.585000000000008</v>
      </c>
      <c r="ES7" s="33">
        <f t="shared" si="10"/>
        <v>-28.271000000000008</v>
      </c>
      <c r="ET7" s="33">
        <f t="shared" si="10"/>
        <v>-39.994000000000007</v>
      </c>
      <c r="EU7" s="33">
        <f t="shared" si="10"/>
        <v>-14.601000000000006</v>
      </c>
      <c r="EV7" s="33">
        <f t="shared" si="10"/>
        <v>2.8099999999999952</v>
      </c>
      <c r="EW7" s="33">
        <f t="shared" si="10"/>
        <v>-12.615000000000006</v>
      </c>
      <c r="EX7" s="33">
        <f t="shared" si="10"/>
        <v>-12.371000000000006</v>
      </c>
      <c r="EY7" s="33">
        <f t="shared" si="10"/>
        <v>-19.990000000000006</v>
      </c>
      <c r="EZ7" s="33">
        <f t="shared" si="10"/>
        <v>-32.413000000000004</v>
      </c>
      <c r="FA7" s="33">
        <f t="shared" si="10"/>
        <v>-29.149000000000004</v>
      </c>
      <c r="FB7" s="33">
        <f t="shared" si="10"/>
        <v>-30.617000000000004</v>
      </c>
      <c r="FC7" s="33">
        <f t="shared" si="10"/>
        <v>-29.060000000000006</v>
      </c>
      <c r="FD7" s="33">
        <f t="shared" si="11"/>
        <v>-26.998000000000005</v>
      </c>
      <c r="FE7" s="33">
        <f t="shared" si="11"/>
        <v>-29.478000000000005</v>
      </c>
      <c r="FF7" s="33">
        <f t="shared" si="11"/>
        <v>-30.785000000000004</v>
      </c>
      <c r="FG7" s="33">
        <f t="shared" si="11"/>
        <v>-29.679000000000006</v>
      </c>
      <c r="FH7" s="67"/>
      <c r="FI7" s="34">
        <v>1990</v>
      </c>
      <c r="FJ7" s="34">
        <v>2008</v>
      </c>
      <c r="FK7" s="33"/>
      <c r="FL7" s="33"/>
    </row>
    <row r="8" spans="1:168" x14ac:dyDescent="0.25">
      <c r="A8" t="s">
        <v>134</v>
      </c>
      <c r="B8" s="33">
        <f>+VLOOKUP($A8,'[2]World Current Acct'!$D$2:$AW$189,B$1-1973,0)</f>
        <v>-26.209</v>
      </c>
      <c r="C8" s="33">
        <f>+VLOOKUP($A8,'[2]World Current Acct'!$D$2:$AW$189,C$1-1973,0)</f>
        <v>-39.491999999999997</v>
      </c>
      <c r="D8" s="33">
        <f>+VLOOKUP($A8,'[2]World Current Acct'!$D$2:$AW$189,D$1-1973,0)</f>
        <v>-23.138999999999999</v>
      </c>
      <c r="E8" s="33">
        <f>+VLOOKUP($A8,'[2]World Current Acct'!$D$2:$AW$189,E$1-1973,0)</f>
        <v>-15.366</v>
      </c>
      <c r="F8" s="33">
        <f>+VLOOKUP($A8,'[2]World Current Acct'!$D$2:$AW$189,F$1-1973,0)</f>
        <v>-14.141</v>
      </c>
      <c r="G8" s="33">
        <f>+VLOOKUP($A8,'[2]World Current Acct'!$D$2:$AW$189,G$1-1973,0)</f>
        <v>2.7570000000000001</v>
      </c>
      <c r="H8" s="33">
        <f>+VLOOKUP($A8,'[2]World Current Acct'!$D$2:$AW$189,H$1-1973,0)</f>
        <v>2.4319999999999999</v>
      </c>
      <c r="I8" s="33">
        <f>+VLOOKUP($A8,'[2]World Current Acct'!$D$2:$AW$189,I$1-1973,0)</f>
        <v>22.350999999999999</v>
      </c>
      <c r="J8" s="33">
        <f>+VLOOKUP($A8,'[2]World Current Acct'!$D$2:$AW$189,J$1-1973,0)</f>
        <v>4.3120000000000003</v>
      </c>
      <c r="K8" s="33">
        <f>+VLOOKUP($A8,'[2]World Current Acct'!$D$2:$AW$189,K$1-1973,0)</f>
        <v>5.8040000000000003</v>
      </c>
      <c r="L8" s="33">
        <f>+VLOOKUP($A8,'[2]World Current Acct'!$D$2:$AW$189,L$1-1973,0)</f>
        <v>-0.47299999999999998</v>
      </c>
      <c r="M8" s="33">
        <f>+VLOOKUP($A8,'[2]World Current Acct'!$D$2:$AW$189,M$1-1973,0)</f>
        <v>7.3109999999999999</v>
      </c>
      <c r="N8" s="33">
        <f>+VLOOKUP($A8,'[2]World Current Acct'!$D$2:$AW$189,N$1-1973,0)</f>
        <v>4.5739999999999998</v>
      </c>
      <c r="O8" s="33">
        <f>+VLOOKUP($A8,'[2]World Current Acct'!$D$2:$AW$189,O$1-1973,0)</f>
        <v>9.5570000000000004</v>
      </c>
      <c r="P8" s="33">
        <f>+VLOOKUP($A8,'[2]World Current Acct'!$D$2:$AW$189,P$1-1973,0)</f>
        <v>5.2110000000000003</v>
      </c>
      <c r="Q8" s="33">
        <f>+VLOOKUP($A8,'[2]World Current Acct'!$D$2:$AW$189,Q$1-1973,0)</f>
        <v>6.1180000000000003</v>
      </c>
      <c r="R8" s="33">
        <f>+VLOOKUP($A8,'[2]World Current Acct'!$D$2:$AW$189,R$1-1973,0)</f>
        <v>10.127000000000001</v>
      </c>
      <c r="S8" s="33">
        <f>+VLOOKUP($A8,'[2]World Current Acct'!$D$2:$AW$189,S$1-1973,0)</f>
        <v>13.959</v>
      </c>
      <c r="T8" s="33">
        <f>+VLOOKUP($A8,'[2]World Current Acct'!$D$2:$AW$189,T$1-1973,0)</f>
        <v>3.77</v>
      </c>
      <c r="U8" s="33">
        <f>+VLOOKUP($A8,'[2]World Current Acct'!$D$2:$AW$189,U$1-1973,0)</f>
        <v>10.539</v>
      </c>
      <c r="V8" s="33">
        <f>+VLOOKUP($A8,'[2]World Current Acct'!$D$2:$AW$189,V$1-1973,0)</f>
        <v>9.68</v>
      </c>
      <c r="W8" s="33">
        <f>+VLOOKUP($A8,'[2]World Current Acct'!$D$2:$AW$189,W$1-1973,0)</f>
        <v>9.9079999999999995</v>
      </c>
      <c r="X8" s="33">
        <f>+VLOOKUP($A8,'[2]World Current Acct'!$D$2:$AW$189,X$1-1973,0)</f>
        <v>3.2290000000000001</v>
      </c>
      <c r="Y8" s="33">
        <f>+VLOOKUP($A8,'[2]World Current Acct'!$D$2:$AW$189,Y$1-1973,0)</f>
        <v>5.7160000000000002</v>
      </c>
      <c r="Z8" s="33">
        <f>+VLOOKUP($A8,'[2]World Current Acct'!$D$2:$AW$189,Z$1-1973,0)</f>
        <v>3.48</v>
      </c>
      <c r="AA8" s="33">
        <f>+VLOOKUP($A8,'[2]World Current Acct'!$D$2:$AW$189,AA$1-1973,0)</f>
        <v>15.199</v>
      </c>
      <c r="AB8" s="33">
        <f>+VLOOKUP($A8,'[2]World Current Acct'!$D$2:$AW$189,AB$1-1973,0)</f>
        <v>17.231000000000002</v>
      </c>
      <c r="AC8" s="33">
        <f>+VLOOKUP($A8,'[2]World Current Acct'!$D$2:$AW$189,AC$1-1973,0)</f>
        <v>15</v>
      </c>
      <c r="AD8" s="33">
        <f>+VLOOKUP($A8,'[2]World Current Acct'!$D$2:$AW$189,AD$1-1973,0)</f>
        <v>6.8650000000000002</v>
      </c>
      <c r="AE8" s="33">
        <f>+VLOOKUP($A8,'[2]World Current Acct'!$D$2:$AW$189,AE$1-1973,0)</f>
        <v>-5.2270000000000003</v>
      </c>
      <c r="AF8" s="33">
        <f>+VLOOKUP($A8,'[2]World Current Acct'!$D$2:$AW$189,AF$1-1973,0)</f>
        <v>0.98599999999999999</v>
      </c>
      <c r="AG8" s="33">
        <f>+VLOOKUP($A8,'[2]World Current Acct'!$D$2:$AW$189,AG$1-1973,0)</f>
        <v>2.2109999999999999</v>
      </c>
      <c r="AH8" s="33">
        <f>+VLOOKUP($A8,'[2]World Current Acct'!$D$2:$AW$189,AH$1-1973,0)</f>
        <v>4.9160000000000004</v>
      </c>
      <c r="AI8" s="33">
        <f>+VLOOKUP($A8,'[2]World Current Acct'!$D$2:$AW$189,AI$1-1973,0)</f>
        <v>3.9430000000000001</v>
      </c>
      <c r="AJ8" s="33">
        <f>+VLOOKUP($A8,'[2]World Current Acct'!$D$2:$AW$189,AJ$1-1973,0)</f>
        <v>3.2719999999999998</v>
      </c>
      <c r="AK8" s="33">
        <f>+VLOOKUP($A8,'[2]World Current Acct'!$D$2:$AW$189,AK$1-1973,0)</f>
        <v>3.085</v>
      </c>
      <c r="AL8" s="33">
        <f>+VLOOKUP($A8,'[2]World Current Acct'!$D$2:$AW$189,AL$1-1973,0)</f>
        <v>2.6549999999999998</v>
      </c>
      <c r="AM8" s="33">
        <f>+VLOOKUP($A8,'[2]World Current Acct'!$D$2:$AW$189,AM$1-1973,0)</f>
        <v>4.085</v>
      </c>
      <c r="AN8" s="33">
        <f>+VLOOKUP($A8,'[2]World Current Acct'!$D$2:$AW$189,AN$1-1973,0)</f>
        <v>5.101</v>
      </c>
      <c r="AQ8" t="s">
        <v>134</v>
      </c>
      <c r="AR8">
        <f t="shared" si="5"/>
        <v>50.681063756724797</v>
      </c>
      <c r="AS8">
        <f t="shared" si="5"/>
        <v>-41.40838650865998</v>
      </c>
      <c r="AT8">
        <f t="shared" si="5"/>
        <v>-33.592635809671975</v>
      </c>
      <c r="AU8">
        <f t="shared" si="5"/>
        <v>-7.9721462970193926</v>
      </c>
      <c r="AV8">
        <f t="shared" si="5"/>
        <v>-119.49649954034368</v>
      </c>
      <c r="AW8">
        <f t="shared" si="5"/>
        <v>-11.788175553137464</v>
      </c>
      <c r="AX8">
        <f t="shared" si="5"/>
        <v>819.03782894736833</v>
      </c>
      <c r="AY8">
        <f t="shared" si="5"/>
        <v>-80.707798308800506</v>
      </c>
      <c r="AZ8">
        <f t="shared" si="5"/>
        <v>34.601113172541744</v>
      </c>
      <c r="BA8">
        <f t="shared" si="5"/>
        <v>-108.14955203308064</v>
      </c>
      <c r="BB8">
        <f t="shared" si="5"/>
        <v>-1645.6659619450318</v>
      </c>
      <c r="BC8">
        <f t="shared" si="5"/>
        <v>-37.436739160169608</v>
      </c>
      <c r="BD8">
        <f t="shared" si="5"/>
        <v>108.94184521206824</v>
      </c>
      <c r="BE8">
        <f t="shared" si="5"/>
        <v>-45.474521293292867</v>
      </c>
      <c r="BF8">
        <f t="shared" si="5"/>
        <v>17.405488389944352</v>
      </c>
      <c r="BG8">
        <f t="shared" si="5"/>
        <v>65.527950310558992</v>
      </c>
      <c r="BH8">
        <f t="shared" si="5"/>
        <v>37.839439123136174</v>
      </c>
      <c r="BI8">
        <f t="shared" si="5"/>
        <v>-72.992334694462357</v>
      </c>
      <c r="BJ8">
        <f t="shared" si="5"/>
        <v>179.54907161803715</v>
      </c>
      <c r="BK8">
        <f t="shared" si="5"/>
        <v>-8.1506784324888599</v>
      </c>
      <c r="BL8">
        <f t="shared" si="5"/>
        <v>2.3553719008264409</v>
      </c>
      <c r="BM8">
        <f t="shared" si="5"/>
        <v>-67.410173597093262</v>
      </c>
      <c r="BN8">
        <f t="shared" si="5"/>
        <v>77.020749458036533</v>
      </c>
      <c r="BO8">
        <f t="shared" si="5"/>
        <v>-39.118264520643805</v>
      </c>
      <c r="BP8">
        <f t="shared" si="5"/>
        <v>336.75287356321837</v>
      </c>
      <c r="BQ8">
        <f t="shared" si="5"/>
        <v>13.36930061188238</v>
      </c>
      <c r="BR8">
        <f t="shared" si="5"/>
        <v>-12.947594451860027</v>
      </c>
      <c r="BS8">
        <f t="shared" ref="BS8:CC23" si="15">+AD8/AC8*100-100</f>
        <v>-54.233333333333334</v>
      </c>
      <c r="BT8">
        <f t="shared" si="15"/>
        <v>-176.13983976693373</v>
      </c>
      <c r="BU8">
        <f t="shared" si="15"/>
        <v>-118.86359288310695</v>
      </c>
      <c r="BV8">
        <f t="shared" si="15"/>
        <v>124.23935091277892</v>
      </c>
      <c r="BW8">
        <f t="shared" si="15"/>
        <v>122.34283129805519</v>
      </c>
      <c r="BX8">
        <f t="shared" si="15"/>
        <v>-19.792514239218889</v>
      </c>
      <c r="BY8">
        <f t="shared" si="15"/>
        <v>-17.017499365965008</v>
      </c>
      <c r="BZ8">
        <f t="shared" si="15"/>
        <v>-5.7151589242053831</v>
      </c>
      <c r="CA8">
        <f t="shared" si="15"/>
        <v>-13.938411669367909</v>
      </c>
      <c r="CB8">
        <f t="shared" si="15"/>
        <v>53.860640301318284</v>
      </c>
      <c r="CC8">
        <f t="shared" si="15"/>
        <v>24.871481028151777</v>
      </c>
      <c r="CF8" t="s">
        <v>134</v>
      </c>
      <c r="CG8" s="33">
        <f t="shared" si="12"/>
        <v>-13.282999999999998</v>
      </c>
      <c r="CH8" s="33">
        <f t="shared" si="6"/>
        <v>16.352999999999998</v>
      </c>
      <c r="CI8" s="33">
        <f t="shared" si="6"/>
        <v>7.7729999999999997</v>
      </c>
      <c r="CJ8" s="33">
        <f t="shared" si="6"/>
        <v>1.2249999999999996</v>
      </c>
      <c r="CK8" s="33">
        <f t="shared" si="6"/>
        <v>16.898</v>
      </c>
      <c r="CL8" s="33">
        <f t="shared" si="6"/>
        <v>-0.32500000000000018</v>
      </c>
      <c r="CM8" s="33">
        <f t="shared" si="6"/>
        <v>19.919</v>
      </c>
      <c r="CN8" s="33">
        <f t="shared" si="6"/>
        <v>-18.038999999999998</v>
      </c>
      <c r="CO8" s="33">
        <f t="shared" si="6"/>
        <v>1.492</v>
      </c>
      <c r="CP8" s="33">
        <f t="shared" si="6"/>
        <v>-6.2770000000000001</v>
      </c>
      <c r="CQ8" s="33">
        <f t="shared" si="6"/>
        <v>7.7839999999999998</v>
      </c>
      <c r="CR8" s="33">
        <f t="shared" si="6"/>
        <v>-2.7370000000000001</v>
      </c>
      <c r="CS8" s="33">
        <f t="shared" si="6"/>
        <v>4.9830000000000005</v>
      </c>
      <c r="CT8" s="33">
        <f t="shared" si="6"/>
        <v>-4.3460000000000001</v>
      </c>
      <c r="CU8" s="33">
        <f t="shared" si="6"/>
        <v>0.90700000000000003</v>
      </c>
      <c r="CV8" s="33">
        <f t="shared" si="6"/>
        <v>4.0090000000000003</v>
      </c>
      <c r="CW8" s="33">
        <f t="shared" si="6"/>
        <v>3.831999999999999</v>
      </c>
      <c r="CX8" s="33">
        <f t="shared" si="7"/>
        <v>-10.189</v>
      </c>
      <c r="CY8" s="33">
        <f t="shared" si="7"/>
        <v>6.7690000000000001</v>
      </c>
      <c r="CZ8" s="33">
        <f t="shared" si="7"/>
        <v>-0.85899999999999999</v>
      </c>
      <c r="DA8" s="33">
        <f t="shared" si="7"/>
        <v>0.22799999999999976</v>
      </c>
      <c r="DB8" s="33">
        <f t="shared" si="7"/>
        <v>-6.6789999999999994</v>
      </c>
      <c r="DC8" s="33">
        <f t="shared" si="7"/>
        <v>2.4870000000000001</v>
      </c>
      <c r="DD8" s="33">
        <f t="shared" si="7"/>
        <v>-2.2360000000000002</v>
      </c>
      <c r="DE8" s="33">
        <f t="shared" si="7"/>
        <v>11.718999999999999</v>
      </c>
      <c r="DF8" s="33">
        <f t="shared" si="7"/>
        <v>2.0320000000000018</v>
      </c>
      <c r="DG8" s="33">
        <f t="shared" si="7"/>
        <v>-2.2310000000000016</v>
      </c>
      <c r="DH8" s="33">
        <f t="shared" si="7"/>
        <v>-8.1349999999999998</v>
      </c>
      <c r="DI8" s="33">
        <f t="shared" si="7"/>
        <v>-12.092000000000001</v>
      </c>
      <c r="DJ8" s="33">
        <f t="shared" si="8"/>
        <v>6.2130000000000001</v>
      </c>
      <c r="DK8" s="33">
        <f t="shared" si="8"/>
        <v>1.2249999999999999</v>
      </c>
      <c r="DL8" s="33">
        <f t="shared" si="8"/>
        <v>2.7050000000000005</v>
      </c>
      <c r="DM8" s="33">
        <f t="shared" si="8"/>
        <v>-0.97300000000000031</v>
      </c>
      <c r="DN8" s="33">
        <f t="shared" si="8"/>
        <v>-0.67100000000000026</v>
      </c>
      <c r="DO8" s="33">
        <f t="shared" si="8"/>
        <v>-0.18699999999999983</v>
      </c>
      <c r="DP8" s="33">
        <f t="shared" si="8"/>
        <v>-0.43000000000000016</v>
      </c>
      <c r="DQ8" s="33">
        <f t="shared" si="8"/>
        <v>1.4300000000000002</v>
      </c>
      <c r="DR8" s="33">
        <f t="shared" si="8"/>
        <v>1.016</v>
      </c>
      <c r="DS8" s="33"/>
      <c r="DU8" t="s">
        <v>134</v>
      </c>
      <c r="DV8" s="33">
        <f t="shared" si="13"/>
        <v>-13.282999999999998</v>
      </c>
      <c r="DW8" s="33">
        <f t="shared" si="14"/>
        <v>3.0700000000000003</v>
      </c>
      <c r="DX8" s="33">
        <f t="shared" si="9"/>
        <v>10.843</v>
      </c>
      <c r="DY8" s="33">
        <f t="shared" si="9"/>
        <v>12.068</v>
      </c>
      <c r="DZ8" s="33">
        <f t="shared" si="9"/>
        <v>28.966000000000001</v>
      </c>
      <c r="EA8" s="33">
        <f t="shared" si="9"/>
        <v>28.641000000000002</v>
      </c>
      <c r="EB8" s="33">
        <f t="shared" si="9"/>
        <v>48.56</v>
      </c>
      <c r="EC8" s="33">
        <f t="shared" si="9"/>
        <v>30.521000000000004</v>
      </c>
      <c r="ED8" s="33">
        <f t="shared" si="9"/>
        <v>32.013000000000005</v>
      </c>
      <c r="EE8" s="33">
        <f t="shared" si="9"/>
        <v>25.736000000000004</v>
      </c>
      <c r="EF8" s="33">
        <f t="shared" si="9"/>
        <v>33.520000000000003</v>
      </c>
      <c r="EG8" s="33">
        <f t="shared" si="9"/>
        <v>30.783000000000001</v>
      </c>
      <c r="EH8" s="33">
        <f t="shared" si="9"/>
        <v>35.766000000000005</v>
      </c>
      <c r="EI8" s="33">
        <f t="shared" si="9"/>
        <v>31.420000000000005</v>
      </c>
      <c r="EJ8" s="33">
        <f t="shared" si="9"/>
        <v>32.327000000000005</v>
      </c>
      <c r="EK8" s="33">
        <f t="shared" si="9"/>
        <v>36.336000000000006</v>
      </c>
      <c r="EL8" s="33">
        <f t="shared" si="9"/>
        <v>40.168000000000006</v>
      </c>
      <c r="EM8" s="33">
        <f t="shared" si="9"/>
        <v>29.979000000000006</v>
      </c>
      <c r="EN8" s="33">
        <f t="shared" si="10"/>
        <v>36.748000000000005</v>
      </c>
      <c r="EO8" s="33">
        <f t="shared" si="10"/>
        <v>35.889000000000003</v>
      </c>
      <c r="EP8" s="33">
        <f t="shared" si="10"/>
        <v>36.117000000000004</v>
      </c>
      <c r="EQ8" s="33">
        <f t="shared" si="10"/>
        <v>29.438000000000006</v>
      </c>
      <c r="ER8" s="33">
        <f t="shared" si="10"/>
        <v>31.925000000000004</v>
      </c>
      <c r="ES8" s="33">
        <f t="shared" si="10"/>
        <v>29.689000000000004</v>
      </c>
      <c r="ET8" s="33">
        <f t="shared" si="10"/>
        <v>41.408000000000001</v>
      </c>
      <c r="EU8" s="33">
        <f t="shared" si="10"/>
        <v>43.440000000000005</v>
      </c>
      <c r="EV8" s="33">
        <f t="shared" si="10"/>
        <v>41.209000000000003</v>
      </c>
      <c r="EW8" s="33">
        <f t="shared" si="10"/>
        <v>33.074000000000005</v>
      </c>
      <c r="EX8" s="33">
        <f t="shared" si="10"/>
        <v>20.982000000000006</v>
      </c>
      <c r="EY8" s="33">
        <f t="shared" si="10"/>
        <v>27.195000000000007</v>
      </c>
      <c r="EZ8" s="33">
        <f t="shared" si="10"/>
        <v>28.420000000000009</v>
      </c>
      <c r="FA8" s="33">
        <f t="shared" si="10"/>
        <v>31.125000000000011</v>
      </c>
      <c r="FB8" s="33">
        <f t="shared" si="10"/>
        <v>30.152000000000012</v>
      </c>
      <c r="FC8" s="33">
        <f t="shared" si="10"/>
        <v>29.481000000000012</v>
      </c>
      <c r="FD8" s="33">
        <f t="shared" si="11"/>
        <v>29.294000000000011</v>
      </c>
      <c r="FE8" s="33">
        <f t="shared" si="11"/>
        <v>28.864000000000011</v>
      </c>
      <c r="FF8" s="33">
        <f t="shared" si="11"/>
        <v>30.294000000000011</v>
      </c>
      <c r="FG8" s="33">
        <f t="shared" si="11"/>
        <v>31.310000000000009</v>
      </c>
      <c r="FH8" s="67"/>
      <c r="FI8" s="34">
        <v>1987</v>
      </c>
      <c r="FJ8" s="34">
        <v>2004</v>
      </c>
      <c r="FK8" s="33"/>
      <c r="FL8" s="33"/>
    </row>
    <row r="9" spans="1:168" x14ac:dyDescent="0.25">
      <c r="A9" t="s">
        <v>135</v>
      </c>
      <c r="B9" s="33"/>
      <c r="C9" s="33"/>
      <c r="D9" s="33"/>
      <c r="E9" s="33"/>
      <c r="F9" s="33"/>
      <c r="G9" s="33">
        <f>+VLOOKUP($A9,'[2]World Current Acct'!$D$2:$AW$189,G$1-1973,0)</f>
        <v>82.572999999999993</v>
      </c>
      <c r="H9" s="33">
        <f>+VLOOKUP($A9,'[2]World Current Acct'!$D$2:$AW$189,H$1-1973,0)</f>
        <v>87.777000000000001</v>
      </c>
      <c r="I9" s="33">
        <f>+VLOOKUP($A9,'[2]World Current Acct'!$D$2:$AW$189,I$1-1973,0)</f>
        <v>88.876000000000005</v>
      </c>
      <c r="J9" s="33">
        <f>+VLOOKUP($A9,'[2]World Current Acct'!$D$2:$AW$189,J$1-1973,0)</f>
        <v>92.587999999999994</v>
      </c>
      <c r="K9" s="33">
        <f>+VLOOKUP($A9,'[2]World Current Acct'!$D$2:$AW$189,K$1-1973,0)</f>
        <v>78.768000000000001</v>
      </c>
      <c r="L9" s="33">
        <f>+VLOOKUP($A9,'[2]World Current Acct'!$D$2:$AW$189,L$1-1973,0)</f>
        <v>71.903999999999996</v>
      </c>
      <c r="M9" s="33">
        <f>+VLOOKUP($A9,'[2]World Current Acct'!$D$2:$AW$189,M$1-1973,0)</f>
        <v>69.296000000000006</v>
      </c>
      <c r="N9" s="33">
        <f>+VLOOKUP($A9,'[2]World Current Acct'!$D$2:$AW$189,N$1-1973,0)</f>
        <v>44.673000000000002</v>
      </c>
      <c r="O9" s="33">
        <f>+VLOOKUP($A9,'[2]World Current Acct'!$D$2:$AW$189,O$1-1973,0)</f>
        <v>31.981000000000002</v>
      </c>
      <c r="P9" s="33">
        <f>+VLOOKUP($A9,'[2]World Current Acct'!$D$2:$AW$189,P$1-1973,0)</f>
        <v>39.003</v>
      </c>
      <c r="Q9" s="33">
        <f>+VLOOKUP($A9,'[2]World Current Acct'!$D$2:$AW$189,Q$1-1973,0)</f>
        <v>33.695999999999998</v>
      </c>
      <c r="R9" s="33">
        <f>+VLOOKUP($A9,'[2]World Current Acct'!$D$2:$AW$189,R$1-1973,0)</f>
        <v>29.36</v>
      </c>
      <c r="S9" s="33">
        <f>+VLOOKUP($A9,'[2]World Current Acct'!$D$2:$AW$189,S$1-1973,0)</f>
        <v>26.922000000000001</v>
      </c>
      <c r="T9" s="33">
        <f>+VLOOKUP($A9,'[2]World Current Acct'!$D$2:$AW$189,T$1-1973,0)</f>
        <v>20.367000000000001</v>
      </c>
      <c r="U9" s="33">
        <f>+VLOOKUP($A9,'[2]World Current Acct'!$D$2:$AW$189,U$1-1973,0)</f>
        <v>35.317</v>
      </c>
      <c r="V9" s="33">
        <f>+VLOOKUP($A9,'[2]World Current Acct'!$D$2:$AW$189,V$1-1973,0)</f>
        <v>49.960999999999999</v>
      </c>
      <c r="W9" s="33">
        <f>+VLOOKUP($A9,'[2]World Current Acct'!$D$2:$AW$189,W$1-1973,0)</f>
        <v>46.460999999999999</v>
      </c>
      <c r="X9" s="33">
        <f>+VLOOKUP($A9,'[2]World Current Acct'!$D$2:$AW$189,X$1-1973,0)</f>
        <v>40.17</v>
      </c>
      <c r="Y9" s="33">
        <f>+VLOOKUP($A9,'[2]World Current Acct'!$D$2:$AW$189,Y$1-1973,0)</f>
        <v>44.279000000000003</v>
      </c>
      <c r="Z9" s="33">
        <f>+VLOOKUP($A9,'[2]World Current Acct'!$D$2:$AW$189,Z$1-1973,0)</f>
        <v>42.238999999999997</v>
      </c>
      <c r="AA9" s="33">
        <f>+VLOOKUP($A9,'[2]World Current Acct'!$D$2:$AW$189,AA$1-1973,0)</f>
        <v>47.289000000000001</v>
      </c>
      <c r="AB9" s="33">
        <f>+VLOOKUP($A9,'[2]World Current Acct'!$D$2:$AW$189,AB$1-1973,0)</f>
        <v>50.146999999999998</v>
      </c>
      <c r="AC9" s="33">
        <f>+VLOOKUP($A9,'[2]World Current Acct'!$D$2:$AW$189,AC$1-1973,0)</f>
        <v>47.817999999999998</v>
      </c>
      <c r="AD9" s="33">
        <f>+VLOOKUP($A9,'[2]World Current Acct'!$D$2:$AW$189,AD$1-1973,0)</f>
        <v>48.94</v>
      </c>
      <c r="AE9" s="33">
        <f>+VLOOKUP($A9,'[2]World Current Acct'!$D$2:$AW$189,AE$1-1973,0)</f>
        <v>40.156999999999996</v>
      </c>
      <c r="AF9" s="33">
        <f>+VLOOKUP($A9,'[2]World Current Acct'!$D$2:$AW$189,AF$1-1973,0)</f>
        <v>45.453000000000003</v>
      </c>
      <c r="AG9" s="33">
        <f>+VLOOKUP($A9,'[2]World Current Acct'!$D$2:$AW$189,AG$1-1973,0)</f>
        <v>32.357999999999997</v>
      </c>
      <c r="AH9" s="33">
        <f>+VLOOKUP($A9,'[2]World Current Acct'!$D$2:$AW$189,AH$1-1973,0)</f>
        <v>48.48</v>
      </c>
      <c r="AI9" s="33">
        <f>+VLOOKUP($A9,'[2]World Current Acct'!$D$2:$AW$189,AI$1-1973,0)</f>
        <v>45.131</v>
      </c>
      <c r="AJ9" s="33">
        <f>+VLOOKUP($A9,'[2]World Current Acct'!$D$2:$AW$189,AJ$1-1973,0)</f>
        <v>44.536999999999999</v>
      </c>
      <c r="AK9" s="33">
        <f>+VLOOKUP($A9,'[2]World Current Acct'!$D$2:$AW$189,AK$1-1973,0)</f>
        <v>43.095999999999997</v>
      </c>
      <c r="AL9" s="33">
        <f>+VLOOKUP($A9,'[2]World Current Acct'!$D$2:$AW$189,AL$1-1973,0)</f>
        <v>38.317</v>
      </c>
      <c r="AM9" s="33">
        <f>+VLOOKUP($A9,'[2]World Current Acct'!$D$2:$AW$189,AM$1-1973,0)</f>
        <v>41.024000000000001</v>
      </c>
      <c r="AN9" s="33">
        <f>+VLOOKUP($A9,'[2]World Current Acct'!$D$2:$AW$189,AN$1-1973,0)</f>
        <v>44.194000000000003</v>
      </c>
      <c r="AO9" s="66"/>
      <c r="AQ9" t="s">
        <v>135</v>
      </c>
      <c r="AR9" t="e">
        <f t="shared" ref="AR9:BG27" si="16">+C9/B9*100-100</f>
        <v>#DIV/0!</v>
      </c>
      <c r="AS9" t="e">
        <f t="shared" si="16"/>
        <v>#DIV/0!</v>
      </c>
      <c r="AT9" t="e">
        <f t="shared" si="16"/>
        <v>#DIV/0!</v>
      </c>
      <c r="AU9" t="e">
        <f t="shared" si="16"/>
        <v>#DIV/0!</v>
      </c>
      <c r="AV9" t="e">
        <f t="shared" si="16"/>
        <v>#DIV/0!</v>
      </c>
      <c r="AW9">
        <f t="shared" si="16"/>
        <v>6.3023022053213538</v>
      </c>
      <c r="AX9">
        <f t="shared" si="16"/>
        <v>1.2520364104492216</v>
      </c>
      <c r="AY9">
        <f t="shared" si="16"/>
        <v>4.1766056078131157</v>
      </c>
      <c r="AZ9">
        <f t="shared" si="16"/>
        <v>-14.926340346481183</v>
      </c>
      <c r="BA9">
        <f t="shared" si="16"/>
        <v>-8.7141986593540537</v>
      </c>
      <c r="BB9">
        <f t="shared" si="16"/>
        <v>-3.627058299955479</v>
      </c>
      <c r="BC9">
        <f t="shared" si="16"/>
        <v>-35.533075502193483</v>
      </c>
      <c r="BD9">
        <f t="shared" si="16"/>
        <v>-28.410896962370998</v>
      </c>
      <c r="BE9">
        <f t="shared" si="16"/>
        <v>21.95678684218754</v>
      </c>
      <c r="BF9">
        <f t="shared" si="16"/>
        <v>-13.606645642642874</v>
      </c>
      <c r="BG9">
        <f t="shared" si="16"/>
        <v>-12.867996201329532</v>
      </c>
      <c r="BH9">
        <f t="shared" ref="BE9:BT24" si="17">+S9/R9*100-100</f>
        <v>-8.3038147138964575</v>
      </c>
      <c r="BI9">
        <f t="shared" si="17"/>
        <v>-24.348116781814127</v>
      </c>
      <c r="BJ9">
        <f t="shared" si="17"/>
        <v>73.403053959836996</v>
      </c>
      <c r="BK9">
        <f t="shared" si="17"/>
        <v>41.464450547894785</v>
      </c>
      <c r="BL9">
        <f t="shared" si="17"/>
        <v>-7.0054642621244625</v>
      </c>
      <c r="BM9">
        <f t="shared" si="17"/>
        <v>-13.540388713114211</v>
      </c>
      <c r="BN9">
        <f t="shared" si="17"/>
        <v>10.229026636793634</v>
      </c>
      <c r="BO9">
        <f t="shared" si="17"/>
        <v>-4.6071501163079631</v>
      </c>
      <c r="BP9">
        <f t="shared" si="17"/>
        <v>11.955775468169236</v>
      </c>
      <c r="BQ9">
        <f t="shared" si="17"/>
        <v>6.0436888071221659</v>
      </c>
      <c r="BR9">
        <f t="shared" si="17"/>
        <v>-4.6443456238658314</v>
      </c>
      <c r="BS9">
        <f t="shared" si="17"/>
        <v>2.3463967543602848</v>
      </c>
      <c r="BT9">
        <f t="shared" si="15"/>
        <v>-17.946465059256241</v>
      </c>
      <c r="BU9">
        <f t="shared" si="15"/>
        <v>13.188236173020911</v>
      </c>
      <c r="BV9">
        <f t="shared" si="15"/>
        <v>-28.809979539304337</v>
      </c>
      <c r="BW9">
        <f t="shared" si="15"/>
        <v>49.823845725941027</v>
      </c>
      <c r="BX9">
        <f t="shared" si="15"/>
        <v>-6.908003300330023</v>
      </c>
      <c r="BY9">
        <f t="shared" si="15"/>
        <v>-1.3161684872925434</v>
      </c>
      <c r="BZ9">
        <f t="shared" si="15"/>
        <v>-3.235512046163862</v>
      </c>
      <c r="CA9">
        <f t="shared" si="15"/>
        <v>-11.089196213105609</v>
      </c>
      <c r="CB9">
        <f t="shared" si="15"/>
        <v>7.064749327974539</v>
      </c>
      <c r="CC9">
        <f t="shared" si="15"/>
        <v>7.7271840873634972</v>
      </c>
      <c r="CD9" s="66"/>
      <c r="CF9" t="s">
        <v>135</v>
      </c>
      <c r="CG9" s="33">
        <f t="shared" si="12"/>
        <v>0</v>
      </c>
      <c r="CH9" s="33">
        <f t="shared" si="6"/>
        <v>0</v>
      </c>
      <c r="CI9" s="33">
        <f t="shared" si="6"/>
        <v>0</v>
      </c>
      <c r="CJ9" s="33">
        <f t="shared" si="6"/>
        <v>0</v>
      </c>
      <c r="CK9" s="33">
        <f t="shared" si="6"/>
        <v>82.572999999999993</v>
      </c>
      <c r="CL9" s="33">
        <f t="shared" si="6"/>
        <v>5.2040000000000077</v>
      </c>
      <c r="CM9" s="33">
        <f t="shared" si="6"/>
        <v>1.0990000000000038</v>
      </c>
      <c r="CN9" s="33">
        <f t="shared" si="6"/>
        <v>3.7119999999999891</v>
      </c>
      <c r="CO9" s="33">
        <f t="shared" si="6"/>
        <v>-13.819999999999993</v>
      </c>
      <c r="CP9" s="33">
        <f t="shared" si="6"/>
        <v>-6.8640000000000043</v>
      </c>
      <c r="CQ9" s="33">
        <f t="shared" si="6"/>
        <v>-2.6079999999999899</v>
      </c>
      <c r="CR9" s="33">
        <f t="shared" si="6"/>
        <v>-24.623000000000005</v>
      </c>
      <c r="CS9" s="33">
        <f t="shared" si="6"/>
        <v>-12.692</v>
      </c>
      <c r="CT9" s="33">
        <f t="shared" si="6"/>
        <v>7.0219999999999985</v>
      </c>
      <c r="CU9" s="33">
        <f t="shared" si="6"/>
        <v>-5.3070000000000022</v>
      </c>
      <c r="CV9" s="33">
        <f t="shared" si="6"/>
        <v>-4.3359999999999985</v>
      </c>
      <c r="CW9" s="33">
        <f t="shared" si="6"/>
        <v>-2.4379999999999988</v>
      </c>
      <c r="CX9" s="33">
        <f t="shared" si="7"/>
        <v>-6.5549999999999997</v>
      </c>
      <c r="CY9" s="33">
        <f t="shared" si="7"/>
        <v>14.95</v>
      </c>
      <c r="CZ9" s="33">
        <f t="shared" si="7"/>
        <v>14.643999999999998</v>
      </c>
      <c r="DA9" s="33">
        <f t="shared" si="7"/>
        <v>-3.5</v>
      </c>
      <c r="DB9" s="33">
        <f t="shared" si="7"/>
        <v>-6.2909999999999968</v>
      </c>
      <c r="DC9" s="33">
        <f t="shared" si="7"/>
        <v>4.1090000000000018</v>
      </c>
      <c r="DD9" s="33">
        <f t="shared" si="7"/>
        <v>-2.0400000000000063</v>
      </c>
      <c r="DE9" s="33">
        <f t="shared" si="7"/>
        <v>5.0500000000000043</v>
      </c>
      <c r="DF9" s="33">
        <f t="shared" si="7"/>
        <v>2.857999999999997</v>
      </c>
      <c r="DG9" s="33">
        <f t="shared" si="7"/>
        <v>-2.3290000000000006</v>
      </c>
      <c r="DH9" s="33">
        <f t="shared" si="7"/>
        <v>1.1219999999999999</v>
      </c>
      <c r="DI9" s="33">
        <f t="shared" si="7"/>
        <v>-8.7830000000000013</v>
      </c>
      <c r="DJ9" s="33">
        <f t="shared" si="8"/>
        <v>5.2960000000000065</v>
      </c>
      <c r="DK9" s="33">
        <f t="shared" si="8"/>
        <v>-13.095000000000006</v>
      </c>
      <c r="DL9" s="33">
        <f t="shared" si="8"/>
        <v>16.122</v>
      </c>
      <c r="DM9" s="33">
        <f t="shared" si="8"/>
        <v>-3.3489999999999966</v>
      </c>
      <c r="DN9" s="33">
        <f t="shared" si="8"/>
        <v>-0.59400000000000119</v>
      </c>
      <c r="DO9" s="33">
        <f t="shared" si="8"/>
        <v>-1.4410000000000025</v>
      </c>
      <c r="DP9" s="33">
        <f t="shared" si="8"/>
        <v>-4.7789999999999964</v>
      </c>
      <c r="DQ9" s="33">
        <f t="shared" si="8"/>
        <v>2.7070000000000007</v>
      </c>
      <c r="DR9" s="33">
        <f t="shared" si="8"/>
        <v>3.1700000000000017</v>
      </c>
      <c r="DS9" s="67"/>
      <c r="DU9" t="s">
        <v>135</v>
      </c>
      <c r="DV9" s="33">
        <f t="shared" si="13"/>
        <v>0</v>
      </c>
      <c r="DW9" s="33">
        <f t="shared" si="14"/>
        <v>0</v>
      </c>
      <c r="DX9" s="33">
        <f t="shared" si="9"/>
        <v>0</v>
      </c>
      <c r="DY9" s="33">
        <f t="shared" si="9"/>
        <v>0</v>
      </c>
      <c r="DZ9" s="33">
        <f t="shared" si="9"/>
        <v>82.572999999999993</v>
      </c>
      <c r="EA9" s="33">
        <f t="shared" si="9"/>
        <v>87.777000000000001</v>
      </c>
      <c r="EB9" s="33">
        <f t="shared" si="9"/>
        <v>88.876000000000005</v>
      </c>
      <c r="EC9" s="33">
        <f t="shared" si="9"/>
        <v>92.587999999999994</v>
      </c>
      <c r="ED9" s="33">
        <f t="shared" si="9"/>
        <v>78.768000000000001</v>
      </c>
      <c r="EE9" s="33">
        <f t="shared" si="9"/>
        <v>71.903999999999996</v>
      </c>
      <c r="EF9" s="33">
        <f t="shared" si="9"/>
        <v>69.296000000000006</v>
      </c>
      <c r="EG9" s="33">
        <f t="shared" si="9"/>
        <v>44.673000000000002</v>
      </c>
      <c r="EH9" s="33">
        <f t="shared" si="9"/>
        <v>31.981000000000002</v>
      </c>
      <c r="EI9" s="33">
        <f t="shared" si="9"/>
        <v>39.003</v>
      </c>
      <c r="EJ9" s="33">
        <f t="shared" si="9"/>
        <v>33.695999999999998</v>
      </c>
      <c r="EK9" s="33">
        <f t="shared" si="9"/>
        <v>29.36</v>
      </c>
      <c r="EL9" s="33">
        <f t="shared" si="9"/>
        <v>26.922000000000001</v>
      </c>
      <c r="EM9" s="33">
        <f t="shared" si="9"/>
        <v>20.367000000000001</v>
      </c>
      <c r="EN9" s="33">
        <f t="shared" si="10"/>
        <v>35.317</v>
      </c>
      <c r="EO9" s="33">
        <f t="shared" si="10"/>
        <v>49.960999999999999</v>
      </c>
      <c r="EP9" s="33">
        <f t="shared" si="10"/>
        <v>46.460999999999999</v>
      </c>
      <c r="EQ9" s="33">
        <f t="shared" si="10"/>
        <v>40.17</v>
      </c>
      <c r="ER9" s="33">
        <f t="shared" si="10"/>
        <v>44.279000000000003</v>
      </c>
      <c r="ES9" s="33">
        <f t="shared" si="10"/>
        <v>42.238999999999997</v>
      </c>
      <c r="ET9" s="33">
        <f t="shared" si="10"/>
        <v>47.289000000000001</v>
      </c>
      <c r="EU9" s="33">
        <f t="shared" si="10"/>
        <v>50.146999999999998</v>
      </c>
      <c r="EV9" s="33">
        <f t="shared" si="10"/>
        <v>47.817999999999998</v>
      </c>
      <c r="EW9" s="33">
        <f t="shared" si="10"/>
        <v>48.94</v>
      </c>
      <c r="EX9" s="33">
        <f t="shared" si="10"/>
        <v>40.156999999999996</v>
      </c>
      <c r="EY9" s="33">
        <f t="shared" si="10"/>
        <v>45.453000000000003</v>
      </c>
      <c r="EZ9" s="33">
        <f t="shared" si="10"/>
        <v>32.357999999999997</v>
      </c>
      <c r="FA9" s="33">
        <f t="shared" si="10"/>
        <v>48.48</v>
      </c>
      <c r="FB9" s="33">
        <f t="shared" si="10"/>
        <v>45.131</v>
      </c>
      <c r="FC9" s="33">
        <f t="shared" si="10"/>
        <v>44.536999999999999</v>
      </c>
      <c r="FD9" s="33">
        <f t="shared" si="11"/>
        <v>43.095999999999997</v>
      </c>
      <c r="FE9" s="33">
        <f t="shared" si="11"/>
        <v>38.317</v>
      </c>
      <c r="FF9" s="33">
        <f t="shared" si="11"/>
        <v>41.024000000000001</v>
      </c>
      <c r="FG9" s="33">
        <f t="shared" si="11"/>
        <v>44.194000000000003</v>
      </c>
      <c r="FH9" s="33"/>
      <c r="FK9" s="33"/>
      <c r="FL9" s="33"/>
    </row>
    <row r="10" spans="1:168" x14ac:dyDescent="0.25">
      <c r="A10" t="s">
        <v>136</v>
      </c>
      <c r="B10" s="33">
        <f>+VLOOKUP($A10,'[2]World Current Acct'!$D$2:$AW$189,B$1-1973,0)</f>
        <v>-49.587000000000003</v>
      </c>
      <c r="C10" s="33">
        <f>+VLOOKUP($A10,'[2]World Current Acct'!$D$2:$AW$189,C$1-1973,0)</f>
        <v>-16.786999999999999</v>
      </c>
      <c r="D10" s="33">
        <f>+VLOOKUP($A10,'[2]World Current Acct'!$D$2:$AW$189,D$1-1973,0)</f>
        <v>-9.2650000000000006</v>
      </c>
      <c r="E10" s="33">
        <f>+VLOOKUP($A10,'[2]World Current Acct'!$D$2:$AW$189,E$1-1973,0)</f>
        <v>-8.6180000000000003</v>
      </c>
      <c r="F10" s="33">
        <f>+VLOOKUP($A10,'[2]World Current Acct'!$D$2:$AW$189,F$1-1973,0)</f>
        <v>-5.2359999999999998</v>
      </c>
      <c r="G10" s="33">
        <f>+VLOOKUP($A10,'[2]World Current Acct'!$D$2:$AW$189,G$1-1973,0)</f>
        <v>-3.7240000000000002</v>
      </c>
      <c r="H10" s="33">
        <f>+VLOOKUP($A10,'[2]World Current Acct'!$D$2:$AW$189,H$1-1973,0)</f>
        <v>1.0269999999999999</v>
      </c>
      <c r="I10" s="33">
        <f>+VLOOKUP($A10,'[2]World Current Acct'!$D$2:$AW$189,I$1-1973,0)</f>
        <v>5.8159999999999998</v>
      </c>
      <c r="J10" s="33">
        <f>+VLOOKUP($A10,'[2]World Current Acct'!$D$2:$AW$189,J$1-1973,0)</f>
        <v>-2.3340000000000001</v>
      </c>
      <c r="K10" s="33">
        <f>+VLOOKUP($A10,'[2]World Current Acct'!$D$2:$AW$189,K$1-1973,0)</f>
        <v>-9.7929999999999993</v>
      </c>
      <c r="L10" s="33">
        <f>+VLOOKUP($A10,'[2]World Current Acct'!$D$2:$AW$189,L$1-1973,0)</f>
        <v>-5.8369999999999997</v>
      </c>
      <c r="M10" s="33">
        <f>+VLOOKUP($A10,'[2]World Current Acct'!$D$2:$AW$189,M$1-1973,0)</f>
        <v>-5.26</v>
      </c>
      <c r="N10" s="33">
        <f>+VLOOKUP($A10,'[2]World Current Acct'!$D$2:$AW$189,N$1-1973,0)</f>
        <v>-5.6509999999999998</v>
      </c>
      <c r="O10" s="33">
        <f>+VLOOKUP($A10,'[2]World Current Acct'!$D$2:$AW$189,O$1-1973,0)</f>
        <v>-9.0850000000000009</v>
      </c>
      <c r="P10" s="33">
        <f>+VLOOKUP($A10,'[2]World Current Acct'!$D$2:$AW$189,P$1-1973,0)</f>
        <v>-9.6890000000000001</v>
      </c>
      <c r="Q10" s="33">
        <f>+VLOOKUP($A10,'[2]World Current Acct'!$D$2:$AW$189,Q$1-1973,0)</f>
        <v>-11.026999999999999</v>
      </c>
      <c r="R10" s="33">
        <f>+VLOOKUP($A10,'[2]World Current Acct'!$D$2:$AW$189,R$1-1973,0)</f>
        <v>-6.9370000000000003</v>
      </c>
      <c r="S10" s="33">
        <f>+VLOOKUP($A10,'[2]World Current Acct'!$D$2:$AW$189,S$1-1973,0)</f>
        <v>-6.024</v>
      </c>
      <c r="T10" s="33">
        <f>+VLOOKUP($A10,'[2]World Current Acct'!$D$2:$AW$189,T$1-1973,0)</f>
        <v>-11.036</v>
      </c>
      <c r="U10" s="33">
        <f>+VLOOKUP($A10,'[2]World Current Acct'!$D$2:$AW$189,U$1-1973,0)</f>
        <v>-13.738</v>
      </c>
      <c r="V10" s="33">
        <f>+VLOOKUP($A10,'[2]World Current Acct'!$D$2:$AW$189,V$1-1973,0)</f>
        <v>-10.872</v>
      </c>
      <c r="W10" s="33">
        <f>+VLOOKUP($A10,'[2]World Current Acct'!$D$2:$AW$189,W$1-1973,0)</f>
        <v>-10.624000000000001</v>
      </c>
      <c r="X10" s="33">
        <f>+VLOOKUP($A10,'[2]World Current Acct'!$D$2:$AW$189,X$1-1973,0)</f>
        <v>-11.14</v>
      </c>
      <c r="Y10" s="33">
        <f>+VLOOKUP($A10,'[2]World Current Acct'!$D$2:$AW$189,Y$1-1973,0)</f>
        <v>-11.148999999999999</v>
      </c>
      <c r="Z10" s="33">
        <f>+VLOOKUP($A10,'[2]World Current Acct'!$D$2:$AW$189,Z$1-1973,0)</f>
        <v>-14.327999999999999</v>
      </c>
      <c r="AA10" s="33">
        <f>+VLOOKUP($A10,'[2]World Current Acct'!$D$2:$AW$189,AA$1-1973,0)</f>
        <v>-3.5</v>
      </c>
      <c r="AB10" s="33">
        <f>+VLOOKUP($A10,'[2]World Current Acct'!$D$2:$AW$189,AB$1-1973,0)</f>
        <v>-5.4</v>
      </c>
      <c r="AC10" s="33">
        <f>+VLOOKUP($A10,'[2]World Current Acct'!$D$2:$AW$189,AC$1-1973,0)</f>
        <v>-14.718999999999999</v>
      </c>
      <c r="AD10" s="33">
        <f>+VLOOKUP($A10,'[2]World Current Acct'!$D$2:$AW$189,AD$1-1973,0)</f>
        <v>-15.712999999999999</v>
      </c>
      <c r="AE10" s="33">
        <f>+VLOOKUP($A10,'[2]World Current Acct'!$D$2:$AW$189,AE$1-1973,0)</f>
        <v>-15.643000000000001</v>
      </c>
      <c r="AF10" s="33">
        <f>+VLOOKUP($A10,'[2]World Current Acct'!$D$2:$AW$189,AF$1-1973,0)</f>
        <v>-12.467000000000001</v>
      </c>
      <c r="AG10" s="33">
        <f>+VLOOKUP($A10,'[2]World Current Acct'!$D$2:$AW$189,AG$1-1973,0)</f>
        <v>-15.976000000000001</v>
      </c>
      <c r="AH10" s="33">
        <f>+VLOOKUP($A10,'[2]World Current Acct'!$D$2:$AW$189,AH$1-1973,0)</f>
        <v>-11.099</v>
      </c>
      <c r="AI10" s="33">
        <f>+VLOOKUP($A10,'[2]World Current Acct'!$D$2:$AW$189,AI$1-1973,0)</f>
        <v>-13.23</v>
      </c>
      <c r="AJ10" s="33">
        <f>+VLOOKUP($A10,'[2]World Current Acct'!$D$2:$AW$189,AJ$1-1973,0)</f>
        <v>-11.352</v>
      </c>
      <c r="AK10" s="33">
        <f>+VLOOKUP($A10,'[2]World Current Acct'!$D$2:$AW$189,AK$1-1973,0)</f>
        <v>-8.3130000000000006</v>
      </c>
      <c r="AL10" s="33">
        <f>+VLOOKUP($A10,'[2]World Current Acct'!$D$2:$AW$189,AL$1-1973,0)</f>
        <v>-6.056</v>
      </c>
      <c r="AM10" s="33">
        <f>+VLOOKUP($A10,'[2]World Current Acct'!$D$2:$AW$189,AM$1-1973,0)</f>
        <v>-4.3170000000000002</v>
      </c>
      <c r="AN10" s="33">
        <f>+VLOOKUP($A10,'[2]World Current Acct'!$D$2:$AW$189,AN$1-1973,0)</f>
        <v>-4.2930000000000001</v>
      </c>
      <c r="AO10" s="66"/>
      <c r="AQ10" t="s">
        <v>136</v>
      </c>
      <c r="AR10">
        <f t="shared" si="16"/>
        <v>-66.146369008006133</v>
      </c>
      <c r="AS10">
        <f t="shared" si="16"/>
        <v>-44.808482754512411</v>
      </c>
      <c r="AT10">
        <f t="shared" si="16"/>
        <v>-6.9832703723691338</v>
      </c>
      <c r="AU10">
        <f t="shared" si="16"/>
        <v>-39.243443954513815</v>
      </c>
      <c r="AV10">
        <f t="shared" si="16"/>
        <v>-28.877005347593581</v>
      </c>
      <c r="AW10">
        <f t="shared" si="16"/>
        <v>-127.57787325456498</v>
      </c>
      <c r="AX10">
        <f t="shared" si="16"/>
        <v>466.30963972736129</v>
      </c>
      <c r="AY10">
        <f t="shared" si="16"/>
        <v>-140.13067400275105</v>
      </c>
      <c r="AZ10">
        <f t="shared" si="16"/>
        <v>319.58011996572407</v>
      </c>
      <c r="BA10">
        <f t="shared" si="16"/>
        <v>-40.396201368324313</v>
      </c>
      <c r="BB10">
        <f t="shared" si="16"/>
        <v>-9.8852150077094336</v>
      </c>
      <c r="BC10">
        <f t="shared" si="16"/>
        <v>7.4334600760456198</v>
      </c>
      <c r="BD10">
        <f t="shared" si="16"/>
        <v>60.768005662714586</v>
      </c>
      <c r="BE10">
        <f t="shared" si="16"/>
        <v>6.6483214089157769</v>
      </c>
      <c r="BF10">
        <f t="shared" si="16"/>
        <v>13.809474661987807</v>
      </c>
      <c r="BG10">
        <f t="shared" si="16"/>
        <v>-37.090777183277403</v>
      </c>
      <c r="BH10">
        <f t="shared" si="17"/>
        <v>-13.161308923165635</v>
      </c>
      <c r="BI10">
        <f t="shared" si="17"/>
        <v>83.200531208499342</v>
      </c>
      <c r="BJ10">
        <f t="shared" si="17"/>
        <v>24.483508517578827</v>
      </c>
      <c r="BK10">
        <f t="shared" si="17"/>
        <v>-20.861843063036829</v>
      </c>
      <c r="BL10">
        <f t="shared" si="17"/>
        <v>-2.2810890360559171</v>
      </c>
      <c r="BM10">
        <f t="shared" si="17"/>
        <v>4.8569277108433795</v>
      </c>
      <c r="BN10">
        <f t="shared" si="17"/>
        <v>8.0789946140029656E-2</v>
      </c>
      <c r="BO10">
        <f t="shared" si="17"/>
        <v>28.513768050946283</v>
      </c>
      <c r="BP10">
        <f t="shared" si="17"/>
        <v>-75.572305974316023</v>
      </c>
      <c r="BQ10">
        <f t="shared" si="17"/>
        <v>54.285714285714306</v>
      </c>
      <c r="BR10">
        <f t="shared" si="17"/>
        <v>172.57407407407402</v>
      </c>
      <c r="BS10">
        <f t="shared" si="17"/>
        <v>6.7531761668591486</v>
      </c>
      <c r="BT10">
        <f t="shared" si="15"/>
        <v>-0.44549099471774412</v>
      </c>
      <c r="BU10">
        <f t="shared" si="15"/>
        <v>-20.303010931407016</v>
      </c>
      <c r="BV10">
        <f t="shared" si="15"/>
        <v>28.146306248496046</v>
      </c>
      <c r="BW10">
        <f t="shared" si="15"/>
        <v>-30.527040560841272</v>
      </c>
      <c r="BX10">
        <f t="shared" si="15"/>
        <v>19.199927921434366</v>
      </c>
      <c r="BY10">
        <f t="shared" si="15"/>
        <v>-14.195011337868479</v>
      </c>
      <c r="BZ10">
        <f t="shared" si="15"/>
        <v>-26.770613107822399</v>
      </c>
      <c r="CA10">
        <f t="shared" si="15"/>
        <v>-27.150246601708176</v>
      </c>
      <c r="CB10">
        <f t="shared" si="15"/>
        <v>-28.71532364597094</v>
      </c>
      <c r="CC10">
        <f t="shared" si="15"/>
        <v>-0.55594162612925402</v>
      </c>
      <c r="CF10" t="s">
        <v>136</v>
      </c>
      <c r="CG10" s="33">
        <f t="shared" si="12"/>
        <v>32.800000000000004</v>
      </c>
      <c r="CH10" s="33">
        <f t="shared" si="6"/>
        <v>7.5219999999999985</v>
      </c>
      <c r="CI10" s="33">
        <f t="shared" si="6"/>
        <v>0.64700000000000024</v>
      </c>
      <c r="CJ10" s="33">
        <f t="shared" si="6"/>
        <v>3.3820000000000006</v>
      </c>
      <c r="CK10" s="33">
        <f t="shared" si="6"/>
        <v>1.5119999999999996</v>
      </c>
      <c r="CL10" s="33">
        <f t="shared" si="6"/>
        <v>4.7510000000000003</v>
      </c>
      <c r="CM10" s="33">
        <f t="shared" si="6"/>
        <v>4.7889999999999997</v>
      </c>
      <c r="CN10" s="33">
        <f t="shared" si="6"/>
        <v>-8.15</v>
      </c>
      <c r="CO10" s="33">
        <f t="shared" si="6"/>
        <v>-7.4589999999999996</v>
      </c>
      <c r="CP10" s="33">
        <f t="shared" si="6"/>
        <v>3.9559999999999995</v>
      </c>
      <c r="CQ10" s="33">
        <f t="shared" si="6"/>
        <v>0.57699999999999996</v>
      </c>
      <c r="CR10" s="33">
        <f t="shared" si="6"/>
        <v>-0.39100000000000001</v>
      </c>
      <c r="CS10" s="33">
        <f t="shared" si="6"/>
        <v>-3.4340000000000011</v>
      </c>
      <c r="CT10" s="33">
        <f t="shared" si="6"/>
        <v>-0.6039999999999992</v>
      </c>
      <c r="CU10" s="33">
        <f t="shared" si="6"/>
        <v>-1.3379999999999992</v>
      </c>
      <c r="CV10" s="33">
        <f t="shared" si="6"/>
        <v>4.089999999999999</v>
      </c>
      <c r="CW10" s="33">
        <f t="shared" si="6"/>
        <v>0.91300000000000026</v>
      </c>
      <c r="CX10" s="33">
        <f t="shared" si="7"/>
        <v>-5.0119999999999996</v>
      </c>
      <c r="CY10" s="33">
        <f t="shared" si="7"/>
        <v>-2.702</v>
      </c>
      <c r="CZ10" s="33">
        <f t="shared" si="7"/>
        <v>2.8659999999999997</v>
      </c>
      <c r="DA10" s="33">
        <f t="shared" si="7"/>
        <v>0.24799999999999933</v>
      </c>
      <c r="DB10" s="33">
        <f t="shared" si="7"/>
        <v>-0.51600000000000001</v>
      </c>
      <c r="DC10" s="33">
        <f t="shared" si="7"/>
        <v>-8.9999999999985647E-3</v>
      </c>
      <c r="DD10" s="33">
        <f t="shared" si="7"/>
        <v>-3.1790000000000003</v>
      </c>
      <c r="DE10" s="33">
        <f t="shared" si="7"/>
        <v>10.827999999999999</v>
      </c>
      <c r="DF10" s="33">
        <f t="shared" si="7"/>
        <v>-1.9000000000000004</v>
      </c>
      <c r="DG10" s="33">
        <f t="shared" si="7"/>
        <v>-9.3189999999999991</v>
      </c>
      <c r="DH10" s="33">
        <f t="shared" si="7"/>
        <v>-0.99399999999999977</v>
      </c>
      <c r="DI10" s="33">
        <f t="shared" si="7"/>
        <v>6.9999999999998508E-2</v>
      </c>
      <c r="DJ10" s="33">
        <f t="shared" si="8"/>
        <v>3.1760000000000002</v>
      </c>
      <c r="DK10" s="33">
        <f t="shared" si="8"/>
        <v>-3.5090000000000003</v>
      </c>
      <c r="DL10" s="33">
        <f t="shared" si="8"/>
        <v>4.8770000000000007</v>
      </c>
      <c r="DM10" s="33">
        <f t="shared" si="8"/>
        <v>-2.1310000000000002</v>
      </c>
      <c r="DN10" s="33">
        <f t="shared" si="8"/>
        <v>1.8780000000000001</v>
      </c>
      <c r="DO10" s="33">
        <f t="shared" si="8"/>
        <v>3.0389999999999997</v>
      </c>
      <c r="DP10" s="33">
        <f t="shared" si="8"/>
        <v>2.2570000000000006</v>
      </c>
      <c r="DQ10" s="33">
        <f t="shared" si="8"/>
        <v>1.7389999999999999</v>
      </c>
      <c r="DR10" s="33">
        <f t="shared" si="8"/>
        <v>2.4000000000000021E-2</v>
      </c>
      <c r="DS10" s="33"/>
      <c r="DU10" t="s">
        <v>136</v>
      </c>
      <c r="DV10" s="33">
        <f t="shared" si="13"/>
        <v>32.800000000000004</v>
      </c>
      <c r="DW10" s="33">
        <f t="shared" si="14"/>
        <v>40.322000000000003</v>
      </c>
      <c r="DX10" s="33">
        <f t="shared" si="9"/>
        <v>40.969000000000001</v>
      </c>
      <c r="DY10" s="33">
        <f t="shared" si="9"/>
        <v>44.350999999999999</v>
      </c>
      <c r="DZ10" s="33">
        <f t="shared" si="9"/>
        <v>45.863</v>
      </c>
      <c r="EA10" s="33">
        <f t="shared" si="9"/>
        <v>50.613999999999997</v>
      </c>
      <c r="EB10" s="33">
        <f t="shared" si="9"/>
        <v>55.402999999999999</v>
      </c>
      <c r="EC10" s="33">
        <f t="shared" si="9"/>
        <v>47.253</v>
      </c>
      <c r="ED10" s="33">
        <f t="shared" si="9"/>
        <v>39.793999999999997</v>
      </c>
      <c r="EE10" s="33">
        <f t="shared" si="9"/>
        <v>43.75</v>
      </c>
      <c r="EF10" s="33">
        <f t="shared" si="9"/>
        <v>44.326999999999998</v>
      </c>
      <c r="EG10" s="33">
        <f t="shared" si="9"/>
        <v>43.936</v>
      </c>
      <c r="EH10" s="33">
        <f t="shared" si="9"/>
        <v>40.501999999999995</v>
      </c>
      <c r="EI10" s="33">
        <f t="shared" si="9"/>
        <v>39.897999999999996</v>
      </c>
      <c r="EJ10" s="33">
        <f t="shared" si="9"/>
        <v>38.559999999999995</v>
      </c>
      <c r="EK10" s="33">
        <f t="shared" si="9"/>
        <v>42.649999999999991</v>
      </c>
      <c r="EL10" s="33">
        <f t="shared" si="9"/>
        <v>43.562999999999988</v>
      </c>
      <c r="EM10" s="33">
        <f t="shared" si="9"/>
        <v>38.550999999999988</v>
      </c>
      <c r="EN10" s="33">
        <f t="shared" si="10"/>
        <v>35.84899999999999</v>
      </c>
      <c r="EO10" s="33">
        <f t="shared" si="10"/>
        <v>38.714999999999989</v>
      </c>
      <c r="EP10" s="33">
        <f t="shared" si="10"/>
        <v>38.962999999999987</v>
      </c>
      <c r="EQ10" s="33">
        <f t="shared" si="10"/>
        <v>38.446999999999989</v>
      </c>
      <c r="ER10" s="33">
        <f t="shared" si="10"/>
        <v>38.437999999999988</v>
      </c>
      <c r="ES10" s="33">
        <f t="shared" si="10"/>
        <v>35.258999999999986</v>
      </c>
      <c r="ET10" s="33">
        <f t="shared" si="10"/>
        <v>46.086999999999989</v>
      </c>
      <c r="EU10" s="33">
        <f t="shared" si="10"/>
        <v>44.186999999999991</v>
      </c>
      <c r="EV10" s="33">
        <f t="shared" si="10"/>
        <v>34.867999999999995</v>
      </c>
      <c r="EW10" s="33">
        <f t="shared" si="10"/>
        <v>33.873999999999995</v>
      </c>
      <c r="EX10" s="33">
        <f t="shared" si="10"/>
        <v>33.943999999999996</v>
      </c>
      <c r="EY10" s="33">
        <f t="shared" si="10"/>
        <v>37.119999999999997</v>
      </c>
      <c r="EZ10" s="33">
        <f t="shared" si="10"/>
        <v>33.610999999999997</v>
      </c>
      <c r="FA10" s="33">
        <f t="shared" si="10"/>
        <v>38.488</v>
      </c>
      <c r="FB10" s="33">
        <f t="shared" si="10"/>
        <v>36.356999999999999</v>
      </c>
      <c r="FC10" s="33">
        <f t="shared" si="10"/>
        <v>38.234999999999999</v>
      </c>
      <c r="FD10" s="33">
        <f t="shared" si="11"/>
        <v>41.274000000000001</v>
      </c>
      <c r="FE10" s="33">
        <f t="shared" si="11"/>
        <v>43.530999999999999</v>
      </c>
      <c r="FF10" s="33">
        <f t="shared" si="11"/>
        <v>45.269999999999996</v>
      </c>
      <c r="FG10" s="33">
        <f t="shared" si="11"/>
        <v>45.293999999999997</v>
      </c>
      <c r="FH10" s="67"/>
      <c r="FI10" s="34">
        <v>1995</v>
      </c>
      <c r="FK10" s="33"/>
      <c r="FL10" s="33"/>
    </row>
    <row r="11" spans="1:168" x14ac:dyDescent="0.25">
      <c r="A11" t="s">
        <v>137</v>
      </c>
      <c r="B11" s="33">
        <f>+VLOOKUP($A11,'[2]World Current Acct'!$D$2:$AW$189,B$1-1973,0)</f>
        <v>-1.8069999999999999</v>
      </c>
      <c r="C11" s="33">
        <f>+VLOOKUP($A11,'[2]World Current Acct'!$D$2:$AW$189,C$1-1973,0)</f>
        <v>1.282</v>
      </c>
      <c r="D11" s="33">
        <f>+VLOOKUP($A11,'[2]World Current Acct'!$D$2:$AW$189,D$1-1973,0)</f>
        <v>0.63100000000000001</v>
      </c>
      <c r="E11" s="33">
        <f>+VLOOKUP($A11,'[2]World Current Acct'!$D$2:$AW$189,E$1-1973,0)</f>
        <v>0.40400000000000003</v>
      </c>
      <c r="F11" s="33">
        <f>+VLOOKUP($A11,'[2]World Current Acct'!$D$2:$AW$189,F$1-1973,0)</f>
        <v>-46.265000000000001</v>
      </c>
      <c r="G11" s="33">
        <f>+VLOOKUP($A11,'[2]World Current Acct'!$D$2:$AW$189,G$1-1973,0)</f>
        <v>-28.721</v>
      </c>
      <c r="H11" s="33">
        <f>+VLOOKUP($A11,'[2]World Current Acct'!$D$2:$AW$189,H$1-1973,0)</f>
        <v>-15.618</v>
      </c>
      <c r="I11" s="33">
        <f>+VLOOKUP($A11,'[2]World Current Acct'!$D$2:$AW$189,I$1-1973,0)</f>
        <v>-16.992000000000001</v>
      </c>
      <c r="J11" s="33">
        <f>+VLOOKUP($A11,'[2]World Current Acct'!$D$2:$AW$189,J$1-1973,0)</f>
        <v>-14.983000000000001</v>
      </c>
      <c r="K11" s="33">
        <f>+VLOOKUP($A11,'[2]World Current Acct'!$D$2:$AW$189,K$1-1973,0)</f>
        <v>-9.9030000000000005</v>
      </c>
      <c r="L11" s="33">
        <f>+VLOOKUP($A11,'[2]World Current Acct'!$D$2:$AW$189,L$1-1973,0)</f>
        <v>-12.965999999999999</v>
      </c>
      <c r="M11" s="33">
        <f>+VLOOKUP($A11,'[2]World Current Acct'!$D$2:$AW$189,M$1-1973,0)</f>
        <v>-9.282</v>
      </c>
      <c r="N11" s="33">
        <f>+VLOOKUP($A11,'[2]World Current Acct'!$D$2:$AW$189,N$1-1973,0)</f>
        <v>-15.840999999999999</v>
      </c>
      <c r="O11" s="33">
        <f>+VLOOKUP($A11,'[2]World Current Acct'!$D$2:$AW$189,O$1-1973,0)</f>
        <v>-8.2210000000000001</v>
      </c>
      <c r="P11" s="33">
        <f>+VLOOKUP($A11,'[2]World Current Acct'!$D$2:$AW$189,P$1-1973,0)</f>
        <v>-16.253</v>
      </c>
      <c r="Q11" s="33">
        <f>+VLOOKUP($A11,'[2]World Current Acct'!$D$2:$AW$189,Q$1-1973,0)</f>
        <v>-14.273999999999999</v>
      </c>
      <c r="R11" s="33">
        <f>+VLOOKUP($A11,'[2]World Current Acct'!$D$2:$AW$189,R$1-1973,0)</f>
        <v>-12.731</v>
      </c>
      <c r="S11" s="33">
        <f>+VLOOKUP($A11,'[2]World Current Acct'!$D$2:$AW$189,S$1-1973,0)</f>
        <v>-19.927</v>
      </c>
      <c r="T11" s="33">
        <f>+VLOOKUP($A11,'[2]World Current Acct'!$D$2:$AW$189,T$1-1973,0)</f>
        <v>-8.4480000000000004</v>
      </c>
      <c r="U11" s="33">
        <f>+VLOOKUP($A11,'[2]World Current Acct'!$D$2:$AW$189,U$1-1973,0)</f>
        <v>-6.7789999999999999</v>
      </c>
      <c r="V11" s="33">
        <f>+VLOOKUP($A11,'[2]World Current Acct'!$D$2:$AW$189,V$1-1973,0)</f>
        <v>-0.2</v>
      </c>
      <c r="W11" s="33">
        <f>+VLOOKUP($A11,'[2]World Current Acct'!$D$2:$AW$189,W$1-1973,0)</f>
        <v>2.4580000000000002</v>
      </c>
      <c r="X11" s="33">
        <f>+VLOOKUP($A11,'[2]World Current Acct'!$D$2:$AW$189,X$1-1973,0)</f>
        <v>-1.728</v>
      </c>
      <c r="Y11" s="33">
        <f>+VLOOKUP($A11,'[2]World Current Acct'!$D$2:$AW$189,Y$1-1973,0)</f>
        <v>-3.1779999999999999</v>
      </c>
      <c r="Z11" s="33">
        <f>+VLOOKUP($A11,'[2]World Current Acct'!$D$2:$AW$189,Z$1-1973,0)</f>
        <v>-4.6029999999999998</v>
      </c>
      <c r="AA11" s="33">
        <f>+VLOOKUP($A11,'[2]World Current Acct'!$D$2:$AW$189,AA$1-1973,0)</f>
        <v>-7.3620000000000001</v>
      </c>
      <c r="AB11" s="33">
        <f>+VLOOKUP($A11,'[2]World Current Acct'!$D$2:$AW$189,AB$1-1973,0)</f>
        <v>-6.0090000000000003</v>
      </c>
      <c r="AC11" s="33">
        <f>+VLOOKUP($A11,'[2]World Current Acct'!$D$2:$AW$189,AC$1-1973,0)</f>
        <v>-5.6849999999999996</v>
      </c>
      <c r="AD11" s="33">
        <f>+VLOOKUP($A11,'[2]World Current Acct'!$D$2:$AW$189,AD$1-1973,0)</f>
        <v>-12.132999999999999</v>
      </c>
      <c r="AE11" s="33">
        <f>+VLOOKUP($A11,'[2]World Current Acct'!$D$2:$AW$189,AE$1-1973,0)</f>
        <v>-7.7750000000000004</v>
      </c>
      <c r="AF11" s="33">
        <f>+VLOOKUP($A11,'[2]World Current Acct'!$D$2:$AW$189,AF$1-1973,0)</f>
        <v>-5.6840000000000002</v>
      </c>
      <c r="AG11" s="33">
        <f>+VLOOKUP($A11,'[2]World Current Acct'!$D$2:$AW$189,AG$1-1973,0)</f>
        <v>-9.0489999999999995</v>
      </c>
      <c r="AH11" s="33">
        <f>+VLOOKUP($A11,'[2]World Current Acct'!$D$2:$AW$189,AH$1-1973,0)</f>
        <v>-5.39</v>
      </c>
      <c r="AI11" s="33">
        <f>+VLOOKUP($A11,'[2]World Current Acct'!$D$2:$AW$189,AI$1-1973,0)</f>
        <v>-6.6660000000000004</v>
      </c>
      <c r="AJ11" s="33">
        <f>+VLOOKUP($A11,'[2]World Current Acct'!$D$2:$AW$189,AJ$1-1973,0)</f>
        <v>-7.38</v>
      </c>
      <c r="AK11" s="33">
        <f>+VLOOKUP($A11,'[2]World Current Acct'!$D$2:$AW$189,AK$1-1973,0)</f>
        <v>-7.2110000000000003</v>
      </c>
      <c r="AL11" s="33">
        <f>+VLOOKUP($A11,'[2]World Current Acct'!$D$2:$AW$189,AL$1-1973,0)</f>
        <v>-6.923</v>
      </c>
      <c r="AM11" s="33">
        <f>+VLOOKUP($A11,'[2]World Current Acct'!$D$2:$AW$189,AM$1-1973,0)</f>
        <v>-6.4619999999999997</v>
      </c>
      <c r="AN11" s="33">
        <f>+VLOOKUP($A11,'[2]World Current Acct'!$D$2:$AW$189,AN$1-1973,0)</f>
        <v>-5.7050000000000001</v>
      </c>
      <c r="AQ11" t="s">
        <v>137</v>
      </c>
      <c r="AR11">
        <f t="shared" si="16"/>
        <v>-170.94631986718318</v>
      </c>
      <c r="AS11">
        <f t="shared" si="16"/>
        <v>-50.78003120124805</v>
      </c>
      <c r="AT11">
        <f t="shared" si="16"/>
        <v>-35.974643423137877</v>
      </c>
      <c r="AU11">
        <f t="shared" si="16"/>
        <v>-11551.732673267326</v>
      </c>
      <c r="AV11">
        <f t="shared" si="16"/>
        <v>-37.920674375878093</v>
      </c>
      <c r="AW11">
        <f t="shared" si="16"/>
        <v>-45.621670554646421</v>
      </c>
      <c r="AX11">
        <f t="shared" si="16"/>
        <v>8.7975412985017414</v>
      </c>
      <c r="AY11">
        <f t="shared" si="16"/>
        <v>-11.823210922787197</v>
      </c>
      <c r="AZ11">
        <f t="shared" si="16"/>
        <v>-33.905092438096503</v>
      </c>
      <c r="BA11">
        <f t="shared" si="16"/>
        <v>30.930021205695226</v>
      </c>
      <c r="BB11">
        <f t="shared" si="16"/>
        <v>-28.412771864877371</v>
      </c>
      <c r="BC11">
        <f t="shared" si="16"/>
        <v>70.663650075414779</v>
      </c>
      <c r="BD11">
        <f t="shared" si="16"/>
        <v>-48.103023799002585</v>
      </c>
      <c r="BE11">
        <f t="shared" si="16"/>
        <v>97.701009609536555</v>
      </c>
      <c r="BF11">
        <f t="shared" si="16"/>
        <v>-12.176213622100533</v>
      </c>
      <c r="BG11">
        <f t="shared" si="16"/>
        <v>-10.809864088552615</v>
      </c>
      <c r="BH11">
        <f t="shared" si="17"/>
        <v>56.523446704893587</v>
      </c>
      <c r="BI11">
        <f t="shared" si="17"/>
        <v>-57.605259196065639</v>
      </c>
      <c r="BJ11">
        <f t="shared" si="17"/>
        <v>-19.756155303030312</v>
      </c>
      <c r="BK11">
        <f t="shared" si="17"/>
        <v>-97.049712346953825</v>
      </c>
      <c r="BL11">
        <f t="shared" si="17"/>
        <v>-1329</v>
      </c>
      <c r="BM11">
        <f t="shared" si="17"/>
        <v>-170.30105777054516</v>
      </c>
      <c r="BN11">
        <f t="shared" si="17"/>
        <v>83.912037037037038</v>
      </c>
      <c r="BO11">
        <f t="shared" si="17"/>
        <v>44.839521711768384</v>
      </c>
      <c r="BP11">
        <f t="shared" si="17"/>
        <v>59.939170106452337</v>
      </c>
      <c r="BQ11">
        <f t="shared" si="17"/>
        <v>-18.378158109209451</v>
      </c>
      <c r="BR11">
        <f t="shared" si="17"/>
        <v>-5.3919121318023144</v>
      </c>
      <c r="BS11">
        <f t="shared" si="17"/>
        <v>113.42128408091469</v>
      </c>
      <c r="BT11">
        <f t="shared" si="15"/>
        <v>-35.918569191461287</v>
      </c>
      <c r="BU11">
        <f t="shared" si="15"/>
        <v>-26.893890675241167</v>
      </c>
      <c r="BV11">
        <f t="shared" si="15"/>
        <v>59.201266713581958</v>
      </c>
      <c r="BW11">
        <f t="shared" si="15"/>
        <v>-40.435407227317931</v>
      </c>
      <c r="BX11">
        <f t="shared" si="15"/>
        <v>23.673469387755119</v>
      </c>
      <c r="BY11">
        <f t="shared" si="15"/>
        <v>10.711071107110698</v>
      </c>
      <c r="BZ11">
        <f t="shared" si="15"/>
        <v>-2.2899728997289799</v>
      </c>
      <c r="CA11">
        <f t="shared" si="15"/>
        <v>-3.9938982110664227</v>
      </c>
      <c r="CB11">
        <f t="shared" si="15"/>
        <v>-6.6589628773652976</v>
      </c>
      <c r="CC11">
        <f t="shared" si="15"/>
        <v>-11.714639430516854</v>
      </c>
      <c r="CD11" s="66"/>
      <c r="CF11" t="s">
        <v>137</v>
      </c>
      <c r="CG11" s="33">
        <f t="shared" si="12"/>
        <v>3.089</v>
      </c>
      <c r="CH11" s="33">
        <f t="shared" si="6"/>
        <v>-0.65100000000000002</v>
      </c>
      <c r="CI11" s="33">
        <f t="shared" si="6"/>
        <v>-0.22699999999999998</v>
      </c>
      <c r="CJ11" s="33">
        <f t="shared" si="6"/>
        <v>-46.669000000000004</v>
      </c>
      <c r="CK11" s="33">
        <f t="shared" si="6"/>
        <v>17.544</v>
      </c>
      <c r="CL11" s="33">
        <f t="shared" si="6"/>
        <v>13.103</v>
      </c>
      <c r="CM11" s="33">
        <f t="shared" si="6"/>
        <v>-1.3740000000000006</v>
      </c>
      <c r="CN11" s="33">
        <f t="shared" si="6"/>
        <v>2.0090000000000003</v>
      </c>
      <c r="CO11" s="33">
        <f t="shared" si="6"/>
        <v>5.08</v>
      </c>
      <c r="CP11" s="33">
        <f t="shared" si="6"/>
        <v>-3.0629999999999988</v>
      </c>
      <c r="CQ11" s="33">
        <f t="shared" si="6"/>
        <v>3.6839999999999993</v>
      </c>
      <c r="CR11" s="33">
        <f t="shared" si="6"/>
        <v>-6.5589999999999993</v>
      </c>
      <c r="CS11" s="33">
        <f t="shared" si="6"/>
        <v>7.6199999999999992</v>
      </c>
      <c r="CT11" s="33">
        <f t="shared" si="6"/>
        <v>-8.032</v>
      </c>
      <c r="CU11" s="33">
        <f t="shared" si="6"/>
        <v>1.979000000000001</v>
      </c>
      <c r="CV11" s="33">
        <f t="shared" si="6"/>
        <v>1.5429999999999993</v>
      </c>
      <c r="CW11" s="33">
        <f t="shared" si="6"/>
        <v>-7.1959999999999997</v>
      </c>
      <c r="CX11" s="33">
        <f t="shared" si="7"/>
        <v>11.478999999999999</v>
      </c>
      <c r="CY11" s="33">
        <f t="shared" si="7"/>
        <v>1.6690000000000005</v>
      </c>
      <c r="CZ11" s="33">
        <f t="shared" si="7"/>
        <v>6.5789999999999997</v>
      </c>
      <c r="DA11" s="33">
        <f t="shared" si="7"/>
        <v>2.6580000000000004</v>
      </c>
      <c r="DB11" s="33">
        <f t="shared" si="7"/>
        <v>-4.1859999999999999</v>
      </c>
      <c r="DC11" s="33">
        <f t="shared" si="7"/>
        <v>-1.45</v>
      </c>
      <c r="DD11" s="33">
        <f t="shared" si="7"/>
        <v>-1.4249999999999998</v>
      </c>
      <c r="DE11" s="33">
        <f t="shared" si="7"/>
        <v>-2.7590000000000003</v>
      </c>
      <c r="DF11" s="33">
        <f t="shared" si="7"/>
        <v>1.3529999999999998</v>
      </c>
      <c r="DG11" s="33">
        <f t="shared" si="7"/>
        <v>0.32400000000000073</v>
      </c>
      <c r="DH11" s="33">
        <f t="shared" si="7"/>
        <v>-6.4479999999999995</v>
      </c>
      <c r="DI11" s="33">
        <f t="shared" si="7"/>
        <v>4.3579999999999988</v>
      </c>
      <c r="DJ11" s="33">
        <f t="shared" si="8"/>
        <v>2.0910000000000002</v>
      </c>
      <c r="DK11" s="33">
        <f t="shared" si="8"/>
        <v>-3.3649999999999993</v>
      </c>
      <c r="DL11" s="33">
        <f t="shared" si="8"/>
        <v>3.6589999999999998</v>
      </c>
      <c r="DM11" s="33">
        <f t="shared" si="8"/>
        <v>-1.2760000000000007</v>
      </c>
      <c r="DN11" s="33">
        <f t="shared" si="8"/>
        <v>-0.71399999999999952</v>
      </c>
      <c r="DO11" s="33">
        <f t="shared" si="8"/>
        <v>0.16899999999999959</v>
      </c>
      <c r="DP11" s="33">
        <f t="shared" si="8"/>
        <v>0.28800000000000026</v>
      </c>
      <c r="DQ11" s="33">
        <f t="shared" si="8"/>
        <v>0.4610000000000003</v>
      </c>
      <c r="DR11" s="33">
        <f t="shared" si="8"/>
        <v>0.75699999999999967</v>
      </c>
      <c r="DS11" s="33"/>
      <c r="DU11" t="s">
        <v>137</v>
      </c>
      <c r="DV11" s="33">
        <f t="shared" si="13"/>
        <v>3.089</v>
      </c>
      <c r="DW11" s="33">
        <f t="shared" si="14"/>
        <v>2.4379999999999997</v>
      </c>
      <c r="DX11" s="33">
        <f t="shared" si="9"/>
        <v>2.2109999999999999</v>
      </c>
      <c r="DY11" s="33">
        <f t="shared" si="9"/>
        <v>-44.458000000000006</v>
      </c>
      <c r="DZ11" s="33">
        <f t="shared" si="9"/>
        <v>-26.914000000000005</v>
      </c>
      <c r="EA11" s="33">
        <f t="shared" si="9"/>
        <v>-13.811000000000005</v>
      </c>
      <c r="EB11" s="33">
        <f t="shared" si="9"/>
        <v>-15.185000000000006</v>
      </c>
      <c r="EC11" s="33">
        <f t="shared" si="9"/>
        <v>-13.176000000000005</v>
      </c>
      <c r="ED11" s="33">
        <f t="shared" si="9"/>
        <v>-8.0960000000000054</v>
      </c>
      <c r="EE11" s="33">
        <f t="shared" si="9"/>
        <v>-11.159000000000004</v>
      </c>
      <c r="EF11" s="33">
        <f t="shared" si="9"/>
        <v>-7.475000000000005</v>
      </c>
      <c r="EG11" s="33">
        <f t="shared" si="9"/>
        <v>-14.034000000000004</v>
      </c>
      <c r="EH11" s="33">
        <f t="shared" si="9"/>
        <v>-6.414000000000005</v>
      </c>
      <c r="EI11" s="33">
        <f t="shared" si="9"/>
        <v>-14.446000000000005</v>
      </c>
      <c r="EJ11" s="33">
        <f t="shared" si="9"/>
        <v>-12.467000000000004</v>
      </c>
      <c r="EK11" s="33">
        <f t="shared" si="9"/>
        <v>-10.924000000000005</v>
      </c>
      <c r="EL11" s="33">
        <f t="shared" si="9"/>
        <v>-18.120000000000005</v>
      </c>
      <c r="EM11" s="33">
        <f t="shared" si="9"/>
        <v>-6.6410000000000053</v>
      </c>
      <c r="EN11" s="33">
        <f t="shared" si="10"/>
        <v>-4.9720000000000049</v>
      </c>
      <c r="EO11" s="33">
        <f t="shared" si="10"/>
        <v>1.6069999999999949</v>
      </c>
      <c r="EP11" s="33">
        <f t="shared" si="10"/>
        <v>4.2649999999999952</v>
      </c>
      <c r="EQ11" s="33">
        <f t="shared" si="10"/>
        <v>7.8999999999995296E-2</v>
      </c>
      <c r="ER11" s="33">
        <f t="shared" si="10"/>
        <v>-1.3710000000000047</v>
      </c>
      <c r="ES11" s="33">
        <f t="shared" si="10"/>
        <v>-2.7960000000000047</v>
      </c>
      <c r="ET11" s="33">
        <f t="shared" si="10"/>
        <v>-5.555000000000005</v>
      </c>
      <c r="EU11" s="33">
        <f t="shared" si="10"/>
        <v>-4.2020000000000053</v>
      </c>
      <c r="EV11" s="33">
        <f t="shared" si="10"/>
        <v>-3.8780000000000046</v>
      </c>
      <c r="EW11" s="33">
        <f t="shared" si="10"/>
        <v>-10.326000000000004</v>
      </c>
      <c r="EX11" s="33">
        <f t="shared" si="10"/>
        <v>-5.9680000000000053</v>
      </c>
      <c r="EY11" s="33">
        <f t="shared" si="10"/>
        <v>-3.8770000000000051</v>
      </c>
      <c r="EZ11" s="33">
        <f t="shared" si="10"/>
        <v>-7.2420000000000044</v>
      </c>
      <c r="FA11" s="33">
        <f t="shared" si="10"/>
        <v>-3.5830000000000046</v>
      </c>
      <c r="FB11" s="33">
        <f t="shared" si="10"/>
        <v>-4.8590000000000053</v>
      </c>
      <c r="FC11" s="33">
        <f t="shared" si="10"/>
        <v>-5.5730000000000048</v>
      </c>
      <c r="FD11" s="33">
        <f t="shared" si="11"/>
        <v>-5.4040000000000052</v>
      </c>
      <c r="FE11" s="33">
        <f t="shared" si="11"/>
        <v>-5.116000000000005</v>
      </c>
      <c r="FF11" s="33">
        <f t="shared" si="11"/>
        <v>-4.6550000000000047</v>
      </c>
      <c r="FG11" s="33">
        <f t="shared" si="11"/>
        <v>-3.898000000000005</v>
      </c>
      <c r="FH11" s="67"/>
      <c r="FI11" s="34">
        <v>1995</v>
      </c>
      <c r="FK11" s="33"/>
      <c r="FL11" s="33"/>
    </row>
    <row r="12" spans="1:168" x14ac:dyDescent="0.25">
      <c r="A12" t="s">
        <v>138</v>
      </c>
      <c r="B12" s="33">
        <f>+VLOOKUP($A12,'[2]World Current Acct'!$D$2:$AW$189,B$1-1973,0)</f>
        <v>-12.144</v>
      </c>
      <c r="C12" s="33">
        <f>+VLOOKUP($A12,'[2]World Current Acct'!$D$2:$AW$189,C$1-1973,0)</f>
        <v>-8.3369999999999997</v>
      </c>
      <c r="D12" s="33">
        <f>+VLOOKUP($A12,'[2]World Current Acct'!$D$2:$AW$189,D$1-1973,0)</f>
        <v>-8.3580000000000005</v>
      </c>
      <c r="E12" s="33">
        <f>+VLOOKUP($A12,'[2]World Current Acct'!$D$2:$AW$189,E$1-1973,0)</f>
        <v>-9.6110000000000007</v>
      </c>
      <c r="F12" s="33">
        <f>+VLOOKUP($A12,'[2]World Current Acct'!$D$2:$AW$189,F$1-1973,0)</f>
        <v>-9.8520000000000003</v>
      </c>
      <c r="G12" s="33">
        <f>+VLOOKUP($A12,'[2]World Current Acct'!$D$2:$AW$189,G$1-1973,0)</f>
        <v>-7.51</v>
      </c>
      <c r="H12" s="33">
        <f>+VLOOKUP($A12,'[2]World Current Acct'!$D$2:$AW$189,H$1-1973,0)</f>
        <v>-0.62</v>
      </c>
      <c r="I12" s="33">
        <f>+VLOOKUP($A12,'[2]World Current Acct'!$D$2:$AW$189,I$1-1973,0)</f>
        <v>-0.21</v>
      </c>
      <c r="J12" s="33">
        <f>+VLOOKUP($A12,'[2]World Current Acct'!$D$2:$AW$189,J$1-1973,0)</f>
        <v>-2.5499999999999998</v>
      </c>
      <c r="K12" s="33">
        <f>+VLOOKUP($A12,'[2]World Current Acct'!$D$2:$AW$189,K$1-1973,0)</f>
        <v>-5.52</v>
      </c>
      <c r="L12" s="33">
        <f>+VLOOKUP($A12,'[2]World Current Acct'!$D$2:$AW$189,L$1-1973,0)</f>
        <v>-2.7970000000000002</v>
      </c>
      <c r="M12" s="33">
        <f>+VLOOKUP($A12,'[2]World Current Acct'!$D$2:$AW$189,M$1-1973,0)</f>
        <v>-7.38</v>
      </c>
      <c r="N12" s="33">
        <f>+VLOOKUP($A12,'[2]World Current Acct'!$D$2:$AW$189,N$1-1973,0)</f>
        <v>-9.3510000000000009</v>
      </c>
      <c r="O12" s="33">
        <f>+VLOOKUP($A12,'[2]World Current Acct'!$D$2:$AW$189,O$1-1973,0)</f>
        <v>1.6819999999999999</v>
      </c>
      <c r="P12" s="33">
        <f>+VLOOKUP($A12,'[2]World Current Acct'!$D$2:$AW$189,P$1-1973,0)</f>
        <v>1.0109999999999999</v>
      </c>
      <c r="Q12" s="33">
        <f>+VLOOKUP($A12,'[2]World Current Acct'!$D$2:$AW$189,Q$1-1973,0)</f>
        <v>-2.246</v>
      </c>
      <c r="R12" s="33">
        <f>+VLOOKUP($A12,'[2]World Current Acct'!$D$2:$AW$189,R$1-1973,0)</f>
        <v>-5.0670000000000002</v>
      </c>
      <c r="S12" s="33">
        <f>+VLOOKUP($A12,'[2]World Current Acct'!$D$2:$AW$189,S$1-1973,0)</f>
        <v>-4.7610000000000001</v>
      </c>
      <c r="T12" s="33">
        <f>+VLOOKUP($A12,'[2]World Current Acct'!$D$2:$AW$189,T$1-1973,0)</f>
        <v>3.093</v>
      </c>
      <c r="U12" s="33">
        <f>+VLOOKUP($A12,'[2]World Current Acct'!$D$2:$AW$189,U$1-1973,0)</f>
        <v>-1.7649999999999999</v>
      </c>
      <c r="V12" s="33">
        <f>+VLOOKUP($A12,'[2]World Current Acct'!$D$2:$AW$189,V$1-1973,0)</f>
        <v>-5.32</v>
      </c>
      <c r="W12" s="33">
        <f>+VLOOKUP($A12,'[2]World Current Acct'!$D$2:$AW$189,W$1-1973,0)</f>
        <v>-3.2869999999999999</v>
      </c>
      <c r="X12" s="33">
        <f>+VLOOKUP($A12,'[2]World Current Acct'!$D$2:$AW$189,X$1-1973,0)</f>
        <v>-3.7559999999999998</v>
      </c>
      <c r="Y12" s="33">
        <f>+VLOOKUP($A12,'[2]World Current Acct'!$D$2:$AW$189,Y$1-1973,0)</f>
        <v>-2.2559999999999998</v>
      </c>
      <c r="Z12" s="33">
        <f>+VLOOKUP($A12,'[2]World Current Acct'!$D$2:$AW$189,Z$1-1973,0)</f>
        <v>-5.032</v>
      </c>
      <c r="AA12" s="33">
        <f>+VLOOKUP($A12,'[2]World Current Acct'!$D$2:$AW$189,AA$1-1973,0)</f>
        <v>-5.8780000000000001</v>
      </c>
      <c r="AB12" s="33">
        <f>+VLOOKUP($A12,'[2]World Current Acct'!$D$2:$AW$189,AB$1-1973,0)</f>
        <v>-6.9649999999999999</v>
      </c>
      <c r="AC12" s="33">
        <f>+VLOOKUP($A12,'[2]World Current Acct'!$D$2:$AW$189,AC$1-1973,0)</f>
        <v>-11.781000000000001</v>
      </c>
      <c r="AD12" s="33">
        <f>+VLOOKUP($A12,'[2]World Current Acct'!$D$2:$AW$189,AD$1-1973,0)</f>
        <v>-15.615</v>
      </c>
      <c r="AE12" s="33">
        <f>+VLOOKUP($A12,'[2]World Current Acct'!$D$2:$AW$189,AE$1-1973,0)</f>
        <v>-10.728</v>
      </c>
      <c r="AF12" s="33">
        <f>+VLOOKUP($A12,'[2]World Current Acct'!$D$2:$AW$189,AF$1-1973,0)</f>
        <v>-9.83</v>
      </c>
      <c r="AG12" s="33">
        <f>+VLOOKUP($A12,'[2]World Current Acct'!$D$2:$AW$189,AG$1-1973,0)</f>
        <v>-4.7220000000000004</v>
      </c>
      <c r="AH12" s="33">
        <f>+VLOOKUP($A12,'[2]World Current Acct'!$D$2:$AW$189,AH$1-1973,0)</f>
        <v>-4.8899999999999997</v>
      </c>
      <c r="AI12" s="33"/>
      <c r="AJ12" s="33"/>
      <c r="AK12" s="33"/>
      <c r="AL12" s="33"/>
      <c r="AM12" s="33"/>
      <c r="AN12" s="33"/>
      <c r="AO12" s="66"/>
      <c r="AQ12" t="s">
        <v>138</v>
      </c>
      <c r="AR12">
        <f t="shared" si="16"/>
        <v>-31.348814229249015</v>
      </c>
      <c r="AS12">
        <f t="shared" si="16"/>
        <v>0.25188916876575718</v>
      </c>
      <c r="AT12">
        <f t="shared" si="16"/>
        <v>14.991624790619767</v>
      </c>
      <c r="AU12">
        <f t="shared" si="16"/>
        <v>2.5075434398085434</v>
      </c>
      <c r="AV12">
        <f t="shared" si="16"/>
        <v>-23.771822980105554</v>
      </c>
      <c r="AW12">
        <f t="shared" si="16"/>
        <v>-91.744340878828226</v>
      </c>
      <c r="AX12">
        <f t="shared" si="16"/>
        <v>-66.129032258064512</v>
      </c>
      <c r="AY12">
        <f t="shared" si="16"/>
        <v>1114.2857142857142</v>
      </c>
      <c r="AZ12">
        <f t="shared" si="16"/>
        <v>116.47058823529412</v>
      </c>
      <c r="BA12">
        <f t="shared" si="16"/>
        <v>-49.329710144927532</v>
      </c>
      <c r="BB12">
        <f t="shared" si="16"/>
        <v>163.85412942438325</v>
      </c>
      <c r="BC12">
        <f t="shared" si="16"/>
        <v>26.707317073170756</v>
      </c>
      <c r="BD12">
        <f t="shared" si="16"/>
        <v>-117.98738102876698</v>
      </c>
      <c r="BE12">
        <f t="shared" si="17"/>
        <v>-39.89298454221165</v>
      </c>
      <c r="BF12">
        <f t="shared" si="17"/>
        <v>-322.15628090999013</v>
      </c>
      <c r="BG12">
        <f t="shared" si="17"/>
        <v>125.60106856634013</v>
      </c>
      <c r="BH12">
        <f t="shared" si="17"/>
        <v>-6.0390763765541777</v>
      </c>
      <c r="BI12">
        <f t="shared" si="17"/>
        <v>-164.9653434152489</v>
      </c>
      <c r="BJ12">
        <f t="shared" si="17"/>
        <v>-157.06433882961525</v>
      </c>
      <c r="BK12">
        <f t="shared" si="17"/>
        <v>201.41643059490087</v>
      </c>
      <c r="BL12">
        <f t="shared" si="17"/>
        <v>-38.214285714285722</v>
      </c>
      <c r="BM12">
        <f t="shared" si="17"/>
        <v>14.268329783997572</v>
      </c>
      <c r="BN12">
        <f t="shared" si="17"/>
        <v>-39.936102236421725</v>
      </c>
      <c r="BO12">
        <f t="shared" si="17"/>
        <v>123.04964539007096</v>
      </c>
      <c r="BP12">
        <f t="shared" si="17"/>
        <v>16.812400635930061</v>
      </c>
      <c r="BQ12">
        <f t="shared" si="17"/>
        <v>18.492684586594081</v>
      </c>
      <c r="BR12">
        <f t="shared" si="17"/>
        <v>69.145728643216074</v>
      </c>
      <c r="BS12">
        <f t="shared" si="17"/>
        <v>32.543926661573721</v>
      </c>
      <c r="BT12">
        <f t="shared" si="15"/>
        <v>-31.296829971181566</v>
      </c>
      <c r="BU12">
        <f t="shared" si="15"/>
        <v>-8.3706189410887362</v>
      </c>
      <c r="BV12">
        <f t="shared" si="15"/>
        <v>-51.963377416073243</v>
      </c>
      <c r="BW12">
        <f t="shared" si="15"/>
        <v>3.5578144853875244</v>
      </c>
      <c r="BX12">
        <f t="shared" si="15"/>
        <v>-100</v>
      </c>
      <c r="BY12" t="e">
        <f t="shared" si="15"/>
        <v>#DIV/0!</v>
      </c>
      <c r="BZ12" t="e">
        <f t="shared" si="15"/>
        <v>#DIV/0!</v>
      </c>
      <c r="CA12" t="e">
        <f t="shared" si="15"/>
        <v>#DIV/0!</v>
      </c>
      <c r="CB12" t="e">
        <f t="shared" si="15"/>
        <v>#DIV/0!</v>
      </c>
      <c r="CC12" t="e">
        <f t="shared" si="15"/>
        <v>#DIV/0!</v>
      </c>
      <c r="CF12" t="s">
        <v>138</v>
      </c>
      <c r="CG12" s="33">
        <f t="shared" si="12"/>
        <v>3.8070000000000004</v>
      </c>
      <c r="CH12" s="33">
        <f t="shared" si="6"/>
        <v>-2.1000000000000796E-2</v>
      </c>
      <c r="CI12" s="33">
        <f t="shared" si="6"/>
        <v>-1.2530000000000001</v>
      </c>
      <c r="CJ12" s="33">
        <f t="shared" si="6"/>
        <v>-0.24099999999999966</v>
      </c>
      <c r="CK12" s="33">
        <f t="shared" si="6"/>
        <v>2.3420000000000005</v>
      </c>
      <c r="CL12" s="33">
        <f t="shared" si="6"/>
        <v>6.89</v>
      </c>
      <c r="CM12" s="33">
        <f t="shared" si="6"/>
        <v>0.41000000000000003</v>
      </c>
      <c r="CN12" s="33">
        <f t="shared" si="6"/>
        <v>-2.34</v>
      </c>
      <c r="CO12" s="33">
        <f t="shared" si="6"/>
        <v>-2.9699999999999998</v>
      </c>
      <c r="CP12" s="33">
        <f t="shared" si="6"/>
        <v>2.7229999999999994</v>
      </c>
      <c r="CQ12" s="33">
        <f t="shared" si="6"/>
        <v>-4.5830000000000002</v>
      </c>
      <c r="CR12" s="33">
        <f t="shared" si="6"/>
        <v>-1.971000000000001</v>
      </c>
      <c r="CS12" s="33">
        <f t="shared" si="6"/>
        <v>11.033000000000001</v>
      </c>
      <c r="CT12" s="33">
        <f t="shared" si="6"/>
        <v>-0.67100000000000004</v>
      </c>
      <c r="CU12" s="33">
        <f t="shared" si="6"/>
        <v>-3.2569999999999997</v>
      </c>
      <c r="CV12" s="33">
        <f t="shared" si="6"/>
        <v>-2.8210000000000002</v>
      </c>
      <c r="CW12" s="33">
        <f t="shared" si="6"/>
        <v>0.30600000000000005</v>
      </c>
      <c r="CX12" s="33">
        <f t="shared" si="7"/>
        <v>7.8540000000000001</v>
      </c>
      <c r="CY12" s="33">
        <f t="shared" si="7"/>
        <v>-4.8579999999999997</v>
      </c>
      <c r="CZ12" s="33">
        <f t="shared" si="7"/>
        <v>-3.5550000000000006</v>
      </c>
      <c r="DA12" s="33">
        <f t="shared" si="7"/>
        <v>2.0330000000000004</v>
      </c>
      <c r="DB12" s="33">
        <f t="shared" si="7"/>
        <v>-0.46899999999999986</v>
      </c>
      <c r="DC12" s="33">
        <f t="shared" si="7"/>
        <v>1.5</v>
      </c>
      <c r="DD12" s="33">
        <f t="shared" si="7"/>
        <v>-2.7760000000000002</v>
      </c>
      <c r="DE12" s="33">
        <f t="shared" si="7"/>
        <v>-0.84600000000000009</v>
      </c>
      <c r="DF12" s="33">
        <f t="shared" si="7"/>
        <v>-1.0869999999999997</v>
      </c>
      <c r="DG12" s="33">
        <f t="shared" si="7"/>
        <v>-4.8160000000000007</v>
      </c>
      <c r="DH12" s="33">
        <f t="shared" si="7"/>
        <v>-3.8339999999999996</v>
      </c>
      <c r="DI12" s="33">
        <f t="shared" si="7"/>
        <v>4.8870000000000005</v>
      </c>
      <c r="DJ12" s="33">
        <f t="shared" si="8"/>
        <v>0.89799999999999969</v>
      </c>
      <c r="DK12" s="33">
        <f t="shared" si="8"/>
        <v>5.1079999999999997</v>
      </c>
      <c r="DL12" s="33">
        <f t="shared" si="8"/>
        <v>-0.16799999999999926</v>
      </c>
      <c r="DM12" s="33"/>
      <c r="DN12" s="33"/>
      <c r="DO12" s="33"/>
      <c r="DP12" s="33"/>
      <c r="DQ12" s="33"/>
      <c r="DR12" s="33"/>
      <c r="DS12" s="33"/>
      <c r="DU12" t="s">
        <v>138</v>
      </c>
      <c r="DV12" s="33">
        <f t="shared" si="13"/>
        <v>3.8070000000000004</v>
      </c>
      <c r="DW12" s="33">
        <f t="shared" si="14"/>
        <v>3.7859999999999996</v>
      </c>
      <c r="DX12" s="33">
        <f t="shared" si="9"/>
        <v>2.5329999999999995</v>
      </c>
      <c r="DY12" s="33">
        <f t="shared" si="9"/>
        <v>2.2919999999999998</v>
      </c>
      <c r="DZ12" s="33">
        <f t="shared" si="9"/>
        <v>4.6340000000000003</v>
      </c>
      <c r="EA12" s="33">
        <f t="shared" si="9"/>
        <v>11.524000000000001</v>
      </c>
      <c r="EB12" s="33">
        <f t="shared" si="9"/>
        <v>11.934000000000001</v>
      </c>
      <c r="EC12" s="33">
        <f t="shared" si="9"/>
        <v>9.5940000000000012</v>
      </c>
      <c r="ED12" s="33">
        <f t="shared" si="9"/>
        <v>6.6240000000000014</v>
      </c>
      <c r="EE12" s="33">
        <f t="shared" si="9"/>
        <v>9.3470000000000013</v>
      </c>
      <c r="EF12" s="33">
        <f t="shared" si="9"/>
        <v>4.7640000000000011</v>
      </c>
      <c r="EG12" s="33">
        <f t="shared" si="9"/>
        <v>2.7930000000000001</v>
      </c>
      <c r="EH12" s="33">
        <f t="shared" si="9"/>
        <v>13.826000000000001</v>
      </c>
      <c r="EI12" s="33">
        <f t="shared" si="9"/>
        <v>13.155000000000001</v>
      </c>
      <c r="EJ12" s="33">
        <f t="shared" si="9"/>
        <v>9.8980000000000015</v>
      </c>
      <c r="EK12" s="33">
        <f t="shared" si="9"/>
        <v>7.0770000000000017</v>
      </c>
      <c r="EL12" s="33">
        <f t="shared" si="9"/>
        <v>7.3830000000000018</v>
      </c>
      <c r="EM12" s="33">
        <f t="shared" si="9"/>
        <v>15.237000000000002</v>
      </c>
      <c r="EN12" s="33">
        <f t="shared" si="10"/>
        <v>10.379000000000001</v>
      </c>
      <c r="EO12" s="33">
        <f t="shared" si="10"/>
        <v>6.8240000000000007</v>
      </c>
      <c r="EP12" s="33">
        <f t="shared" si="10"/>
        <v>8.8570000000000011</v>
      </c>
      <c r="EQ12" s="33">
        <f t="shared" si="10"/>
        <v>8.3880000000000017</v>
      </c>
      <c r="ER12" s="33">
        <f t="shared" si="10"/>
        <v>9.8880000000000017</v>
      </c>
      <c r="ES12" s="33">
        <f t="shared" si="10"/>
        <v>7.1120000000000019</v>
      </c>
      <c r="ET12" s="33">
        <f t="shared" si="10"/>
        <v>6.2660000000000018</v>
      </c>
      <c r="EU12" s="33">
        <f t="shared" si="10"/>
        <v>5.179000000000002</v>
      </c>
      <c r="EV12" s="33">
        <f t="shared" si="10"/>
        <v>0.36300000000000132</v>
      </c>
      <c r="EW12" s="33">
        <f t="shared" si="10"/>
        <v>-3.4709999999999983</v>
      </c>
      <c r="EX12" s="33">
        <f t="shared" si="10"/>
        <v>1.4160000000000021</v>
      </c>
      <c r="EY12" s="33">
        <f t="shared" si="10"/>
        <v>2.3140000000000018</v>
      </c>
      <c r="EZ12" s="33">
        <f t="shared" si="10"/>
        <v>7.4220000000000015</v>
      </c>
      <c r="FA12" s="33">
        <f t="shared" si="10"/>
        <v>7.2540000000000022</v>
      </c>
      <c r="FB12" s="33">
        <f t="shared" si="10"/>
        <v>7.2540000000000022</v>
      </c>
      <c r="FC12" s="33">
        <f t="shared" si="10"/>
        <v>7.2540000000000022</v>
      </c>
      <c r="FD12" s="33">
        <f t="shared" si="11"/>
        <v>7.2540000000000022</v>
      </c>
      <c r="FE12" s="33">
        <f t="shared" si="11"/>
        <v>7.2540000000000022</v>
      </c>
      <c r="FF12" s="33">
        <f t="shared" si="11"/>
        <v>7.2540000000000022</v>
      </c>
      <c r="FG12" s="33">
        <f t="shared" si="11"/>
        <v>7.2540000000000022</v>
      </c>
      <c r="FH12" s="67"/>
      <c r="FI12" s="34">
        <v>1995</v>
      </c>
      <c r="FK12" s="33"/>
      <c r="FL12" s="33"/>
    </row>
    <row r="13" spans="1:168" x14ac:dyDescent="0.25">
      <c r="A13" t="s">
        <v>139</v>
      </c>
      <c r="B13" s="33"/>
      <c r="C13" s="33"/>
      <c r="D13" s="33"/>
      <c r="E13" s="33"/>
      <c r="F13" s="33"/>
      <c r="G13" s="33"/>
      <c r="H13" s="33"/>
      <c r="I13" s="33"/>
      <c r="J13" s="33"/>
      <c r="K13" s="33"/>
      <c r="L13" s="33"/>
      <c r="M13" s="33">
        <f>+VLOOKUP($A13,'[2]World Current Acct'!$D$2:$AW$189,M$1-1973,0)</f>
        <v>1.9990000000000001</v>
      </c>
      <c r="N13" s="33">
        <f>+VLOOKUP($A13,'[2]World Current Acct'!$D$2:$AW$189,N$1-1973,0)</f>
        <v>-3.4929999999999999</v>
      </c>
      <c r="O13" s="33">
        <f>+VLOOKUP($A13,'[2]World Current Acct'!$D$2:$AW$189,O$1-1973,0)</f>
        <v>2.258</v>
      </c>
      <c r="P13" s="33">
        <f>+VLOOKUP($A13,'[2]World Current Acct'!$D$2:$AW$189,P$1-1973,0)</f>
        <v>0.78700000000000003</v>
      </c>
      <c r="Q13" s="33">
        <f>+VLOOKUP($A13,'[2]World Current Acct'!$D$2:$AW$189,Q$1-1973,0)</f>
        <v>1.4410000000000001</v>
      </c>
      <c r="R13" s="33">
        <f>+VLOOKUP($A13,'[2]World Current Acct'!$D$2:$AW$189,R$1-1973,0)</f>
        <v>0.48299999999999998</v>
      </c>
      <c r="S13" s="33">
        <f>+VLOOKUP($A13,'[2]World Current Acct'!$D$2:$AW$189,S$1-1973,0)</f>
        <v>-1.361</v>
      </c>
      <c r="T13" s="33">
        <f>+VLOOKUP($A13,'[2]World Current Acct'!$D$2:$AW$189,T$1-1973,0)</f>
        <v>-3.4020000000000001</v>
      </c>
      <c r="U13" s="33">
        <f>+VLOOKUP($A13,'[2]World Current Acct'!$D$2:$AW$189,U$1-1973,0)</f>
        <v>-9.8000000000000004E-2</v>
      </c>
      <c r="V13" s="33">
        <f>+VLOOKUP($A13,'[2]World Current Acct'!$D$2:$AW$189,V$1-1973,0)</f>
        <v>-4.8049999999999997</v>
      </c>
      <c r="W13" s="33">
        <f>+VLOOKUP($A13,'[2]World Current Acct'!$D$2:$AW$189,W$1-1973,0)</f>
        <v>1.236</v>
      </c>
      <c r="X13" s="33">
        <f>+VLOOKUP($A13,'[2]World Current Acct'!$D$2:$AW$189,X$1-1973,0)</f>
        <v>2.4390000000000001</v>
      </c>
      <c r="Y13" s="33">
        <f>+VLOOKUP($A13,'[2]World Current Acct'!$D$2:$AW$189,Y$1-1973,0)</f>
        <v>3.3959999999999999</v>
      </c>
      <c r="Z13" s="33">
        <f>+VLOOKUP($A13,'[2]World Current Acct'!$D$2:$AW$189,Z$1-1973,0)</f>
        <v>-1.3120000000000001</v>
      </c>
      <c r="AA13" s="33">
        <f>+VLOOKUP($A13,'[2]World Current Acct'!$D$2:$AW$189,AA$1-1973,0)</f>
        <v>-3.1970000000000001</v>
      </c>
      <c r="AB13" s="33">
        <f>+VLOOKUP($A13,'[2]World Current Acct'!$D$2:$AW$189,AB$1-1973,0)</f>
        <v>-11.536</v>
      </c>
      <c r="AC13" s="33">
        <f>+VLOOKUP($A13,'[2]World Current Acct'!$D$2:$AW$189,AC$1-1973,0)</f>
        <v>-21.419</v>
      </c>
      <c r="AD13" s="33">
        <f>+VLOOKUP($A13,'[2]World Current Acct'!$D$2:$AW$189,AD$1-1973,0)</f>
        <v>-24.315000000000001</v>
      </c>
      <c r="AE13" s="33">
        <f>+VLOOKUP($A13,'[2]World Current Acct'!$D$2:$AW$189,AE$1-1973,0)</f>
        <v>-9.3460000000000001</v>
      </c>
      <c r="AF13" s="33">
        <f>+VLOOKUP($A13,'[2]World Current Acct'!$D$2:$AW$189,AF$1-1973,0)</f>
        <v>-5.8479999999999999</v>
      </c>
      <c r="AG13" s="33">
        <f>+VLOOKUP($A13,'[2]World Current Acct'!$D$2:$AW$189,AG$1-1973,0)</f>
        <v>-12.635</v>
      </c>
      <c r="AH13" s="33">
        <f>+VLOOKUP($A13,'[2]World Current Acct'!$D$2:$AW$189,AH$1-1973,0)</f>
        <v>-13.385999999999999</v>
      </c>
      <c r="AI13" s="33">
        <f>+VLOOKUP($A13,'[2]World Current Acct'!$D$2:$AW$189,AI$1-1973,0)</f>
        <v>-10.965999999999999</v>
      </c>
      <c r="AJ13" s="33">
        <f>+VLOOKUP($A13,'[2]World Current Acct'!$D$2:$AW$189,AJ$1-1973,0)</f>
        <v>-9.3420000000000005</v>
      </c>
      <c r="AK13" s="33">
        <f>+VLOOKUP($A13,'[2]World Current Acct'!$D$2:$AW$189,AK$1-1973,0)</f>
        <v>-10.617000000000001</v>
      </c>
      <c r="AL13" s="33">
        <f>+VLOOKUP($A13,'[2]World Current Acct'!$D$2:$AW$189,AL$1-1973,0)</f>
        <v>-8.5830000000000002</v>
      </c>
      <c r="AM13" s="33">
        <f>+VLOOKUP($A13,'[2]World Current Acct'!$D$2:$AW$189,AM$1-1973,0)</f>
        <v>-8.6999999999999993</v>
      </c>
      <c r="AN13" s="33">
        <f>+VLOOKUP($A13,'[2]World Current Acct'!$D$2:$AW$189,AN$1-1973,0)</f>
        <v>-8.3119999999999994</v>
      </c>
      <c r="AQ13" t="s">
        <v>139</v>
      </c>
      <c r="AR13" t="e">
        <f t="shared" si="16"/>
        <v>#DIV/0!</v>
      </c>
      <c r="AS13" t="e">
        <f t="shared" si="16"/>
        <v>#DIV/0!</v>
      </c>
      <c r="AT13" t="e">
        <f t="shared" si="16"/>
        <v>#DIV/0!</v>
      </c>
      <c r="AU13" t="e">
        <f t="shared" si="16"/>
        <v>#DIV/0!</v>
      </c>
      <c r="AV13" t="e">
        <f t="shared" si="16"/>
        <v>#DIV/0!</v>
      </c>
      <c r="AW13" t="e">
        <f t="shared" si="16"/>
        <v>#DIV/0!</v>
      </c>
      <c r="AX13" t="e">
        <f t="shared" si="16"/>
        <v>#DIV/0!</v>
      </c>
      <c r="AY13" t="e">
        <f t="shared" si="16"/>
        <v>#DIV/0!</v>
      </c>
      <c r="AZ13" t="e">
        <f t="shared" si="16"/>
        <v>#DIV/0!</v>
      </c>
      <c r="BA13" t="e">
        <f t="shared" si="16"/>
        <v>#DIV/0!</v>
      </c>
      <c r="BB13" t="e">
        <f t="shared" si="16"/>
        <v>#DIV/0!</v>
      </c>
      <c r="BC13">
        <f t="shared" si="16"/>
        <v>-274.73736868434219</v>
      </c>
      <c r="BD13">
        <f t="shared" si="16"/>
        <v>-164.64357286000575</v>
      </c>
      <c r="BE13">
        <f t="shared" si="17"/>
        <v>-65.146147032772362</v>
      </c>
      <c r="BF13">
        <f t="shared" si="17"/>
        <v>83.100381194409152</v>
      </c>
      <c r="BG13">
        <f t="shared" si="17"/>
        <v>-66.481609993060374</v>
      </c>
      <c r="BH13">
        <f t="shared" si="17"/>
        <v>-381.78053830227742</v>
      </c>
      <c r="BI13">
        <f t="shared" si="17"/>
        <v>149.96326230712711</v>
      </c>
      <c r="BJ13">
        <f t="shared" si="17"/>
        <v>-97.119341563786008</v>
      </c>
      <c r="BK13">
        <f t="shared" si="17"/>
        <v>4803.0612244897948</v>
      </c>
      <c r="BL13">
        <f t="shared" si="17"/>
        <v>-125.72320499479709</v>
      </c>
      <c r="BM13">
        <f t="shared" si="17"/>
        <v>97.330097087378647</v>
      </c>
      <c r="BN13">
        <f t="shared" si="17"/>
        <v>39.23739237392374</v>
      </c>
      <c r="BO13">
        <f t="shared" si="17"/>
        <v>-138.63368669022378</v>
      </c>
      <c r="BP13">
        <f t="shared" si="17"/>
        <v>143.67378048780486</v>
      </c>
      <c r="BQ13">
        <f t="shared" si="17"/>
        <v>260.83828589302465</v>
      </c>
      <c r="BR13">
        <f t="shared" si="17"/>
        <v>85.670943134535378</v>
      </c>
      <c r="BS13">
        <f t="shared" si="17"/>
        <v>13.520705915308852</v>
      </c>
      <c r="BT13">
        <f t="shared" si="15"/>
        <v>-61.562821303721982</v>
      </c>
      <c r="BU13">
        <f t="shared" si="15"/>
        <v>-37.427776588915037</v>
      </c>
      <c r="BV13">
        <f t="shared" si="15"/>
        <v>116.05677154582764</v>
      </c>
      <c r="BW13">
        <f t="shared" si="15"/>
        <v>5.9438068856351407</v>
      </c>
      <c r="BX13">
        <f t="shared" si="15"/>
        <v>-18.078589571193788</v>
      </c>
      <c r="BY13">
        <f t="shared" si="15"/>
        <v>-14.809410906438075</v>
      </c>
      <c r="BZ13">
        <f t="shared" si="15"/>
        <v>13.648041104688517</v>
      </c>
      <c r="CA13">
        <f t="shared" si="15"/>
        <v>-19.157954224357169</v>
      </c>
      <c r="CB13">
        <f t="shared" si="15"/>
        <v>1.3631597343586037</v>
      </c>
      <c r="CC13">
        <f t="shared" si="15"/>
        <v>-4.4597701149425291</v>
      </c>
      <c r="CF13" t="s">
        <v>139</v>
      </c>
      <c r="CG13" s="33">
        <f t="shared" si="12"/>
        <v>0</v>
      </c>
      <c r="CH13" s="33">
        <f t="shared" si="6"/>
        <v>0</v>
      </c>
      <c r="CI13" s="33">
        <f t="shared" si="6"/>
        <v>0</v>
      </c>
      <c r="CJ13" s="33">
        <f t="shared" si="6"/>
        <v>0</v>
      </c>
      <c r="CK13" s="33">
        <f t="shared" si="6"/>
        <v>0</v>
      </c>
      <c r="CL13" s="33">
        <f t="shared" si="6"/>
        <v>0</v>
      </c>
      <c r="CM13" s="33">
        <f t="shared" si="6"/>
        <v>0</v>
      </c>
      <c r="CN13" s="33">
        <f t="shared" si="6"/>
        <v>0</v>
      </c>
      <c r="CO13" s="33">
        <f t="shared" si="6"/>
        <v>0</v>
      </c>
      <c r="CP13" s="33">
        <f t="shared" si="6"/>
        <v>0</v>
      </c>
      <c r="CQ13" s="33">
        <f t="shared" si="6"/>
        <v>1.9990000000000001</v>
      </c>
      <c r="CR13" s="33">
        <f t="shared" si="6"/>
        <v>-5.492</v>
      </c>
      <c r="CS13" s="33">
        <f t="shared" si="6"/>
        <v>5.7509999999999994</v>
      </c>
      <c r="CT13" s="33">
        <f t="shared" si="6"/>
        <v>-1.4710000000000001</v>
      </c>
      <c r="CU13" s="33">
        <f t="shared" si="6"/>
        <v>0.65400000000000003</v>
      </c>
      <c r="CV13" s="33">
        <f t="shared" si="6"/>
        <v>-0.95800000000000007</v>
      </c>
      <c r="CW13" s="33">
        <f t="shared" si="6"/>
        <v>-1.8439999999999999</v>
      </c>
      <c r="CX13" s="33">
        <f t="shared" si="7"/>
        <v>-2.0410000000000004</v>
      </c>
      <c r="CY13" s="33">
        <f t="shared" si="7"/>
        <v>3.3040000000000003</v>
      </c>
      <c r="CZ13" s="33">
        <f t="shared" si="7"/>
        <v>-4.7069999999999999</v>
      </c>
      <c r="DA13" s="33">
        <f t="shared" si="7"/>
        <v>6.0409999999999995</v>
      </c>
      <c r="DB13" s="33">
        <f t="shared" si="7"/>
        <v>1.2030000000000001</v>
      </c>
      <c r="DC13" s="33">
        <f t="shared" si="7"/>
        <v>0.95699999999999985</v>
      </c>
      <c r="DD13" s="33">
        <f t="shared" si="7"/>
        <v>-4.7080000000000002</v>
      </c>
      <c r="DE13" s="33">
        <f t="shared" si="7"/>
        <v>-1.885</v>
      </c>
      <c r="DF13" s="33">
        <f t="shared" si="7"/>
        <v>-8.3389999999999986</v>
      </c>
      <c r="DG13" s="33">
        <f t="shared" si="7"/>
        <v>-9.8830000000000009</v>
      </c>
      <c r="DH13" s="33">
        <f t="shared" si="7"/>
        <v>-2.8960000000000008</v>
      </c>
      <c r="DI13" s="33">
        <f t="shared" si="7"/>
        <v>14.969000000000001</v>
      </c>
      <c r="DJ13" s="33">
        <f t="shared" si="8"/>
        <v>3.4980000000000002</v>
      </c>
      <c r="DK13" s="33">
        <f t="shared" si="8"/>
        <v>-6.7869999999999999</v>
      </c>
      <c r="DL13" s="33">
        <f t="shared" si="8"/>
        <v>-0.75099999999999945</v>
      </c>
      <c r="DM13" s="33">
        <f t="shared" si="8"/>
        <v>2.42</v>
      </c>
      <c r="DN13" s="33">
        <f t="shared" si="8"/>
        <v>1.6239999999999988</v>
      </c>
      <c r="DO13" s="33">
        <f t="shared" si="8"/>
        <v>-1.2750000000000004</v>
      </c>
      <c r="DP13" s="33">
        <f t="shared" si="8"/>
        <v>2.0340000000000007</v>
      </c>
      <c r="DQ13" s="33">
        <f t="shared" si="8"/>
        <v>-0.1169999999999991</v>
      </c>
      <c r="DR13" s="33">
        <f t="shared" si="8"/>
        <v>0.3879999999999999</v>
      </c>
      <c r="DS13" s="67"/>
      <c r="DU13" t="s">
        <v>139</v>
      </c>
      <c r="DV13" s="33">
        <f t="shared" si="13"/>
        <v>0</v>
      </c>
      <c r="DW13" s="33">
        <f t="shared" si="14"/>
        <v>0</v>
      </c>
      <c r="DX13" s="33">
        <f t="shared" si="9"/>
        <v>0</v>
      </c>
      <c r="DY13" s="33">
        <f t="shared" si="9"/>
        <v>0</v>
      </c>
      <c r="DZ13" s="33">
        <f t="shared" si="9"/>
        <v>0</v>
      </c>
      <c r="EA13" s="33">
        <f t="shared" si="9"/>
        <v>0</v>
      </c>
      <c r="EB13" s="33">
        <f t="shared" si="9"/>
        <v>0</v>
      </c>
      <c r="EC13" s="33">
        <f t="shared" si="9"/>
        <v>0</v>
      </c>
      <c r="ED13" s="33">
        <f t="shared" si="9"/>
        <v>0</v>
      </c>
      <c r="EE13" s="33">
        <f t="shared" si="9"/>
        <v>0</v>
      </c>
      <c r="EF13" s="33">
        <f t="shared" si="9"/>
        <v>1.9990000000000001</v>
      </c>
      <c r="EG13" s="33">
        <f t="shared" si="9"/>
        <v>-3.4929999999999999</v>
      </c>
      <c r="EH13" s="33">
        <f t="shared" si="9"/>
        <v>2.2579999999999996</v>
      </c>
      <c r="EI13" s="33">
        <f t="shared" si="9"/>
        <v>0.78699999999999948</v>
      </c>
      <c r="EJ13" s="33">
        <f t="shared" si="9"/>
        <v>1.4409999999999994</v>
      </c>
      <c r="EK13" s="33">
        <f t="shared" si="9"/>
        <v>0.48299999999999932</v>
      </c>
      <c r="EL13" s="33">
        <f t="shared" si="9"/>
        <v>-1.3610000000000007</v>
      </c>
      <c r="EM13" s="33">
        <f t="shared" si="9"/>
        <v>-3.402000000000001</v>
      </c>
      <c r="EN13" s="33">
        <f t="shared" si="10"/>
        <v>-9.8000000000000753E-2</v>
      </c>
      <c r="EO13" s="33">
        <f t="shared" si="10"/>
        <v>-4.8050000000000006</v>
      </c>
      <c r="EP13" s="33">
        <f t="shared" si="10"/>
        <v>1.2359999999999989</v>
      </c>
      <c r="EQ13" s="33">
        <f t="shared" si="10"/>
        <v>2.4389999999999992</v>
      </c>
      <c r="ER13" s="33">
        <f t="shared" si="10"/>
        <v>3.395999999999999</v>
      </c>
      <c r="ES13" s="33">
        <f t="shared" si="10"/>
        <v>-1.3120000000000012</v>
      </c>
      <c r="ET13" s="33">
        <f t="shared" si="10"/>
        <v>-3.197000000000001</v>
      </c>
      <c r="EU13" s="33">
        <f t="shared" si="10"/>
        <v>-11.536</v>
      </c>
      <c r="EV13" s="33">
        <f t="shared" si="10"/>
        <v>-21.419</v>
      </c>
      <c r="EW13" s="33">
        <f t="shared" si="10"/>
        <v>-24.315000000000001</v>
      </c>
      <c r="EX13" s="33">
        <f t="shared" si="10"/>
        <v>-9.3460000000000001</v>
      </c>
      <c r="EY13" s="33">
        <f t="shared" si="10"/>
        <v>-5.8479999999999999</v>
      </c>
      <c r="EZ13" s="33">
        <f t="shared" si="10"/>
        <v>-12.635</v>
      </c>
      <c r="FA13" s="33">
        <f t="shared" si="10"/>
        <v>-13.385999999999999</v>
      </c>
      <c r="FB13" s="33">
        <f t="shared" si="10"/>
        <v>-10.965999999999999</v>
      </c>
      <c r="FC13" s="33">
        <f t="shared" si="10"/>
        <v>-9.3420000000000005</v>
      </c>
      <c r="FD13" s="33">
        <f t="shared" si="11"/>
        <v>-10.617000000000001</v>
      </c>
      <c r="FE13" s="33">
        <f t="shared" si="11"/>
        <v>-8.5830000000000002</v>
      </c>
      <c r="FF13" s="33">
        <f t="shared" si="11"/>
        <v>-8.6999999999999993</v>
      </c>
      <c r="FG13" s="33">
        <f t="shared" si="11"/>
        <v>-8.3119999999999994</v>
      </c>
      <c r="FH13" s="34"/>
      <c r="FK13" s="33"/>
      <c r="FL13" s="33"/>
    </row>
    <row r="14" spans="1:168" x14ac:dyDescent="0.25">
      <c r="A14" t="s">
        <v>140</v>
      </c>
      <c r="B14" s="33">
        <f>+VLOOKUP($A14,'[2]World Current Acct'!$D$2:$AW$189,B$1-1973,0)</f>
        <v>-20.780999999999999</v>
      </c>
      <c r="C14" s="33">
        <f>+VLOOKUP($A14,'[2]World Current Acct'!$D$2:$AW$189,C$1-1973,0)</f>
        <v>-29.446000000000002</v>
      </c>
      <c r="D14" s="33">
        <f>+VLOOKUP($A14,'[2]World Current Acct'!$D$2:$AW$189,D$1-1973,0)</f>
        <v>-16.905999999999999</v>
      </c>
      <c r="E14" s="33">
        <f>+VLOOKUP($A14,'[2]World Current Acct'!$D$2:$AW$189,E$1-1973,0)</f>
        <v>-10.848000000000001</v>
      </c>
      <c r="F14" s="33">
        <f>+VLOOKUP($A14,'[2]World Current Acct'!$D$2:$AW$189,F$1-1973,0)</f>
        <v>-16.923999999999999</v>
      </c>
      <c r="G14" s="33">
        <f>+VLOOKUP($A14,'[2]World Current Acct'!$D$2:$AW$189,G$1-1973,0)</f>
        <v>-20.187999999999999</v>
      </c>
      <c r="H14" s="33">
        <f>+VLOOKUP($A14,'[2]World Current Acct'!$D$2:$AW$189,H$1-1973,0)</f>
        <v>-5.19</v>
      </c>
      <c r="I14" s="33">
        <f>+VLOOKUP($A14,'[2]World Current Acct'!$D$2:$AW$189,I$1-1973,0)</f>
        <v>-4.5970000000000004</v>
      </c>
      <c r="J14" s="33">
        <f>+VLOOKUP($A14,'[2]World Current Acct'!$D$2:$AW$189,J$1-1973,0)</f>
        <v>-8.2919999999999998</v>
      </c>
      <c r="K14" s="33">
        <f>+VLOOKUP($A14,'[2]World Current Acct'!$D$2:$AW$189,K$1-1973,0)</f>
        <v>-24.913</v>
      </c>
      <c r="L14" s="33">
        <f>+VLOOKUP($A14,'[2]World Current Acct'!$D$2:$AW$189,L$1-1973,0)</f>
        <v>-21.925999999999998</v>
      </c>
      <c r="M14" s="33">
        <f>+VLOOKUP($A14,'[2]World Current Acct'!$D$2:$AW$189,M$1-1973,0)</f>
        <v>-15.172000000000001</v>
      </c>
      <c r="N14" s="33">
        <f>+VLOOKUP($A14,'[2]World Current Acct'!$D$2:$AW$189,N$1-1973,0)</f>
        <v>-11.047000000000001</v>
      </c>
      <c r="O14" s="33">
        <f>+VLOOKUP($A14,'[2]World Current Acct'!$D$2:$AW$189,O$1-1973,0)</f>
        <v>-9.3960000000000008</v>
      </c>
      <c r="P14" s="33">
        <f>+VLOOKUP($A14,'[2]World Current Acct'!$D$2:$AW$189,P$1-1973,0)</f>
        <v>-10.265000000000001</v>
      </c>
      <c r="Q14" s="33">
        <f>+VLOOKUP($A14,'[2]World Current Acct'!$D$2:$AW$189,Q$1-1973,0)</f>
        <v>-15.441000000000001</v>
      </c>
      <c r="R14" s="33">
        <f>+VLOOKUP($A14,'[2]World Current Acct'!$D$2:$AW$189,R$1-1973,0)</f>
        <v>-17.280999999999999</v>
      </c>
      <c r="S14" s="33">
        <f>+VLOOKUP($A14,'[2]World Current Acct'!$D$2:$AW$189,S$1-1973,0)</f>
        <v>-13.554</v>
      </c>
      <c r="T14" s="33">
        <f>+VLOOKUP($A14,'[2]World Current Acct'!$D$2:$AW$189,T$1-1973,0)</f>
        <v>-7.1429999999999998</v>
      </c>
      <c r="U14" s="33">
        <f>+VLOOKUP($A14,'[2]World Current Acct'!$D$2:$AW$189,U$1-1973,0)</f>
        <v>-14.228</v>
      </c>
      <c r="V14" s="33">
        <f>+VLOOKUP($A14,'[2]World Current Acct'!$D$2:$AW$189,V$1-1973,0)</f>
        <v>-18.614000000000001</v>
      </c>
      <c r="W14" s="33">
        <f>+VLOOKUP($A14,'[2]World Current Acct'!$D$2:$AW$189,W$1-1973,0)</f>
        <v>-15.891999999999999</v>
      </c>
      <c r="X14" s="33">
        <f>+VLOOKUP($A14,'[2]World Current Acct'!$D$2:$AW$189,X$1-1973,0)</f>
        <v>-14.634</v>
      </c>
      <c r="Y14" s="33">
        <f>+VLOOKUP($A14,'[2]World Current Acct'!$D$2:$AW$189,Y$1-1973,0)</f>
        <v>-15.766999999999999</v>
      </c>
      <c r="Z14" s="33">
        <f>+VLOOKUP($A14,'[2]World Current Acct'!$D$2:$AW$189,Z$1-1973,0)</f>
        <v>-16.309000000000001</v>
      </c>
      <c r="AA14" s="33">
        <f>+VLOOKUP($A14,'[2]World Current Acct'!$D$2:$AW$189,AA$1-1973,0)</f>
        <v>-21.359000000000002</v>
      </c>
      <c r="AB14" s="33">
        <f>+VLOOKUP($A14,'[2]World Current Acct'!$D$2:$AW$189,AB$1-1973,0)</f>
        <v>-13.04</v>
      </c>
      <c r="AC14" s="33">
        <f>+VLOOKUP($A14,'[2]World Current Acct'!$D$2:$AW$189,AC$1-1973,0)</f>
        <v>-21.07</v>
      </c>
      <c r="AD14" s="33">
        <f>+VLOOKUP($A14,'[2]World Current Acct'!$D$2:$AW$189,AD$1-1973,0)</f>
        <v>-27.489000000000001</v>
      </c>
      <c r="AE14" s="33">
        <f>+VLOOKUP($A14,'[2]World Current Acct'!$D$2:$AW$189,AE$1-1973,0)</f>
        <v>-21.247</v>
      </c>
      <c r="AF14" s="33">
        <f>+VLOOKUP($A14,'[2]World Current Acct'!$D$2:$AW$189,AF$1-1973,0)</f>
        <v>-16.228000000000002</v>
      </c>
      <c r="AG14" s="33">
        <f>+VLOOKUP($A14,'[2]World Current Acct'!$D$2:$AW$189,AG$1-1973,0)</f>
        <v>-12.831</v>
      </c>
      <c r="AH14" s="33">
        <f>+VLOOKUP($A14,'[2]World Current Acct'!$D$2:$AW$189,AH$1-1973,0)</f>
        <v>-13.45</v>
      </c>
      <c r="AI14" s="33">
        <f>+VLOOKUP($A14,'[2]World Current Acct'!$D$2:$AW$189,AI$1-1973,0)</f>
        <v>-13.782999999999999</v>
      </c>
      <c r="AJ14" s="33">
        <f>+VLOOKUP($A14,'[2]World Current Acct'!$D$2:$AW$189,AJ$1-1973,0)</f>
        <v>-13.927</v>
      </c>
      <c r="AK14" s="33">
        <f>+VLOOKUP($A14,'[2]World Current Acct'!$D$2:$AW$189,AK$1-1973,0)</f>
        <v>-14.361000000000001</v>
      </c>
      <c r="AL14" s="33">
        <f>+VLOOKUP($A14,'[2]World Current Acct'!$D$2:$AW$189,AL$1-1973,0)</f>
        <v>-15.106</v>
      </c>
      <c r="AM14" s="33">
        <f>+VLOOKUP($A14,'[2]World Current Acct'!$D$2:$AW$189,AM$1-1973,0)</f>
        <v>-15.852</v>
      </c>
      <c r="AN14" s="33">
        <f>+VLOOKUP($A14,'[2]World Current Acct'!$D$2:$AW$189,AN$1-1973,0)</f>
        <v>-16.702000000000002</v>
      </c>
      <c r="AQ14" t="s">
        <v>140</v>
      </c>
      <c r="AR14">
        <f t="shared" si="16"/>
        <v>41.696742216447717</v>
      </c>
      <c r="AS14">
        <f t="shared" si="16"/>
        <v>-42.586429396182844</v>
      </c>
      <c r="AT14">
        <f t="shared" si="16"/>
        <v>-35.833431917662367</v>
      </c>
      <c r="AU14">
        <f t="shared" si="16"/>
        <v>56.010324483775776</v>
      </c>
      <c r="AV14">
        <f t="shared" si="16"/>
        <v>19.286220751595366</v>
      </c>
      <c r="AW14">
        <f t="shared" si="16"/>
        <v>-74.291658410937188</v>
      </c>
      <c r="AX14">
        <f t="shared" si="16"/>
        <v>-11.425818882466274</v>
      </c>
      <c r="AY14">
        <f t="shared" si="16"/>
        <v>80.378507722427656</v>
      </c>
      <c r="AZ14">
        <f t="shared" si="16"/>
        <v>200.44621321755909</v>
      </c>
      <c r="BA14">
        <f t="shared" si="16"/>
        <v>-11.989724240356452</v>
      </c>
      <c r="BB14">
        <f t="shared" si="16"/>
        <v>-30.803612149958951</v>
      </c>
      <c r="BC14">
        <f t="shared" si="16"/>
        <v>-27.188241497495383</v>
      </c>
      <c r="BD14">
        <f t="shared" si="16"/>
        <v>-14.945234000181046</v>
      </c>
      <c r="BE14">
        <f t="shared" si="17"/>
        <v>9.2486164325244857</v>
      </c>
      <c r="BF14">
        <f t="shared" si="17"/>
        <v>50.423770092547471</v>
      </c>
      <c r="BG14">
        <f t="shared" si="17"/>
        <v>11.916326662780889</v>
      </c>
      <c r="BH14">
        <f t="shared" si="17"/>
        <v>-21.567038944505526</v>
      </c>
      <c r="BI14">
        <f t="shared" si="17"/>
        <v>-47.299690128375396</v>
      </c>
      <c r="BJ14">
        <f t="shared" si="17"/>
        <v>99.188016239675221</v>
      </c>
      <c r="BK14">
        <f t="shared" si="17"/>
        <v>30.82653921844252</v>
      </c>
      <c r="BL14">
        <f t="shared" si="17"/>
        <v>-14.62340174062534</v>
      </c>
      <c r="BM14">
        <f t="shared" si="17"/>
        <v>-7.9159325446765649</v>
      </c>
      <c r="BN14">
        <f t="shared" si="17"/>
        <v>7.7422440891075581</v>
      </c>
      <c r="BO14">
        <f t="shared" si="17"/>
        <v>3.43755945963089</v>
      </c>
      <c r="BP14">
        <f t="shared" si="17"/>
        <v>30.964498129866939</v>
      </c>
      <c r="BQ14">
        <f t="shared" si="17"/>
        <v>-38.948452642913999</v>
      </c>
      <c r="BR14">
        <f t="shared" si="17"/>
        <v>61.579754601226995</v>
      </c>
      <c r="BS14">
        <f t="shared" si="17"/>
        <v>30.465116279069747</v>
      </c>
      <c r="BT14">
        <f t="shared" si="15"/>
        <v>-22.70726472407145</v>
      </c>
      <c r="BU14">
        <f t="shared" si="15"/>
        <v>-23.622158422365501</v>
      </c>
      <c r="BV14">
        <f t="shared" si="15"/>
        <v>-20.932955385753033</v>
      </c>
      <c r="BW14">
        <f t="shared" si="15"/>
        <v>4.8242537604239715</v>
      </c>
      <c r="BX14">
        <f t="shared" si="15"/>
        <v>2.4758364312267815</v>
      </c>
      <c r="BY14">
        <f t="shared" si="15"/>
        <v>1.0447652905753557</v>
      </c>
      <c r="BZ14">
        <f t="shared" si="15"/>
        <v>3.1162490127091331</v>
      </c>
      <c r="CA14">
        <f t="shared" si="15"/>
        <v>5.1876610263909271</v>
      </c>
      <c r="CB14">
        <f t="shared" si="15"/>
        <v>4.9384350589169799</v>
      </c>
      <c r="CC14">
        <f t="shared" si="15"/>
        <v>5.3620994196315905</v>
      </c>
      <c r="CF14" t="s">
        <v>140</v>
      </c>
      <c r="CG14" s="33">
        <f t="shared" si="12"/>
        <v>-8.6650000000000027</v>
      </c>
      <c r="CH14" s="33">
        <f t="shared" si="6"/>
        <v>12.540000000000003</v>
      </c>
      <c r="CI14" s="33">
        <f t="shared" si="6"/>
        <v>6.0579999999999981</v>
      </c>
      <c r="CJ14" s="33">
        <f t="shared" si="6"/>
        <v>-6.0759999999999987</v>
      </c>
      <c r="CK14" s="33">
        <f t="shared" si="6"/>
        <v>-3.2639999999999993</v>
      </c>
      <c r="CL14" s="33">
        <f t="shared" si="6"/>
        <v>14.997999999999998</v>
      </c>
      <c r="CM14" s="33">
        <f t="shared" si="6"/>
        <v>0.59299999999999997</v>
      </c>
      <c r="CN14" s="33">
        <f t="shared" si="6"/>
        <v>-3.6949999999999994</v>
      </c>
      <c r="CO14" s="33">
        <f t="shared" si="6"/>
        <v>-16.621000000000002</v>
      </c>
      <c r="CP14" s="33">
        <f t="shared" si="6"/>
        <v>2.9870000000000019</v>
      </c>
      <c r="CQ14" s="33">
        <f t="shared" si="6"/>
        <v>6.7539999999999978</v>
      </c>
      <c r="CR14" s="33">
        <f t="shared" si="6"/>
        <v>4.125</v>
      </c>
      <c r="CS14" s="33">
        <f t="shared" si="6"/>
        <v>1.6509999999999998</v>
      </c>
      <c r="CT14" s="33">
        <f t="shared" si="6"/>
        <v>-0.86899999999999977</v>
      </c>
      <c r="CU14" s="33">
        <f t="shared" si="6"/>
        <v>-5.1760000000000002</v>
      </c>
      <c r="CV14" s="33">
        <f t="shared" si="6"/>
        <v>-1.8399999999999981</v>
      </c>
      <c r="CW14" s="33">
        <f t="shared" si="6"/>
        <v>3.7269999999999985</v>
      </c>
      <c r="CX14" s="33">
        <f t="shared" si="7"/>
        <v>6.4110000000000005</v>
      </c>
      <c r="CY14" s="33">
        <f t="shared" si="7"/>
        <v>-7.085</v>
      </c>
      <c r="CZ14" s="33">
        <f t="shared" si="7"/>
        <v>-4.386000000000001</v>
      </c>
      <c r="DA14" s="33">
        <f t="shared" si="7"/>
        <v>2.7220000000000013</v>
      </c>
      <c r="DB14" s="33">
        <f t="shared" si="7"/>
        <v>1.2579999999999991</v>
      </c>
      <c r="DC14" s="33">
        <f t="shared" si="7"/>
        <v>-1.1329999999999991</v>
      </c>
      <c r="DD14" s="33">
        <f t="shared" si="7"/>
        <v>-0.54200000000000159</v>
      </c>
      <c r="DE14" s="33">
        <f t="shared" si="7"/>
        <v>-5.0500000000000007</v>
      </c>
      <c r="DF14" s="33">
        <f t="shared" si="7"/>
        <v>8.3190000000000026</v>
      </c>
      <c r="DG14" s="33">
        <f t="shared" si="7"/>
        <v>-8.0300000000000011</v>
      </c>
      <c r="DH14" s="33">
        <f t="shared" si="7"/>
        <v>-6.4190000000000005</v>
      </c>
      <c r="DI14" s="33">
        <f t="shared" si="7"/>
        <v>6.2420000000000009</v>
      </c>
      <c r="DJ14" s="33">
        <f t="shared" si="8"/>
        <v>5.0189999999999984</v>
      </c>
      <c r="DK14" s="33">
        <f t="shared" si="8"/>
        <v>3.397000000000002</v>
      </c>
      <c r="DL14" s="33">
        <f t="shared" si="8"/>
        <v>-0.61899999999999977</v>
      </c>
      <c r="DM14" s="33">
        <f t="shared" si="8"/>
        <v>-0.33300000000000018</v>
      </c>
      <c r="DN14" s="33">
        <f t="shared" si="8"/>
        <v>-0.14400000000000013</v>
      </c>
      <c r="DO14" s="33">
        <f t="shared" si="8"/>
        <v>-0.43400000000000105</v>
      </c>
      <c r="DP14" s="33">
        <f t="shared" si="8"/>
        <v>-0.74499999999999922</v>
      </c>
      <c r="DQ14" s="33">
        <f t="shared" si="8"/>
        <v>-0.74600000000000044</v>
      </c>
      <c r="DR14" s="33">
        <f t="shared" si="8"/>
        <v>-0.85000000000000142</v>
      </c>
      <c r="DS14" s="33"/>
      <c r="DU14" t="s">
        <v>140</v>
      </c>
      <c r="DV14" s="33">
        <f t="shared" si="13"/>
        <v>-8.6650000000000027</v>
      </c>
      <c r="DW14" s="33">
        <f t="shared" si="14"/>
        <v>3.875</v>
      </c>
      <c r="DX14" s="33">
        <f t="shared" si="9"/>
        <v>9.9329999999999981</v>
      </c>
      <c r="DY14" s="33">
        <f t="shared" si="9"/>
        <v>3.8569999999999993</v>
      </c>
      <c r="DZ14" s="33">
        <f t="shared" si="9"/>
        <v>0.59299999999999997</v>
      </c>
      <c r="EA14" s="33">
        <f t="shared" si="9"/>
        <v>15.590999999999998</v>
      </c>
      <c r="EB14" s="33">
        <f t="shared" si="9"/>
        <v>16.183999999999997</v>
      </c>
      <c r="EC14" s="33">
        <f t="shared" si="9"/>
        <v>12.488999999999997</v>
      </c>
      <c r="ED14" s="33">
        <f t="shared" si="9"/>
        <v>-4.132000000000005</v>
      </c>
      <c r="EE14" s="33">
        <f t="shared" si="9"/>
        <v>-1.1450000000000031</v>
      </c>
      <c r="EF14" s="33">
        <f t="shared" si="9"/>
        <v>5.6089999999999947</v>
      </c>
      <c r="EG14" s="33">
        <f t="shared" si="9"/>
        <v>9.7339999999999947</v>
      </c>
      <c r="EH14" s="33">
        <f t="shared" si="9"/>
        <v>11.384999999999994</v>
      </c>
      <c r="EI14" s="33">
        <f t="shared" si="9"/>
        <v>10.515999999999995</v>
      </c>
      <c r="EJ14" s="33">
        <f t="shared" si="9"/>
        <v>5.3399999999999945</v>
      </c>
      <c r="EK14" s="33">
        <f t="shared" si="9"/>
        <v>3.4999999999999964</v>
      </c>
      <c r="EL14" s="33">
        <f t="shared" si="9"/>
        <v>7.226999999999995</v>
      </c>
      <c r="EM14" s="33">
        <f t="shared" si="9"/>
        <v>13.637999999999995</v>
      </c>
      <c r="EN14" s="33">
        <f t="shared" si="10"/>
        <v>6.5529999999999946</v>
      </c>
      <c r="EO14" s="33">
        <f t="shared" si="10"/>
        <v>2.1669999999999936</v>
      </c>
      <c r="EP14" s="33">
        <f t="shared" si="10"/>
        <v>4.8889999999999949</v>
      </c>
      <c r="EQ14" s="33">
        <f t="shared" si="10"/>
        <v>6.146999999999994</v>
      </c>
      <c r="ER14" s="33">
        <f t="shared" si="10"/>
        <v>5.0139999999999949</v>
      </c>
      <c r="ES14" s="33">
        <f t="shared" si="10"/>
        <v>4.4719999999999933</v>
      </c>
      <c r="ET14" s="33">
        <f t="shared" si="10"/>
        <v>-0.5780000000000074</v>
      </c>
      <c r="EU14" s="33">
        <f t="shared" si="10"/>
        <v>7.7409999999999952</v>
      </c>
      <c r="EV14" s="33">
        <f t="shared" si="10"/>
        <v>-0.28900000000000592</v>
      </c>
      <c r="EW14" s="33">
        <f t="shared" si="10"/>
        <v>-6.7080000000000064</v>
      </c>
      <c r="EX14" s="33">
        <f t="shared" si="10"/>
        <v>-0.46600000000000552</v>
      </c>
      <c r="EY14" s="33">
        <f t="shared" si="10"/>
        <v>4.5529999999999928</v>
      </c>
      <c r="EZ14" s="33">
        <f t="shared" si="10"/>
        <v>7.9499999999999948</v>
      </c>
      <c r="FA14" s="33">
        <f t="shared" si="10"/>
        <v>7.3309999999999951</v>
      </c>
      <c r="FB14" s="33">
        <f t="shared" si="10"/>
        <v>6.9979999999999949</v>
      </c>
      <c r="FC14" s="33">
        <f t="shared" si="10"/>
        <v>6.8539999999999948</v>
      </c>
      <c r="FD14" s="33">
        <f t="shared" si="11"/>
        <v>6.4199999999999937</v>
      </c>
      <c r="FE14" s="33">
        <f t="shared" si="11"/>
        <v>5.6749999999999945</v>
      </c>
      <c r="FF14" s="33">
        <f t="shared" si="11"/>
        <v>4.9289999999999941</v>
      </c>
      <c r="FG14" s="33">
        <f t="shared" si="11"/>
        <v>4.0789999999999926</v>
      </c>
      <c r="FH14" s="33"/>
      <c r="FK14" s="33"/>
      <c r="FL14" s="33"/>
    </row>
    <row r="15" spans="1:168" x14ac:dyDescent="0.25">
      <c r="A15" t="s">
        <v>141</v>
      </c>
      <c r="B15" s="33">
        <f>+VLOOKUP($A15,'[2]World Current Acct'!$D$2:$AW$189,B$1-1973,0)</f>
        <v>-80.569000000000003</v>
      </c>
      <c r="C15" s="33">
        <f>+VLOOKUP($A15,'[2]World Current Acct'!$D$2:$AW$189,C$1-1973,0)</f>
        <v>-122.325</v>
      </c>
      <c r="D15" s="33">
        <f>+VLOOKUP($A15,'[2]World Current Acct'!$D$2:$AW$189,D$1-1973,0)</f>
        <v>-119.282</v>
      </c>
      <c r="E15" s="33">
        <f>+VLOOKUP($A15,'[2]World Current Acct'!$D$2:$AW$189,E$1-1973,0)</f>
        <v>-27.998000000000001</v>
      </c>
      <c r="F15" s="33">
        <f>+VLOOKUP($A15,'[2]World Current Acct'!$D$2:$AW$189,F$1-1973,0)</f>
        <v>-39.356999999999999</v>
      </c>
      <c r="G15" s="33">
        <f>+VLOOKUP($A15,'[2]World Current Acct'!$D$2:$AW$189,G$1-1973,0)</f>
        <v>-9.4420000000000002</v>
      </c>
      <c r="H15" s="33">
        <f>+VLOOKUP($A15,'[2]World Current Acct'!$D$2:$AW$189,H$1-1973,0)</f>
        <v>-2.9409999999999998</v>
      </c>
      <c r="I15" s="33">
        <f>+VLOOKUP($A15,'[2]World Current Acct'!$D$2:$AW$189,I$1-1973,0)</f>
        <v>-28.143000000000001</v>
      </c>
      <c r="J15" s="33">
        <f>+VLOOKUP($A15,'[2]World Current Acct'!$D$2:$AW$189,J$1-1973,0)</f>
        <v>-15.367000000000001</v>
      </c>
      <c r="K15" s="33">
        <f>+VLOOKUP($A15,'[2]World Current Acct'!$D$2:$AW$189,K$1-1973,0)</f>
        <v>-18.914000000000001</v>
      </c>
      <c r="L15" s="33">
        <f>+VLOOKUP($A15,'[2]World Current Acct'!$D$2:$AW$189,L$1-1973,0)</f>
        <v>-17.631</v>
      </c>
      <c r="M15" s="33">
        <f>+VLOOKUP($A15,'[2]World Current Acct'!$D$2:$AW$189,M$1-1973,0)</f>
        <v>-38.212000000000003</v>
      </c>
      <c r="N15" s="33">
        <f>+VLOOKUP($A15,'[2]World Current Acct'!$D$2:$AW$189,N$1-1973,0)</f>
        <v>-8.17</v>
      </c>
      <c r="O15" s="33">
        <f>+VLOOKUP($A15,'[2]World Current Acct'!$D$2:$AW$189,O$1-1973,0)</f>
        <v>2.1749999999999998</v>
      </c>
      <c r="P15" s="33">
        <f>+VLOOKUP($A15,'[2]World Current Acct'!$D$2:$AW$189,P$1-1973,0)</f>
        <v>-0.39400000000000002</v>
      </c>
      <c r="Q15" s="33">
        <f>+VLOOKUP($A15,'[2]World Current Acct'!$D$2:$AW$189,Q$1-1973,0)</f>
        <v>-90.543000000000006</v>
      </c>
      <c r="R15" s="33">
        <f>+VLOOKUP($A15,'[2]World Current Acct'!$D$2:$AW$189,R$1-1973,0)</f>
        <v>-154.035</v>
      </c>
      <c r="S15" s="33">
        <f>+VLOOKUP($A15,'[2]World Current Acct'!$D$2:$AW$189,S$1-1973,0)</f>
        <v>-33.765999999999998</v>
      </c>
      <c r="T15" s="33">
        <f>+VLOOKUP($A15,'[2]World Current Acct'!$D$2:$AW$189,T$1-1973,0)</f>
        <v>-111.699</v>
      </c>
      <c r="U15" s="33">
        <f>+VLOOKUP($A15,'[2]World Current Acct'!$D$2:$AW$189,U$1-1973,0)</f>
        <v>-36.481000000000002</v>
      </c>
      <c r="V15" s="33">
        <f>+VLOOKUP($A15,'[2]World Current Acct'!$D$2:$AW$189,V$1-1973,0)</f>
        <v>-19.542999999999999</v>
      </c>
      <c r="W15" s="33">
        <f>+VLOOKUP($A15,'[2]World Current Acct'!$D$2:$AW$189,W$1-1973,0)</f>
        <v>-50.911000000000001</v>
      </c>
      <c r="X15" s="33">
        <f>+VLOOKUP($A15,'[2]World Current Acct'!$D$2:$AW$189,X$1-1973,0)</f>
        <v>1.0629999999999999</v>
      </c>
      <c r="Y15" s="33">
        <f>+VLOOKUP($A15,'[2]World Current Acct'!$D$2:$AW$189,Y$1-1973,0)</f>
        <v>-41.207000000000001</v>
      </c>
      <c r="Z15" s="33">
        <f>+VLOOKUP($A15,'[2]World Current Acct'!$D$2:$AW$189,Z$1-1973,0)</f>
        <v>-26.748000000000001</v>
      </c>
      <c r="AA15" s="33">
        <f>+VLOOKUP($A15,'[2]World Current Acct'!$D$2:$AW$189,AA$1-1973,0)</f>
        <v>-7.69</v>
      </c>
      <c r="AB15" s="33">
        <f>+VLOOKUP($A15,'[2]World Current Acct'!$D$2:$AW$189,AB$1-1973,0)</f>
        <v>-1.077</v>
      </c>
      <c r="AC15" s="33">
        <f>+VLOOKUP($A15,'[2]World Current Acct'!$D$2:$AW$189,AC$1-1973,0)</f>
        <v>-3.044</v>
      </c>
      <c r="AD15" s="33">
        <f>+VLOOKUP($A15,'[2]World Current Acct'!$D$2:$AW$189,AD$1-1973,0)</f>
        <v>-1.179</v>
      </c>
      <c r="AE15" s="33">
        <f>+VLOOKUP($A15,'[2]World Current Acct'!$D$2:$AW$189,AE$1-1973,0)</f>
        <v>-17.785</v>
      </c>
      <c r="AF15" s="33">
        <f>+VLOOKUP($A15,'[2]World Current Acct'!$D$2:$AW$189,AF$1-1973,0)</f>
        <v>-24.024000000000001</v>
      </c>
      <c r="AG15" s="33">
        <f>+VLOOKUP($A15,'[2]World Current Acct'!$D$2:$AW$189,AG$1-1973,0)</f>
        <v>-10.835000000000001</v>
      </c>
      <c r="AH15" s="33">
        <f>+VLOOKUP($A15,'[2]World Current Acct'!$D$2:$AW$189,AH$1-1973,0)</f>
        <v>-14.696999999999999</v>
      </c>
      <c r="AI15" s="33">
        <f>+VLOOKUP($A15,'[2]World Current Acct'!$D$2:$AW$189,AI$1-1973,0)</f>
        <v>-11.233000000000001</v>
      </c>
      <c r="AJ15" s="33">
        <f>+VLOOKUP($A15,'[2]World Current Acct'!$D$2:$AW$189,AJ$1-1973,0)</f>
        <v>-11.901</v>
      </c>
      <c r="AK15" s="33">
        <f>+VLOOKUP($A15,'[2]World Current Acct'!$D$2:$AW$189,AK$1-1973,0)</f>
        <v>-12.682</v>
      </c>
      <c r="AL15" s="33">
        <f>+VLOOKUP($A15,'[2]World Current Acct'!$D$2:$AW$189,AL$1-1973,0)</f>
        <v>-14.15</v>
      </c>
      <c r="AM15" s="33">
        <f>+VLOOKUP($A15,'[2]World Current Acct'!$D$2:$AW$189,AM$1-1973,0)</f>
        <v>-12.858000000000001</v>
      </c>
      <c r="AN15" s="33">
        <f>+VLOOKUP($A15,'[2]World Current Acct'!$D$2:$AW$189,AN$1-1973,0)</f>
        <v>-13.311</v>
      </c>
      <c r="AO15" s="66"/>
      <c r="AQ15" t="s">
        <v>141</v>
      </c>
      <c r="AR15">
        <f t="shared" si="16"/>
        <v>51.826384837840862</v>
      </c>
      <c r="AS15">
        <f t="shared" si="16"/>
        <v>-2.4876353975066507</v>
      </c>
      <c r="AT15">
        <f t="shared" si="16"/>
        <v>-76.527891886453943</v>
      </c>
      <c r="AU15">
        <f t="shared" si="16"/>
        <v>40.57075505393243</v>
      </c>
      <c r="AV15">
        <f t="shared" si="16"/>
        <v>-76.009350306171712</v>
      </c>
      <c r="AW15">
        <f t="shared" si="16"/>
        <v>-68.851938148697315</v>
      </c>
      <c r="AX15">
        <f t="shared" si="16"/>
        <v>856.91941516490999</v>
      </c>
      <c r="AY15">
        <f t="shared" si="16"/>
        <v>-45.3967238744981</v>
      </c>
      <c r="AZ15">
        <f t="shared" si="16"/>
        <v>23.081928808485713</v>
      </c>
      <c r="BA15">
        <f t="shared" si="16"/>
        <v>-6.7833350956963159</v>
      </c>
      <c r="BB15">
        <f t="shared" si="16"/>
        <v>116.7318926890137</v>
      </c>
      <c r="BC15">
        <f t="shared" si="16"/>
        <v>-78.619281900973519</v>
      </c>
      <c r="BD15">
        <f t="shared" si="16"/>
        <v>-126.6217870257038</v>
      </c>
      <c r="BE15">
        <f t="shared" si="17"/>
        <v>-118.11494252873564</v>
      </c>
      <c r="BF15">
        <f t="shared" si="17"/>
        <v>22880.456852791878</v>
      </c>
      <c r="BG15">
        <f t="shared" si="17"/>
        <v>70.123587687618027</v>
      </c>
      <c r="BH15">
        <f t="shared" si="17"/>
        <v>-78.079008017658325</v>
      </c>
      <c r="BI15">
        <f t="shared" si="17"/>
        <v>230.8031747912101</v>
      </c>
      <c r="BJ15">
        <f t="shared" si="17"/>
        <v>-67.339904564946863</v>
      </c>
      <c r="BK15">
        <f t="shared" si="17"/>
        <v>-46.429648310079216</v>
      </c>
      <c r="BL15">
        <f t="shared" si="17"/>
        <v>160.50759862866499</v>
      </c>
      <c r="BM15">
        <f t="shared" si="17"/>
        <v>-102.08795741588261</v>
      </c>
      <c r="BN15">
        <f t="shared" si="17"/>
        <v>-3976.4816556914398</v>
      </c>
      <c r="BO15">
        <f t="shared" si="17"/>
        <v>-35.088698522095768</v>
      </c>
      <c r="BP15">
        <f t="shared" si="17"/>
        <v>-71.250186929863915</v>
      </c>
      <c r="BQ15">
        <f t="shared" si="17"/>
        <v>-85.994798439531863</v>
      </c>
      <c r="BR15">
        <f t="shared" si="17"/>
        <v>182.6369545032498</v>
      </c>
      <c r="BS15">
        <f t="shared" si="17"/>
        <v>-61.268068331143233</v>
      </c>
      <c r="BT15">
        <f t="shared" si="15"/>
        <v>1408.4817642069549</v>
      </c>
      <c r="BU15">
        <f t="shared" si="15"/>
        <v>35.080123699746991</v>
      </c>
      <c r="BV15">
        <f t="shared" si="15"/>
        <v>-54.899267399267401</v>
      </c>
      <c r="BW15">
        <f t="shared" si="15"/>
        <v>35.643747115828319</v>
      </c>
      <c r="BX15">
        <f t="shared" si="15"/>
        <v>-23.56943593930734</v>
      </c>
      <c r="BY15">
        <f t="shared" si="15"/>
        <v>5.9467639989317007</v>
      </c>
      <c r="BZ15">
        <f t="shared" si="15"/>
        <v>6.5624737417023766</v>
      </c>
      <c r="CA15">
        <f t="shared" si="15"/>
        <v>11.575461283709188</v>
      </c>
      <c r="CB15">
        <f t="shared" si="15"/>
        <v>-9.1307420494699585</v>
      </c>
      <c r="CC15">
        <f t="shared" si="15"/>
        <v>3.5230984601026591</v>
      </c>
      <c r="CD15" s="66"/>
      <c r="CF15" t="s">
        <v>141</v>
      </c>
      <c r="CG15" s="33">
        <f t="shared" si="12"/>
        <v>-41.756</v>
      </c>
      <c r="CH15" s="33">
        <f t="shared" si="6"/>
        <v>3.0430000000000064</v>
      </c>
      <c r="CI15" s="33">
        <f t="shared" si="6"/>
        <v>91.283999999999992</v>
      </c>
      <c r="CJ15" s="33">
        <f t="shared" si="6"/>
        <v>-11.358999999999998</v>
      </c>
      <c r="CK15" s="33">
        <f t="shared" si="6"/>
        <v>29.914999999999999</v>
      </c>
      <c r="CL15" s="33">
        <f t="shared" si="6"/>
        <v>6.5010000000000003</v>
      </c>
      <c r="CM15" s="33">
        <f t="shared" si="6"/>
        <v>-25.202000000000002</v>
      </c>
      <c r="CN15" s="33">
        <f t="shared" si="6"/>
        <v>12.776</v>
      </c>
      <c r="CO15" s="33">
        <f t="shared" si="6"/>
        <v>-3.5470000000000006</v>
      </c>
      <c r="CP15" s="33">
        <f t="shared" si="6"/>
        <v>1.2830000000000013</v>
      </c>
      <c r="CQ15" s="33">
        <f t="shared" si="6"/>
        <v>-20.581000000000003</v>
      </c>
      <c r="CR15" s="33">
        <f t="shared" si="6"/>
        <v>30.042000000000002</v>
      </c>
      <c r="CS15" s="33">
        <f t="shared" si="6"/>
        <v>10.344999999999999</v>
      </c>
      <c r="CT15" s="33">
        <f t="shared" si="6"/>
        <v>-2.569</v>
      </c>
      <c r="CU15" s="33">
        <f t="shared" si="6"/>
        <v>-90.149000000000001</v>
      </c>
      <c r="CV15" s="33">
        <f t="shared" si="6"/>
        <v>-63.49199999999999</v>
      </c>
      <c r="CW15" s="33">
        <f t="shared" si="6"/>
        <v>120.26900000000001</v>
      </c>
      <c r="CX15" s="33">
        <f t="shared" si="7"/>
        <v>-77.932999999999993</v>
      </c>
      <c r="CY15" s="33">
        <f t="shared" si="7"/>
        <v>75.217999999999989</v>
      </c>
      <c r="CZ15" s="33">
        <f t="shared" si="7"/>
        <v>16.938000000000002</v>
      </c>
      <c r="DA15" s="33">
        <f t="shared" si="7"/>
        <v>-31.368000000000002</v>
      </c>
      <c r="DB15" s="33">
        <f t="shared" si="7"/>
        <v>51.974000000000004</v>
      </c>
      <c r="DC15" s="33">
        <f t="shared" si="7"/>
        <v>-42.27</v>
      </c>
      <c r="DD15" s="33">
        <f t="shared" si="7"/>
        <v>14.459</v>
      </c>
      <c r="DE15" s="33">
        <f t="shared" si="7"/>
        <v>19.058</v>
      </c>
      <c r="DF15" s="33">
        <f t="shared" si="7"/>
        <v>6.6130000000000004</v>
      </c>
      <c r="DG15" s="33">
        <f t="shared" si="7"/>
        <v>-1.9670000000000001</v>
      </c>
      <c r="DH15" s="33">
        <f t="shared" si="7"/>
        <v>1.865</v>
      </c>
      <c r="DI15" s="33">
        <f t="shared" si="7"/>
        <v>-16.606000000000002</v>
      </c>
      <c r="DJ15" s="33">
        <f t="shared" si="8"/>
        <v>-6.2390000000000008</v>
      </c>
      <c r="DK15" s="33">
        <f t="shared" si="8"/>
        <v>13.189</v>
      </c>
      <c r="DL15" s="33">
        <f t="shared" si="8"/>
        <v>-3.8619999999999983</v>
      </c>
      <c r="DM15" s="33">
        <f t="shared" si="8"/>
        <v>3.4639999999999986</v>
      </c>
      <c r="DN15" s="33">
        <f t="shared" si="8"/>
        <v>-0.66799999999999926</v>
      </c>
      <c r="DO15" s="33">
        <f t="shared" si="8"/>
        <v>-0.78100000000000058</v>
      </c>
      <c r="DP15" s="33">
        <f t="shared" si="8"/>
        <v>-1.468</v>
      </c>
      <c r="DQ15" s="33">
        <f t="shared" si="8"/>
        <v>1.2919999999999998</v>
      </c>
      <c r="DR15" s="33">
        <f t="shared" si="8"/>
        <v>-0.4529999999999994</v>
      </c>
      <c r="DS15" s="33"/>
      <c r="DU15" t="s">
        <v>141</v>
      </c>
      <c r="DV15" s="33">
        <f t="shared" si="13"/>
        <v>-41.756</v>
      </c>
      <c r="DW15" s="33">
        <f t="shared" si="14"/>
        <v>-38.712999999999994</v>
      </c>
      <c r="DX15" s="33">
        <f t="shared" si="9"/>
        <v>52.570999999999998</v>
      </c>
      <c r="DY15" s="33">
        <f t="shared" si="9"/>
        <v>41.212000000000003</v>
      </c>
      <c r="DZ15" s="33">
        <f t="shared" si="9"/>
        <v>71.12700000000001</v>
      </c>
      <c r="EA15" s="33">
        <f t="shared" si="9"/>
        <v>77.628000000000014</v>
      </c>
      <c r="EB15" s="33">
        <f t="shared" si="9"/>
        <v>52.426000000000016</v>
      </c>
      <c r="EC15" s="33">
        <f t="shared" si="9"/>
        <v>65.202000000000012</v>
      </c>
      <c r="ED15" s="33">
        <f t="shared" si="9"/>
        <v>61.655000000000015</v>
      </c>
      <c r="EE15" s="33">
        <f t="shared" si="9"/>
        <v>62.938000000000017</v>
      </c>
      <c r="EF15" s="33">
        <f t="shared" si="9"/>
        <v>42.357000000000014</v>
      </c>
      <c r="EG15" s="33">
        <f t="shared" si="9"/>
        <v>72.399000000000015</v>
      </c>
      <c r="EH15" s="33">
        <f t="shared" si="9"/>
        <v>82.744000000000014</v>
      </c>
      <c r="EI15" s="33">
        <f t="shared" si="9"/>
        <v>80.175000000000011</v>
      </c>
      <c r="EJ15" s="33">
        <f t="shared" si="9"/>
        <v>-9.9739999999999895</v>
      </c>
      <c r="EK15" s="33">
        <f t="shared" si="9"/>
        <v>-73.46599999999998</v>
      </c>
      <c r="EL15" s="33">
        <f t="shared" si="9"/>
        <v>46.803000000000026</v>
      </c>
      <c r="EM15" s="33">
        <f t="shared" si="9"/>
        <v>-31.129999999999967</v>
      </c>
      <c r="EN15" s="33">
        <f t="shared" si="10"/>
        <v>44.088000000000022</v>
      </c>
      <c r="EO15" s="33">
        <f t="shared" si="10"/>
        <v>61.026000000000025</v>
      </c>
      <c r="EP15" s="33">
        <f t="shared" si="10"/>
        <v>29.658000000000023</v>
      </c>
      <c r="EQ15" s="33">
        <f t="shared" si="10"/>
        <v>81.632000000000033</v>
      </c>
      <c r="ER15" s="33">
        <f t="shared" si="10"/>
        <v>39.36200000000003</v>
      </c>
      <c r="ES15" s="33">
        <f t="shared" si="10"/>
        <v>53.821000000000026</v>
      </c>
      <c r="ET15" s="33">
        <f t="shared" si="10"/>
        <v>72.879000000000019</v>
      </c>
      <c r="EU15" s="33">
        <f t="shared" si="10"/>
        <v>79.492000000000019</v>
      </c>
      <c r="EV15" s="33">
        <f t="shared" si="10"/>
        <v>77.52500000000002</v>
      </c>
      <c r="EW15" s="33">
        <f t="shared" si="10"/>
        <v>79.390000000000015</v>
      </c>
      <c r="EX15" s="33">
        <f t="shared" si="10"/>
        <v>62.784000000000013</v>
      </c>
      <c r="EY15" s="33">
        <f t="shared" si="10"/>
        <v>56.545000000000016</v>
      </c>
      <c r="EZ15" s="33">
        <f t="shared" si="10"/>
        <v>69.734000000000009</v>
      </c>
      <c r="FA15" s="33">
        <f t="shared" si="10"/>
        <v>65.872000000000014</v>
      </c>
      <c r="FB15" s="33">
        <f t="shared" si="10"/>
        <v>69.336000000000013</v>
      </c>
      <c r="FC15" s="33">
        <f t="shared" si="10"/>
        <v>68.668000000000006</v>
      </c>
      <c r="FD15" s="33">
        <f t="shared" si="11"/>
        <v>67.887</v>
      </c>
      <c r="FE15" s="33">
        <f t="shared" si="11"/>
        <v>66.418999999999997</v>
      </c>
      <c r="FF15" s="33">
        <f t="shared" si="11"/>
        <v>67.710999999999999</v>
      </c>
      <c r="FG15" s="33">
        <f t="shared" si="11"/>
        <v>67.257999999999996</v>
      </c>
      <c r="FH15" s="67"/>
      <c r="FI15" s="34">
        <v>1993</v>
      </c>
      <c r="FK15" s="33"/>
      <c r="FL15" s="33"/>
    </row>
    <row r="16" spans="1:168" x14ac:dyDescent="0.25">
      <c r="A16" t="s">
        <v>142</v>
      </c>
      <c r="B16" s="33"/>
      <c r="C16" s="33"/>
      <c r="D16" s="33"/>
      <c r="E16" s="33"/>
      <c r="F16" s="33"/>
      <c r="G16" s="33"/>
      <c r="H16" s="33"/>
      <c r="I16" s="33"/>
      <c r="J16" s="33"/>
      <c r="K16" s="33"/>
      <c r="L16" s="33"/>
      <c r="M16" s="33"/>
      <c r="N16" s="33"/>
      <c r="O16" s="33">
        <f>+VLOOKUP($A16,'[2]World Current Acct'!$D$2:$AW$189,O$1-1973,0)</f>
        <v>1.2190000000000001</v>
      </c>
      <c r="P16" s="33">
        <f>+VLOOKUP($A16,'[2]World Current Acct'!$D$2:$AW$189,P$1-1973,0)</f>
        <v>-6.8140000000000001</v>
      </c>
      <c r="Q16" s="33">
        <f>+VLOOKUP($A16,'[2]World Current Acct'!$D$2:$AW$189,Q$1-1973,0)</f>
        <v>-4.1790000000000003</v>
      </c>
      <c r="R16" s="33">
        <f>+VLOOKUP($A16,'[2]World Current Acct'!$D$2:$AW$189,R$1-1973,0)</f>
        <v>-8.4469999999999992</v>
      </c>
      <c r="S16" s="33">
        <f>+VLOOKUP($A16,'[2]World Current Acct'!$D$2:$AW$189,S$1-1973,0)</f>
        <v>-11.125999999999999</v>
      </c>
      <c r="T16" s="33">
        <f>+VLOOKUP($A16,'[2]World Current Acct'!$D$2:$AW$189,T$1-1973,0)</f>
        <v>-8.5739999999999998</v>
      </c>
      <c r="U16" s="33">
        <f>+VLOOKUP($A16,'[2]World Current Acct'!$D$2:$AW$189,U$1-1973,0)</f>
        <v>-4.2969999999999997</v>
      </c>
      <c r="V16" s="33">
        <f>+VLOOKUP($A16,'[2]World Current Acct'!$D$2:$AW$189,V$1-1973,0)</f>
        <v>-5.3579999999999997</v>
      </c>
      <c r="W16" s="33">
        <f>+VLOOKUP($A16,'[2]World Current Acct'!$D$2:$AW$189,W$1-1973,0)</f>
        <v>-5.1710000000000003</v>
      </c>
      <c r="X16" s="33">
        <f>+VLOOKUP($A16,'[2]World Current Acct'!$D$2:$AW$189,X$1-1973,0)</f>
        <v>-10.576000000000001</v>
      </c>
      <c r="Y16" s="33">
        <f>+VLOOKUP($A16,'[2]World Current Acct'!$D$2:$AW$189,Y$1-1973,0)</f>
        <v>-11.282</v>
      </c>
      <c r="Z16" s="33">
        <f>+VLOOKUP($A16,'[2]World Current Acct'!$D$2:$AW$189,Z$1-1973,0)</f>
        <v>-11.295</v>
      </c>
      <c r="AA16" s="33">
        <f>+VLOOKUP($A16,'[2]World Current Acct'!$D$2:$AW$189,AA$1-1973,0)</f>
        <v>-9.9640000000000004</v>
      </c>
      <c r="AB16" s="33">
        <f>+VLOOKUP($A16,'[2]World Current Acct'!$D$2:$AW$189,AB$1-1973,0)</f>
        <v>-15.319000000000001</v>
      </c>
      <c r="AC16" s="33">
        <f>+VLOOKUP($A16,'[2]World Current Acct'!$D$2:$AW$189,AC$1-1973,0)</f>
        <v>-15.946</v>
      </c>
      <c r="AD16" s="33">
        <f>+VLOOKUP($A16,'[2]World Current Acct'!$D$2:$AW$189,AD$1-1973,0)</f>
        <v>-9.1539999999999999</v>
      </c>
      <c r="AE16" s="33">
        <f>+VLOOKUP($A16,'[2]World Current Acct'!$D$2:$AW$189,AE$1-1973,0)</f>
        <v>3.42</v>
      </c>
      <c r="AF16" s="33">
        <f>+VLOOKUP($A16,'[2]World Current Acct'!$D$2:$AW$189,AF$1-1973,0)</f>
        <v>2.927</v>
      </c>
      <c r="AG16" s="33">
        <f>+VLOOKUP($A16,'[2]World Current Acct'!$D$2:$AW$189,AG$1-1973,0)</f>
        <v>2.1259999999999999</v>
      </c>
      <c r="AH16" s="33">
        <f>+VLOOKUP($A16,'[2]World Current Acct'!$D$2:$AW$189,AH$1-1973,0)</f>
        <v>-1.2010000000000001</v>
      </c>
      <c r="AI16" s="33">
        <f>+VLOOKUP($A16,'[2]World Current Acct'!$D$2:$AW$189,AI$1-1973,0)</f>
        <v>4.1000000000000002E-2</v>
      </c>
      <c r="AJ16" s="33">
        <f>+VLOOKUP($A16,'[2]World Current Acct'!$D$2:$AW$189,AJ$1-1973,0)</f>
        <v>6.2E-2</v>
      </c>
      <c r="AK16" s="33">
        <f>+VLOOKUP($A16,'[2]World Current Acct'!$D$2:$AW$189,AK$1-1973,0)</f>
        <v>0.315</v>
      </c>
      <c r="AL16" s="33">
        <f>+VLOOKUP($A16,'[2]World Current Acct'!$D$2:$AW$189,AL$1-1973,0)</f>
        <v>0.65300000000000002</v>
      </c>
      <c r="AM16" s="33">
        <f>+VLOOKUP($A16,'[2]World Current Acct'!$D$2:$AW$189,AM$1-1973,0)</f>
        <v>1.077</v>
      </c>
      <c r="AN16" s="33">
        <f>+VLOOKUP($A16,'[2]World Current Acct'!$D$2:$AW$189,AN$1-1973,0)</f>
        <v>1.4159999999999999</v>
      </c>
      <c r="AO16" s="66"/>
      <c r="AQ16" t="s">
        <v>142</v>
      </c>
      <c r="AR16" t="e">
        <f t="shared" si="16"/>
        <v>#DIV/0!</v>
      </c>
      <c r="AS16" t="e">
        <f t="shared" si="16"/>
        <v>#DIV/0!</v>
      </c>
      <c r="AT16" t="e">
        <f t="shared" si="16"/>
        <v>#DIV/0!</v>
      </c>
      <c r="AU16" t="e">
        <f t="shared" si="16"/>
        <v>#DIV/0!</v>
      </c>
      <c r="AV16" t="e">
        <f t="shared" si="16"/>
        <v>#DIV/0!</v>
      </c>
      <c r="AW16" t="e">
        <f t="shared" si="16"/>
        <v>#DIV/0!</v>
      </c>
      <c r="AX16" t="e">
        <f t="shared" si="16"/>
        <v>#DIV/0!</v>
      </c>
      <c r="AY16" t="e">
        <f t="shared" si="16"/>
        <v>#DIV/0!</v>
      </c>
      <c r="AZ16" t="e">
        <f t="shared" si="16"/>
        <v>#DIV/0!</v>
      </c>
      <c r="BA16" t="e">
        <f t="shared" si="16"/>
        <v>#DIV/0!</v>
      </c>
      <c r="BB16" t="e">
        <f t="shared" si="16"/>
        <v>#DIV/0!</v>
      </c>
      <c r="BC16" t="e">
        <f t="shared" si="16"/>
        <v>#DIV/0!</v>
      </c>
      <c r="BD16" t="e">
        <f t="shared" si="16"/>
        <v>#DIV/0!</v>
      </c>
      <c r="BE16">
        <f t="shared" si="17"/>
        <v>-658.9827727645611</v>
      </c>
      <c r="BF16">
        <f t="shared" si="17"/>
        <v>-38.670384502494862</v>
      </c>
      <c r="BG16">
        <f t="shared" si="17"/>
        <v>102.1296960995453</v>
      </c>
      <c r="BH16">
        <f t="shared" si="17"/>
        <v>31.715401917840666</v>
      </c>
      <c r="BI16">
        <f t="shared" si="17"/>
        <v>-22.937264066151357</v>
      </c>
      <c r="BJ16">
        <f t="shared" si="17"/>
        <v>-49.883368322836489</v>
      </c>
      <c r="BK16">
        <f t="shared" si="17"/>
        <v>24.691645333953915</v>
      </c>
      <c r="BL16">
        <f t="shared" si="17"/>
        <v>-3.4901082493467612</v>
      </c>
      <c r="BM16">
        <f t="shared" si="17"/>
        <v>104.5252368980855</v>
      </c>
      <c r="BN16">
        <f t="shared" si="17"/>
        <v>6.6754916792738186</v>
      </c>
      <c r="BO16">
        <f t="shared" si="17"/>
        <v>0.11522779648997528</v>
      </c>
      <c r="BP16">
        <f t="shared" si="17"/>
        <v>-11.783975210270029</v>
      </c>
      <c r="BQ16">
        <f t="shared" si="17"/>
        <v>53.743476515455626</v>
      </c>
      <c r="BR16">
        <f t="shared" si="17"/>
        <v>4.0929564592989038</v>
      </c>
      <c r="BS16">
        <f t="shared" si="17"/>
        <v>-42.593753919478239</v>
      </c>
      <c r="BT16">
        <f t="shared" si="15"/>
        <v>-137.36071662661132</v>
      </c>
      <c r="BU16">
        <f t="shared" si="15"/>
        <v>-14.415204678362571</v>
      </c>
      <c r="BV16">
        <f t="shared" si="15"/>
        <v>-27.365903655620087</v>
      </c>
      <c r="BW16">
        <f t="shared" si="15"/>
        <v>-156.49106302916277</v>
      </c>
      <c r="BX16">
        <f t="shared" si="15"/>
        <v>-103.41382181515404</v>
      </c>
      <c r="BY16">
        <f t="shared" si="15"/>
        <v>51.219512195121951</v>
      </c>
      <c r="BZ16">
        <f t="shared" si="15"/>
        <v>408.06451612903231</v>
      </c>
      <c r="CA16">
        <f t="shared" si="15"/>
        <v>107.30158730158732</v>
      </c>
      <c r="CB16">
        <f t="shared" si="15"/>
        <v>64.931087289433378</v>
      </c>
      <c r="CC16">
        <f t="shared" si="15"/>
        <v>31.476323119777163</v>
      </c>
      <c r="CD16" s="66"/>
      <c r="CF16" t="s">
        <v>142</v>
      </c>
      <c r="CG16" s="33">
        <f t="shared" si="12"/>
        <v>0</v>
      </c>
      <c r="CH16" s="33">
        <f t="shared" si="6"/>
        <v>0</v>
      </c>
      <c r="CI16" s="33">
        <f t="shared" si="6"/>
        <v>0</v>
      </c>
      <c r="CJ16" s="33">
        <f t="shared" si="6"/>
        <v>0</v>
      </c>
      <c r="CK16" s="33">
        <f t="shared" si="6"/>
        <v>0</v>
      </c>
      <c r="CL16" s="33">
        <f t="shared" si="6"/>
        <v>0</v>
      </c>
      <c r="CM16" s="33">
        <f t="shared" si="6"/>
        <v>0</v>
      </c>
      <c r="CN16" s="33">
        <f t="shared" si="6"/>
        <v>0</v>
      </c>
      <c r="CO16" s="33">
        <f t="shared" si="6"/>
        <v>0</v>
      </c>
      <c r="CP16" s="33">
        <f t="shared" si="6"/>
        <v>0</v>
      </c>
      <c r="CQ16" s="33">
        <f t="shared" si="6"/>
        <v>0</v>
      </c>
      <c r="CR16" s="33">
        <f t="shared" si="6"/>
        <v>0</v>
      </c>
      <c r="CS16" s="33">
        <f t="shared" si="6"/>
        <v>1.2190000000000001</v>
      </c>
      <c r="CT16" s="33">
        <f t="shared" si="6"/>
        <v>-8.0329999999999995</v>
      </c>
      <c r="CU16" s="33">
        <f t="shared" si="6"/>
        <v>2.6349999999999998</v>
      </c>
      <c r="CV16" s="33">
        <f t="shared" si="6"/>
        <v>-4.2679999999999989</v>
      </c>
      <c r="CW16" s="33">
        <f t="shared" si="6"/>
        <v>-2.6790000000000003</v>
      </c>
      <c r="CX16" s="33">
        <f t="shared" si="7"/>
        <v>2.5519999999999996</v>
      </c>
      <c r="CY16" s="33">
        <f t="shared" si="7"/>
        <v>4.2770000000000001</v>
      </c>
      <c r="CZ16" s="33">
        <f t="shared" si="7"/>
        <v>-1.0609999999999999</v>
      </c>
      <c r="DA16" s="33">
        <f t="shared" si="7"/>
        <v>0.18699999999999939</v>
      </c>
      <c r="DB16" s="33">
        <f t="shared" si="7"/>
        <v>-5.4050000000000002</v>
      </c>
      <c r="DC16" s="33">
        <f t="shared" si="7"/>
        <v>-0.70599999999999952</v>
      </c>
      <c r="DD16" s="33">
        <f t="shared" si="7"/>
        <v>-1.2999999999999901E-2</v>
      </c>
      <c r="DE16" s="33">
        <f t="shared" si="7"/>
        <v>1.3309999999999995</v>
      </c>
      <c r="DF16" s="33">
        <f t="shared" si="7"/>
        <v>-5.3550000000000004</v>
      </c>
      <c r="DG16" s="33">
        <f t="shared" si="7"/>
        <v>-0.62699999999999889</v>
      </c>
      <c r="DH16" s="33">
        <f t="shared" si="7"/>
        <v>6.7919999999999998</v>
      </c>
      <c r="DI16" s="33">
        <f t="shared" si="7"/>
        <v>12.574</v>
      </c>
      <c r="DJ16" s="33">
        <f t="shared" si="8"/>
        <v>-0.49299999999999988</v>
      </c>
      <c r="DK16" s="33">
        <f t="shared" si="8"/>
        <v>-0.80100000000000016</v>
      </c>
      <c r="DL16" s="33">
        <f t="shared" si="8"/>
        <v>-3.327</v>
      </c>
      <c r="DM16" s="33">
        <f t="shared" si="8"/>
        <v>1.242</v>
      </c>
      <c r="DN16" s="33">
        <f t="shared" si="8"/>
        <v>2.0999999999999998E-2</v>
      </c>
      <c r="DO16" s="33">
        <f t="shared" si="8"/>
        <v>0.253</v>
      </c>
      <c r="DP16" s="33">
        <f t="shared" si="8"/>
        <v>0.33800000000000002</v>
      </c>
      <c r="DQ16" s="33">
        <f t="shared" si="8"/>
        <v>0.42399999999999993</v>
      </c>
      <c r="DR16" s="33">
        <f t="shared" si="8"/>
        <v>0.33899999999999997</v>
      </c>
      <c r="DS16" s="33"/>
      <c r="DU16" t="s">
        <v>142</v>
      </c>
      <c r="DV16" s="33">
        <f t="shared" si="13"/>
        <v>0</v>
      </c>
      <c r="DW16" s="33">
        <f t="shared" si="14"/>
        <v>0</v>
      </c>
      <c r="DX16" s="33">
        <f t="shared" si="9"/>
        <v>0</v>
      </c>
      <c r="DY16" s="33">
        <f t="shared" si="9"/>
        <v>0</v>
      </c>
      <c r="DZ16" s="33">
        <f t="shared" si="9"/>
        <v>0</v>
      </c>
      <c r="EA16" s="33">
        <f t="shared" si="9"/>
        <v>0</v>
      </c>
      <c r="EB16" s="33">
        <f t="shared" si="9"/>
        <v>0</v>
      </c>
      <c r="EC16" s="33">
        <f t="shared" si="9"/>
        <v>0</v>
      </c>
      <c r="ED16" s="33">
        <f t="shared" si="9"/>
        <v>0</v>
      </c>
      <c r="EE16" s="33">
        <f t="shared" si="9"/>
        <v>0</v>
      </c>
      <c r="EF16" s="33">
        <f t="shared" si="9"/>
        <v>0</v>
      </c>
      <c r="EG16" s="33">
        <f t="shared" si="9"/>
        <v>0</v>
      </c>
      <c r="EH16" s="33">
        <f t="shared" si="9"/>
        <v>1.2190000000000001</v>
      </c>
      <c r="EI16" s="33">
        <f t="shared" si="9"/>
        <v>-6.8139999999999992</v>
      </c>
      <c r="EJ16" s="33">
        <f t="shared" si="9"/>
        <v>-4.1789999999999994</v>
      </c>
      <c r="EK16" s="33">
        <f t="shared" si="9"/>
        <v>-8.4469999999999992</v>
      </c>
      <c r="EL16" s="33">
        <f t="shared" si="9"/>
        <v>-11.125999999999999</v>
      </c>
      <c r="EM16" s="33">
        <f t="shared" si="9"/>
        <v>-8.5739999999999998</v>
      </c>
      <c r="EN16" s="33">
        <f t="shared" si="10"/>
        <v>-4.2969999999999997</v>
      </c>
      <c r="EO16" s="33">
        <f t="shared" si="10"/>
        <v>-5.3579999999999997</v>
      </c>
      <c r="EP16" s="33">
        <f t="shared" si="10"/>
        <v>-5.1710000000000003</v>
      </c>
      <c r="EQ16" s="33">
        <f t="shared" si="10"/>
        <v>-10.576000000000001</v>
      </c>
      <c r="ER16" s="33">
        <f t="shared" si="10"/>
        <v>-11.282</v>
      </c>
      <c r="ES16" s="33">
        <f t="shared" si="10"/>
        <v>-11.295</v>
      </c>
      <c r="ET16" s="33">
        <f t="shared" si="10"/>
        <v>-9.9640000000000004</v>
      </c>
      <c r="EU16" s="33">
        <f t="shared" si="10"/>
        <v>-15.319000000000001</v>
      </c>
      <c r="EV16" s="33">
        <f t="shared" si="10"/>
        <v>-15.946</v>
      </c>
      <c r="EW16" s="33">
        <f t="shared" si="10"/>
        <v>-9.1539999999999999</v>
      </c>
      <c r="EX16" s="33">
        <f t="shared" si="10"/>
        <v>3.42</v>
      </c>
      <c r="EY16" s="33">
        <f t="shared" si="10"/>
        <v>2.927</v>
      </c>
      <c r="EZ16" s="33">
        <f t="shared" si="10"/>
        <v>2.1259999999999999</v>
      </c>
      <c r="FA16" s="33">
        <f t="shared" si="10"/>
        <v>-1.2010000000000001</v>
      </c>
      <c r="FB16" s="33">
        <f t="shared" si="10"/>
        <v>4.0999999999999925E-2</v>
      </c>
      <c r="FC16" s="33">
        <f t="shared" si="10"/>
        <v>6.1999999999999923E-2</v>
      </c>
      <c r="FD16" s="33">
        <f t="shared" si="11"/>
        <v>0.31499999999999995</v>
      </c>
      <c r="FE16" s="33">
        <f t="shared" si="11"/>
        <v>0.65300000000000002</v>
      </c>
      <c r="FF16" s="33">
        <f t="shared" si="11"/>
        <v>1.077</v>
      </c>
      <c r="FG16" s="33">
        <f t="shared" si="11"/>
        <v>1.4159999999999999</v>
      </c>
      <c r="FH16" s="67"/>
      <c r="FI16" s="34">
        <v>1995</v>
      </c>
      <c r="FK16" s="33"/>
      <c r="FL16" s="33"/>
    </row>
    <row r="17" spans="1:168" x14ac:dyDescent="0.25">
      <c r="A17" t="s">
        <v>143</v>
      </c>
      <c r="B17" s="33">
        <f>+VLOOKUP($A17,'[2]World Current Acct'!$D$2:$AW$189,B$1-1973,0)</f>
        <v>-3.3359999999999999</v>
      </c>
      <c r="C17" s="33">
        <f>+VLOOKUP($A17,'[2]World Current Acct'!$D$2:$AW$189,C$1-1973,0)</f>
        <v>-14.29</v>
      </c>
      <c r="D17" s="33">
        <f>+VLOOKUP($A17,'[2]World Current Acct'!$D$2:$AW$189,D$1-1973,0)</f>
        <v>-9.7129999999999992</v>
      </c>
      <c r="E17" s="33">
        <f>+VLOOKUP($A17,'[2]World Current Acct'!$D$2:$AW$189,E$1-1973,0)</f>
        <v>-9.2110000000000003</v>
      </c>
      <c r="F17" s="33">
        <f>+VLOOKUP($A17,'[2]World Current Acct'!$D$2:$AW$189,F$1-1973,0)</f>
        <v>-5.66</v>
      </c>
      <c r="G17" s="33">
        <f>+VLOOKUP($A17,'[2]World Current Acct'!$D$2:$AW$189,G$1-1973,0)</f>
        <v>-5.7359999999999998</v>
      </c>
      <c r="H17" s="33">
        <f>+VLOOKUP($A17,'[2]World Current Acct'!$D$2:$AW$189,H$1-1973,0)</f>
        <v>-2.6619999999999999</v>
      </c>
      <c r="I17" s="33">
        <f>+VLOOKUP($A17,'[2]World Current Acct'!$D$2:$AW$189,I$1-1973,0)</f>
        <v>1.6259999999999999</v>
      </c>
      <c r="J17" s="33">
        <f>+VLOOKUP($A17,'[2]World Current Acct'!$D$2:$AW$189,J$1-1973,0)</f>
        <v>5.86</v>
      </c>
      <c r="K17" s="33">
        <f>+VLOOKUP($A17,'[2]World Current Acct'!$D$2:$AW$189,K$1-1973,0)</f>
        <v>-1.349</v>
      </c>
      <c r="L17" s="33">
        <f>+VLOOKUP($A17,'[2]World Current Acct'!$D$2:$AW$189,L$1-1973,0)</f>
        <v>-9.7129999999999992</v>
      </c>
      <c r="M17" s="33">
        <f>+VLOOKUP($A17,'[2]World Current Acct'!$D$2:$AW$189,M$1-1973,0)</f>
        <v>-5.2169999999999996</v>
      </c>
      <c r="N17" s="33">
        <f>+VLOOKUP($A17,'[2]World Current Acct'!$D$2:$AW$189,N$1-1973,0)</f>
        <v>5.47</v>
      </c>
      <c r="O17" s="33">
        <f>+VLOOKUP($A17,'[2]World Current Acct'!$D$2:$AW$189,O$1-1973,0)</f>
        <v>-1.248</v>
      </c>
      <c r="P17" s="33">
        <f>+VLOOKUP($A17,'[2]World Current Acct'!$D$2:$AW$189,P$1-1973,0)</f>
        <v>-0.26700000000000002</v>
      </c>
      <c r="Q17" s="33">
        <f>+VLOOKUP($A17,'[2]World Current Acct'!$D$2:$AW$189,Q$1-1973,0)</f>
        <v>2.9460000000000002</v>
      </c>
      <c r="R17" s="33">
        <f>+VLOOKUP($A17,'[2]World Current Acct'!$D$2:$AW$189,R$1-1973,0)</f>
        <v>6.8410000000000002</v>
      </c>
      <c r="S17" s="33">
        <f>+VLOOKUP($A17,'[2]World Current Acct'!$D$2:$AW$189,S$1-1973,0)</f>
        <v>4.1619999999999999</v>
      </c>
      <c r="T17" s="33">
        <f>+VLOOKUP($A17,'[2]World Current Acct'!$D$2:$AW$189,T$1-1973,0)</f>
        <v>4.5430000000000001</v>
      </c>
      <c r="U17" s="33">
        <f>+VLOOKUP($A17,'[2]World Current Acct'!$D$2:$AW$189,U$1-1973,0)</f>
        <v>-1.0980000000000001</v>
      </c>
      <c r="V17" s="33">
        <f>+VLOOKUP($A17,'[2]World Current Acct'!$D$2:$AW$189,V$1-1973,0)</f>
        <v>-3.9350000000000001</v>
      </c>
      <c r="W17" s="33">
        <f>+VLOOKUP($A17,'[2]World Current Acct'!$D$2:$AW$189,W$1-1973,0)</f>
        <v>-6.5960000000000001</v>
      </c>
      <c r="X17" s="33">
        <f>+VLOOKUP($A17,'[2]World Current Acct'!$D$2:$AW$189,X$1-1973,0)</f>
        <v>2.4689999999999999</v>
      </c>
      <c r="Y17" s="33">
        <f>+VLOOKUP($A17,'[2]World Current Acct'!$D$2:$AW$189,Y$1-1973,0)</f>
        <v>-6.4390000000000001</v>
      </c>
      <c r="Z17" s="33">
        <f>+VLOOKUP($A17,'[2]World Current Acct'!$D$2:$AW$189,Z$1-1973,0)</f>
        <v>-12.638999999999999</v>
      </c>
      <c r="AA17" s="33">
        <f>+VLOOKUP($A17,'[2]World Current Acct'!$D$2:$AW$189,AA$1-1973,0)</f>
        <v>-7.383</v>
      </c>
      <c r="AB17" s="33">
        <f>+VLOOKUP($A17,'[2]World Current Acct'!$D$2:$AW$189,AB$1-1973,0)</f>
        <v>-14.936</v>
      </c>
      <c r="AC17" s="33">
        <f>+VLOOKUP($A17,'[2]World Current Acct'!$D$2:$AW$189,AC$1-1973,0)</f>
        <v>-10.087</v>
      </c>
      <c r="AD17" s="33">
        <f>+VLOOKUP($A17,'[2]World Current Acct'!$D$2:$AW$189,AD$1-1973,0)</f>
        <v>-14.997</v>
      </c>
      <c r="AE17" s="33">
        <f>+VLOOKUP($A17,'[2]World Current Acct'!$D$2:$AW$189,AE$1-1973,0)</f>
        <v>-4.226</v>
      </c>
      <c r="AF17" s="33">
        <f>+VLOOKUP($A17,'[2]World Current Acct'!$D$2:$AW$189,AF$1-1973,0)</f>
        <v>-7.5270000000000001</v>
      </c>
      <c r="AG17" s="33">
        <f>+VLOOKUP($A17,'[2]World Current Acct'!$D$2:$AW$189,AG$1-1973,0)</f>
        <v>-7.8470000000000004</v>
      </c>
      <c r="AH17" s="33">
        <f>+VLOOKUP($A17,'[2]World Current Acct'!$D$2:$AW$189,AH$1-1973,0)</f>
        <v>-6.7750000000000004</v>
      </c>
      <c r="AI17" s="33">
        <f>+VLOOKUP($A17,'[2]World Current Acct'!$D$2:$AW$189,AI$1-1973,0)</f>
        <v>-22.536000000000001</v>
      </c>
      <c r="AJ17" s="33">
        <f>+VLOOKUP($A17,'[2]World Current Acct'!$D$2:$AW$189,AJ$1-1973,0)</f>
        <v>-8.1300000000000008</v>
      </c>
      <c r="AK17" s="33">
        <f>+VLOOKUP($A17,'[2]World Current Acct'!$D$2:$AW$189,AK$1-1973,0)</f>
        <v>-8.3580000000000005</v>
      </c>
      <c r="AL17" s="33">
        <f>+VLOOKUP($A17,'[2]World Current Acct'!$D$2:$AW$189,AL$1-1973,0)</f>
        <v>-7.7619999999999996</v>
      </c>
      <c r="AM17" s="33">
        <f>+VLOOKUP($A17,'[2]World Current Acct'!$D$2:$AW$189,AM$1-1973,0)</f>
        <v>-8.0869999999999997</v>
      </c>
      <c r="AN17" s="33">
        <f>+VLOOKUP($A17,'[2]World Current Acct'!$D$2:$AW$189,AN$1-1973,0)</f>
        <v>-8.5079999999999991</v>
      </c>
      <c r="AO17" s="66"/>
      <c r="AQ17" t="s">
        <v>143</v>
      </c>
      <c r="AR17">
        <f t="shared" si="16"/>
        <v>328.35731414868104</v>
      </c>
      <c r="AS17">
        <f t="shared" si="16"/>
        <v>-32.029391182645213</v>
      </c>
      <c r="AT17">
        <f t="shared" si="16"/>
        <v>-5.1683311026459222</v>
      </c>
      <c r="AU17">
        <f t="shared" si="16"/>
        <v>-38.551731625230701</v>
      </c>
      <c r="AV17">
        <f t="shared" si="16"/>
        <v>1.3427561837455784</v>
      </c>
      <c r="AW17">
        <f t="shared" si="16"/>
        <v>-53.591352859135284</v>
      </c>
      <c r="AX17">
        <f t="shared" si="16"/>
        <v>-161.08189331329828</v>
      </c>
      <c r="AY17">
        <f t="shared" si="16"/>
        <v>260.39360393603943</v>
      </c>
      <c r="AZ17">
        <f t="shared" si="16"/>
        <v>-123.02047781569965</v>
      </c>
      <c r="BA17">
        <f t="shared" si="16"/>
        <v>620.0148257968865</v>
      </c>
      <c r="BB17">
        <f t="shared" si="16"/>
        <v>-46.288479357562032</v>
      </c>
      <c r="BC17">
        <f t="shared" si="16"/>
        <v>-204.84953038144528</v>
      </c>
      <c r="BD17">
        <f t="shared" si="16"/>
        <v>-122.81535648994516</v>
      </c>
      <c r="BE17">
        <f t="shared" si="17"/>
        <v>-78.605769230769226</v>
      </c>
      <c r="BF17">
        <f t="shared" si="17"/>
        <v>-1203.370786516854</v>
      </c>
      <c r="BG17">
        <f t="shared" si="17"/>
        <v>132.21317040054311</v>
      </c>
      <c r="BH17">
        <f t="shared" si="17"/>
        <v>-39.160941382838764</v>
      </c>
      <c r="BI17">
        <f t="shared" si="17"/>
        <v>9.1542527630946751</v>
      </c>
      <c r="BJ17">
        <f t="shared" si="17"/>
        <v>-124.16905128769535</v>
      </c>
      <c r="BK17">
        <f t="shared" si="17"/>
        <v>258.37887067395263</v>
      </c>
      <c r="BL17">
        <f t="shared" si="17"/>
        <v>67.623888182973303</v>
      </c>
      <c r="BM17">
        <f t="shared" si="17"/>
        <v>-137.43177683444512</v>
      </c>
      <c r="BN17">
        <f t="shared" si="17"/>
        <v>-360.79384366140141</v>
      </c>
      <c r="BO17">
        <f t="shared" si="17"/>
        <v>96.288243516073919</v>
      </c>
      <c r="BP17">
        <f t="shared" si="17"/>
        <v>-41.585568478518866</v>
      </c>
      <c r="BQ17">
        <f t="shared" si="17"/>
        <v>102.30258702424487</v>
      </c>
      <c r="BR17">
        <f t="shared" si="17"/>
        <v>-32.465184788430633</v>
      </c>
      <c r="BS17">
        <f t="shared" si="17"/>
        <v>48.676514325369283</v>
      </c>
      <c r="BT17">
        <f t="shared" si="15"/>
        <v>-71.821030872841234</v>
      </c>
      <c r="BU17">
        <f t="shared" si="15"/>
        <v>78.11168954093705</v>
      </c>
      <c r="BV17">
        <f t="shared" si="15"/>
        <v>4.2513617643151349</v>
      </c>
      <c r="BW17">
        <f t="shared" si="15"/>
        <v>-13.661271823626862</v>
      </c>
      <c r="BX17">
        <f t="shared" si="15"/>
        <v>232.63468634686348</v>
      </c>
      <c r="BY17">
        <f t="shared" si="15"/>
        <v>-63.924387646432372</v>
      </c>
      <c r="BZ17">
        <f t="shared" si="15"/>
        <v>2.8044280442804563</v>
      </c>
      <c r="CA17">
        <f t="shared" si="15"/>
        <v>-7.1308925580282505</v>
      </c>
      <c r="CB17">
        <f t="shared" si="15"/>
        <v>4.1870651893841853</v>
      </c>
      <c r="CC17">
        <f t="shared" si="15"/>
        <v>5.2058859898602634</v>
      </c>
      <c r="CD17" s="66"/>
      <c r="CF17" t="s">
        <v>143</v>
      </c>
      <c r="CG17" s="33">
        <f t="shared" si="12"/>
        <v>-10.953999999999999</v>
      </c>
      <c r="CH17" s="33">
        <f t="shared" si="6"/>
        <v>4.577</v>
      </c>
      <c r="CI17" s="33">
        <f t="shared" si="6"/>
        <v>0.50199999999999889</v>
      </c>
      <c r="CJ17" s="33">
        <f t="shared" si="6"/>
        <v>3.5510000000000002</v>
      </c>
      <c r="CK17" s="33">
        <f t="shared" si="6"/>
        <v>-7.5999999999999623E-2</v>
      </c>
      <c r="CL17" s="33">
        <f t="shared" si="6"/>
        <v>3.0739999999999998</v>
      </c>
      <c r="CM17" s="33">
        <f t="shared" si="6"/>
        <v>4.2880000000000003</v>
      </c>
      <c r="CN17" s="33">
        <f t="shared" si="6"/>
        <v>4.234</v>
      </c>
      <c r="CO17" s="33">
        <f t="shared" si="6"/>
        <v>-7.2090000000000005</v>
      </c>
      <c r="CP17" s="33">
        <f t="shared" si="6"/>
        <v>-8.363999999999999</v>
      </c>
      <c r="CQ17" s="33">
        <f t="shared" si="6"/>
        <v>4.4959999999999996</v>
      </c>
      <c r="CR17" s="33">
        <f t="shared" si="6"/>
        <v>10.686999999999999</v>
      </c>
      <c r="CS17" s="33">
        <f t="shared" si="6"/>
        <v>-6.718</v>
      </c>
      <c r="CT17" s="33">
        <f t="shared" si="6"/>
        <v>0.98099999999999998</v>
      </c>
      <c r="CU17" s="33">
        <f t="shared" si="6"/>
        <v>3.2130000000000001</v>
      </c>
      <c r="CV17" s="33">
        <f t="shared" si="6"/>
        <v>3.895</v>
      </c>
      <c r="CW17" s="33">
        <f t="shared" ref="CW17:DL33" si="18">+S17-R17</f>
        <v>-2.6790000000000003</v>
      </c>
      <c r="CX17" s="33">
        <f t="shared" si="7"/>
        <v>0.38100000000000023</v>
      </c>
      <c r="CY17" s="33">
        <f t="shared" si="7"/>
        <v>-5.641</v>
      </c>
      <c r="CZ17" s="33">
        <f t="shared" si="7"/>
        <v>-2.8369999999999997</v>
      </c>
      <c r="DA17" s="33">
        <f t="shared" si="7"/>
        <v>-2.661</v>
      </c>
      <c r="DB17" s="33">
        <f t="shared" si="7"/>
        <v>9.0649999999999995</v>
      </c>
      <c r="DC17" s="33">
        <f t="shared" si="7"/>
        <v>-8.9079999999999995</v>
      </c>
      <c r="DD17" s="33">
        <f t="shared" si="7"/>
        <v>-6.1999999999999993</v>
      </c>
      <c r="DE17" s="33">
        <f t="shared" si="7"/>
        <v>5.2559999999999993</v>
      </c>
      <c r="DF17" s="33">
        <f t="shared" si="7"/>
        <v>-7.5529999999999999</v>
      </c>
      <c r="DG17" s="33">
        <f t="shared" si="7"/>
        <v>4.8490000000000002</v>
      </c>
      <c r="DH17" s="33">
        <f t="shared" si="7"/>
        <v>-4.91</v>
      </c>
      <c r="DI17" s="33">
        <f t="shared" si="7"/>
        <v>10.771000000000001</v>
      </c>
      <c r="DJ17" s="33">
        <f t="shared" si="8"/>
        <v>-3.3010000000000002</v>
      </c>
      <c r="DK17" s="33">
        <f t="shared" si="8"/>
        <v>-0.32000000000000028</v>
      </c>
      <c r="DL17" s="33">
        <f t="shared" si="8"/>
        <v>1.0720000000000001</v>
      </c>
      <c r="DM17" s="33">
        <f t="shared" si="8"/>
        <v>-15.761000000000001</v>
      </c>
      <c r="DN17" s="33">
        <f t="shared" si="8"/>
        <v>14.406000000000001</v>
      </c>
      <c r="DO17" s="33">
        <f t="shared" si="8"/>
        <v>-0.22799999999999976</v>
      </c>
      <c r="DP17" s="33">
        <f t="shared" si="8"/>
        <v>0.59600000000000097</v>
      </c>
      <c r="DQ17" s="33">
        <f t="shared" si="8"/>
        <v>-0.32500000000000018</v>
      </c>
      <c r="DR17" s="33">
        <f t="shared" si="8"/>
        <v>-0.42099999999999937</v>
      </c>
      <c r="DS17" s="33"/>
      <c r="DU17" t="s">
        <v>143</v>
      </c>
      <c r="DV17" s="33">
        <f t="shared" si="13"/>
        <v>-10.953999999999999</v>
      </c>
      <c r="DW17" s="33">
        <f t="shared" si="14"/>
        <v>-6.3769999999999989</v>
      </c>
      <c r="DX17" s="33">
        <f t="shared" si="14"/>
        <v>-5.875</v>
      </c>
      <c r="DY17" s="33">
        <f t="shared" si="14"/>
        <v>-2.3239999999999998</v>
      </c>
      <c r="DZ17" s="33">
        <f t="shared" si="14"/>
        <v>-2.3999999999999995</v>
      </c>
      <c r="EA17" s="33">
        <f t="shared" si="14"/>
        <v>0.67400000000000038</v>
      </c>
      <c r="EB17" s="33">
        <f t="shared" si="14"/>
        <v>4.9620000000000006</v>
      </c>
      <c r="EC17" s="33">
        <f t="shared" si="14"/>
        <v>9.1960000000000015</v>
      </c>
      <c r="ED17" s="33">
        <f t="shared" si="9"/>
        <v>1.987000000000001</v>
      </c>
      <c r="EE17" s="33">
        <f t="shared" si="9"/>
        <v>-6.376999999999998</v>
      </c>
      <c r="EF17" s="33">
        <f t="shared" si="9"/>
        <v>-1.8809999999999985</v>
      </c>
      <c r="EG17" s="33">
        <f t="shared" si="9"/>
        <v>8.8060000000000009</v>
      </c>
      <c r="EH17" s="33">
        <f t="shared" si="9"/>
        <v>2.088000000000001</v>
      </c>
      <c r="EI17" s="33">
        <f t="shared" si="9"/>
        <v>3.0690000000000008</v>
      </c>
      <c r="EJ17" s="33">
        <f t="shared" si="9"/>
        <v>6.2820000000000009</v>
      </c>
      <c r="EK17" s="33">
        <f t="shared" si="9"/>
        <v>10.177000000000001</v>
      </c>
      <c r="EL17" s="33">
        <f t="shared" si="9"/>
        <v>7.4980000000000011</v>
      </c>
      <c r="EM17" s="33">
        <f t="shared" si="9"/>
        <v>7.8790000000000013</v>
      </c>
      <c r="EN17" s="33">
        <f t="shared" si="10"/>
        <v>2.2380000000000013</v>
      </c>
      <c r="EO17" s="33">
        <f t="shared" si="10"/>
        <v>-0.59899999999999842</v>
      </c>
      <c r="EP17" s="33">
        <f t="shared" si="10"/>
        <v>-3.2599999999999985</v>
      </c>
      <c r="EQ17" s="33">
        <f t="shared" si="10"/>
        <v>5.8050000000000015</v>
      </c>
      <c r="ER17" s="33">
        <f t="shared" si="10"/>
        <v>-3.102999999999998</v>
      </c>
      <c r="ES17" s="33">
        <f t="shared" si="10"/>
        <v>-9.3029999999999973</v>
      </c>
      <c r="ET17" s="33">
        <f t="shared" si="10"/>
        <v>-4.0469999999999979</v>
      </c>
      <c r="EU17" s="33">
        <f t="shared" si="10"/>
        <v>-11.599999999999998</v>
      </c>
      <c r="EV17" s="33">
        <f t="shared" si="10"/>
        <v>-6.7509999999999977</v>
      </c>
      <c r="EW17" s="33">
        <f t="shared" si="10"/>
        <v>-11.660999999999998</v>
      </c>
      <c r="EX17" s="33">
        <f t="shared" si="10"/>
        <v>-0.88999999999999702</v>
      </c>
      <c r="EY17" s="33">
        <f t="shared" si="10"/>
        <v>-4.1909999999999972</v>
      </c>
      <c r="EZ17" s="33">
        <f t="shared" si="10"/>
        <v>-4.5109999999999975</v>
      </c>
      <c r="FA17" s="33">
        <f t="shared" si="10"/>
        <v>-3.4389999999999974</v>
      </c>
      <c r="FB17" s="33">
        <f t="shared" si="10"/>
        <v>-19.2</v>
      </c>
      <c r="FC17" s="33">
        <f t="shared" ref="ES17:FG32" si="19">+FB17+DN17</f>
        <v>-4.7939999999999987</v>
      </c>
      <c r="FD17" s="33">
        <f t="shared" si="19"/>
        <v>-5.0219999999999985</v>
      </c>
      <c r="FE17" s="33">
        <f t="shared" si="19"/>
        <v>-4.4259999999999975</v>
      </c>
      <c r="FF17" s="33">
        <f t="shared" si="19"/>
        <v>-4.7509999999999977</v>
      </c>
      <c r="FG17" s="33">
        <f t="shared" si="19"/>
        <v>-5.171999999999997</v>
      </c>
      <c r="FH17" s="67"/>
      <c r="FI17" s="34">
        <v>1997</v>
      </c>
      <c r="FK17" s="33"/>
      <c r="FL17" s="33"/>
    </row>
    <row r="18" spans="1:168" x14ac:dyDescent="0.25">
      <c r="A18" t="s">
        <v>144</v>
      </c>
      <c r="B18" s="33">
        <f>+VLOOKUP($A18,'[2]World Current Acct'!$D$2:$AW$189,B$1-1973,0)</f>
        <v>28.594999999999999</v>
      </c>
      <c r="C18" s="33">
        <f>+VLOOKUP($A18,'[2]World Current Acct'!$D$2:$AW$189,C$1-1973,0)</f>
        <v>16.305</v>
      </c>
      <c r="D18" s="33">
        <f>+VLOOKUP($A18,'[2]World Current Acct'!$D$2:$AW$189,D$1-1973,0)</f>
        <v>13.943</v>
      </c>
      <c r="E18" s="33">
        <f>+VLOOKUP($A18,'[2]World Current Acct'!$D$2:$AW$189,E$1-1973,0)</f>
        <v>12.789</v>
      </c>
      <c r="F18" s="33">
        <f>+VLOOKUP($A18,'[2]World Current Acct'!$D$2:$AW$189,F$1-1973,0)</f>
        <v>18.736000000000001</v>
      </c>
      <c r="G18" s="33">
        <f>+VLOOKUP($A18,'[2]World Current Acct'!$D$2:$AW$189,G$1-1973,0)</f>
        <v>10.465</v>
      </c>
      <c r="H18" s="33">
        <f>+VLOOKUP($A18,'[2]World Current Acct'!$D$2:$AW$189,H$1-1973,0)</f>
        <v>-20.286000000000001</v>
      </c>
      <c r="I18" s="33">
        <f>+VLOOKUP($A18,'[2]World Current Acct'!$D$2:$AW$189,I$1-1973,0)</f>
        <v>-7.5309999999999997</v>
      </c>
      <c r="J18" s="33">
        <f>+VLOOKUP($A18,'[2]World Current Acct'!$D$2:$AW$189,J$1-1973,0)</f>
        <v>-15.442</v>
      </c>
      <c r="K18" s="33">
        <f>+VLOOKUP($A18,'[2]World Current Acct'!$D$2:$AW$189,K$1-1973,0)</f>
        <v>-4.1619999999999999</v>
      </c>
      <c r="L18" s="33">
        <f>+VLOOKUP($A18,'[2]World Current Acct'!$D$2:$AW$189,L$1-1973,0)</f>
        <v>2.4769999999999999</v>
      </c>
      <c r="M18" s="33">
        <f>+VLOOKUP($A18,'[2]World Current Acct'!$D$2:$AW$189,M$1-1973,0)</f>
        <v>1.6539999999999999</v>
      </c>
      <c r="N18" s="33">
        <f>+VLOOKUP($A18,'[2]World Current Acct'!$D$2:$AW$189,N$1-1973,0)</f>
        <v>-3.9670000000000001</v>
      </c>
      <c r="O18" s="33">
        <f>+VLOOKUP($A18,'[2]World Current Acct'!$D$2:$AW$189,O$1-1973,0)</f>
        <v>-1.0529999999999999</v>
      </c>
      <c r="P18" s="33">
        <f>+VLOOKUP($A18,'[2]World Current Acct'!$D$2:$AW$189,P$1-1973,0)</f>
        <v>7.8710000000000004</v>
      </c>
      <c r="Q18" s="33">
        <f>+VLOOKUP($A18,'[2]World Current Acct'!$D$2:$AW$189,Q$1-1973,0)</f>
        <v>9.2050000000000001</v>
      </c>
      <c r="R18" s="33">
        <f>+VLOOKUP($A18,'[2]World Current Acct'!$D$2:$AW$189,R$1-1973,0)</f>
        <v>15.336</v>
      </c>
      <c r="S18" s="33">
        <f>+VLOOKUP($A18,'[2]World Current Acct'!$D$2:$AW$189,S$1-1973,0)</f>
        <v>9.8019999999999996</v>
      </c>
      <c r="T18" s="33">
        <f>+VLOOKUP($A18,'[2]World Current Acct'!$D$2:$AW$189,T$1-1973,0)</f>
        <v>-13.603</v>
      </c>
      <c r="U18" s="33">
        <f>+VLOOKUP($A18,'[2]World Current Acct'!$D$2:$AW$189,U$1-1973,0)</f>
        <v>8.2270000000000003</v>
      </c>
      <c r="V18" s="33">
        <f>+VLOOKUP($A18,'[2]World Current Acct'!$D$2:$AW$189,V$1-1973,0)</f>
        <v>19.41</v>
      </c>
      <c r="W18" s="33">
        <f>+VLOOKUP($A18,'[2]World Current Acct'!$D$2:$AW$189,W$1-1973,0)</f>
        <v>10.788</v>
      </c>
      <c r="X18" s="33">
        <f>+VLOOKUP($A18,'[2]World Current Acct'!$D$2:$AW$189,X$1-1973,0)</f>
        <v>6.7359999999999998</v>
      </c>
      <c r="Y18" s="33">
        <f>+VLOOKUP($A18,'[2]World Current Acct'!$D$2:$AW$189,Y$1-1973,0)</f>
        <v>9.3160000000000007</v>
      </c>
      <c r="Z18" s="33">
        <f>+VLOOKUP($A18,'[2]World Current Acct'!$D$2:$AW$189,Z$1-1973,0)</f>
        <v>11.053000000000001</v>
      </c>
      <c r="AA18" s="33">
        <f>+VLOOKUP($A18,'[2]World Current Acct'!$D$2:$AW$189,AA$1-1973,0)</f>
        <v>22.693000000000001</v>
      </c>
      <c r="AB18" s="33">
        <f>+VLOOKUP($A18,'[2]World Current Acct'!$D$2:$AW$189,AB$1-1973,0)</f>
        <v>15.561</v>
      </c>
      <c r="AC18" s="33">
        <f>+VLOOKUP($A18,'[2]World Current Acct'!$D$2:$AW$189,AC$1-1973,0)</f>
        <v>14.922000000000001</v>
      </c>
      <c r="AD18" s="33">
        <f>+VLOOKUP($A18,'[2]World Current Acct'!$D$2:$AW$189,AD$1-1973,0)</f>
        <v>23.288</v>
      </c>
      <c r="AE18" s="33">
        <f>+VLOOKUP($A18,'[2]World Current Acct'!$D$2:$AW$189,AE$1-1973,0)</f>
        <v>7.51</v>
      </c>
      <c r="AF18" s="33">
        <f>+VLOOKUP($A18,'[2]World Current Acct'!$D$2:$AW$189,AF$1-1973,0)</f>
        <v>8.8710000000000004</v>
      </c>
      <c r="AG18" s="33">
        <f>+VLOOKUP($A18,'[2]World Current Acct'!$D$2:$AW$189,AG$1-1973,0)</f>
        <v>14.231</v>
      </c>
      <c r="AH18" s="33">
        <f>+VLOOKUP($A18,'[2]World Current Acct'!$D$2:$AW$189,AH$1-1973,0)</f>
        <v>12.647</v>
      </c>
      <c r="AI18" s="33">
        <f>+VLOOKUP($A18,'[2]World Current Acct'!$D$2:$AW$189,AI$1-1973,0)</f>
        <v>10.519</v>
      </c>
      <c r="AJ18" s="33">
        <f>+VLOOKUP($A18,'[2]World Current Acct'!$D$2:$AW$189,AJ$1-1973,0)</f>
        <v>7.0659999999999998</v>
      </c>
      <c r="AK18" s="33">
        <f>+VLOOKUP($A18,'[2]World Current Acct'!$D$2:$AW$189,AK$1-1973,0)</f>
        <v>4.6379999999999999</v>
      </c>
      <c r="AL18" s="33">
        <f>+VLOOKUP($A18,'[2]World Current Acct'!$D$2:$AW$189,AL$1-1973,0)</f>
        <v>2.8820000000000001</v>
      </c>
      <c r="AM18" s="33">
        <f>+VLOOKUP($A18,'[2]World Current Acct'!$D$2:$AW$189,AM$1-1973,0)</f>
        <v>0.58799999999999997</v>
      </c>
      <c r="AN18" s="33">
        <f>+VLOOKUP($A18,'[2]World Current Acct'!$D$2:$AW$189,AN$1-1973,0)</f>
        <v>-0.82199999999999995</v>
      </c>
      <c r="AO18" s="66"/>
      <c r="AQ18" t="s">
        <v>144</v>
      </c>
      <c r="AR18">
        <f t="shared" si="16"/>
        <v>-42.979541877950687</v>
      </c>
      <c r="AS18">
        <f t="shared" si="16"/>
        <v>-14.486353879178168</v>
      </c>
      <c r="AT18">
        <f t="shared" si="16"/>
        <v>-8.2765545434985199</v>
      </c>
      <c r="AU18">
        <f t="shared" si="16"/>
        <v>46.500899210258808</v>
      </c>
      <c r="AV18">
        <f t="shared" si="16"/>
        <v>-44.144961571306574</v>
      </c>
      <c r="AW18">
        <f t="shared" si="16"/>
        <v>-293.84615384615387</v>
      </c>
      <c r="AX18">
        <f t="shared" si="16"/>
        <v>-62.875874987676234</v>
      </c>
      <c r="AY18">
        <f t="shared" si="16"/>
        <v>105.04581064931617</v>
      </c>
      <c r="AZ18">
        <f t="shared" si="16"/>
        <v>-73.047532703017737</v>
      </c>
      <c r="BA18">
        <f t="shared" si="16"/>
        <v>-159.51465641518502</v>
      </c>
      <c r="BB18">
        <f t="shared" si="16"/>
        <v>-33.225676221235361</v>
      </c>
      <c r="BC18">
        <f t="shared" si="16"/>
        <v>-339.84280532043533</v>
      </c>
      <c r="BD18">
        <f t="shared" si="16"/>
        <v>-73.456012099823539</v>
      </c>
      <c r="BE18">
        <f t="shared" si="17"/>
        <v>-847.4833808167142</v>
      </c>
      <c r="BF18">
        <f t="shared" si="17"/>
        <v>16.948291195527872</v>
      </c>
      <c r="BG18">
        <f t="shared" si="17"/>
        <v>66.60510592069528</v>
      </c>
      <c r="BH18">
        <f t="shared" si="17"/>
        <v>-36.085028690662504</v>
      </c>
      <c r="BI18">
        <f t="shared" si="17"/>
        <v>-238.777800448888</v>
      </c>
      <c r="BJ18">
        <f t="shared" si="17"/>
        <v>-160.47930603543335</v>
      </c>
      <c r="BK18">
        <f t="shared" si="17"/>
        <v>135.9304728333536</v>
      </c>
      <c r="BL18">
        <f t="shared" si="17"/>
        <v>-44.420401854714065</v>
      </c>
      <c r="BM18">
        <f t="shared" si="17"/>
        <v>-37.560252131998517</v>
      </c>
      <c r="BN18">
        <f t="shared" si="17"/>
        <v>38.301662707838489</v>
      </c>
      <c r="BO18">
        <f t="shared" si="17"/>
        <v>18.645341348218111</v>
      </c>
      <c r="BP18">
        <f t="shared" si="17"/>
        <v>105.31077535510721</v>
      </c>
      <c r="BQ18">
        <f t="shared" si="17"/>
        <v>-31.428193716123914</v>
      </c>
      <c r="BR18">
        <f t="shared" si="17"/>
        <v>-4.1064198958935805</v>
      </c>
      <c r="BS18">
        <f t="shared" si="17"/>
        <v>56.064870660769316</v>
      </c>
      <c r="BT18">
        <f t="shared" si="15"/>
        <v>-67.751631741669541</v>
      </c>
      <c r="BU18">
        <f t="shared" si="15"/>
        <v>18.122503328894823</v>
      </c>
      <c r="BV18">
        <f t="shared" si="15"/>
        <v>60.421598466914674</v>
      </c>
      <c r="BW18">
        <f t="shared" si="15"/>
        <v>-11.130630314103001</v>
      </c>
      <c r="BX18">
        <f t="shared" si="15"/>
        <v>-16.826124772673353</v>
      </c>
      <c r="BY18">
        <f t="shared" si="15"/>
        <v>-32.826314288430453</v>
      </c>
      <c r="BZ18">
        <f t="shared" si="15"/>
        <v>-34.361732238890468</v>
      </c>
      <c r="CA18">
        <f t="shared" si="15"/>
        <v>-37.861147046140573</v>
      </c>
      <c r="CB18">
        <f t="shared" si="15"/>
        <v>-79.597501734906317</v>
      </c>
      <c r="CC18">
        <f t="shared" si="15"/>
        <v>-239.79591836734696</v>
      </c>
      <c r="CD18" s="66"/>
      <c r="CF18" t="s">
        <v>144</v>
      </c>
      <c r="CG18" s="33">
        <f t="shared" si="12"/>
        <v>-12.29</v>
      </c>
      <c r="CH18" s="33">
        <f t="shared" si="12"/>
        <v>-2.3620000000000001</v>
      </c>
      <c r="CI18" s="33">
        <f t="shared" si="12"/>
        <v>-1.1539999999999999</v>
      </c>
      <c r="CJ18" s="33">
        <f t="shared" si="12"/>
        <v>5.947000000000001</v>
      </c>
      <c r="CK18" s="33">
        <f t="shared" si="12"/>
        <v>-8.2710000000000008</v>
      </c>
      <c r="CL18" s="33">
        <f t="shared" si="12"/>
        <v>-30.751000000000001</v>
      </c>
      <c r="CM18" s="33">
        <f t="shared" si="12"/>
        <v>12.755000000000003</v>
      </c>
      <c r="CN18" s="33">
        <f t="shared" si="12"/>
        <v>-7.9110000000000005</v>
      </c>
      <c r="CO18" s="33">
        <f t="shared" si="12"/>
        <v>11.280000000000001</v>
      </c>
      <c r="CP18" s="33">
        <f t="shared" si="12"/>
        <v>6.6389999999999993</v>
      </c>
      <c r="CQ18" s="33">
        <f t="shared" si="12"/>
        <v>-0.82299999999999995</v>
      </c>
      <c r="CR18" s="33">
        <f t="shared" si="12"/>
        <v>-5.6210000000000004</v>
      </c>
      <c r="CS18" s="33">
        <f t="shared" si="12"/>
        <v>2.9140000000000001</v>
      </c>
      <c r="CT18" s="33">
        <f t="shared" si="12"/>
        <v>8.9239999999999995</v>
      </c>
      <c r="CU18" s="33">
        <f t="shared" si="12"/>
        <v>1.3339999999999996</v>
      </c>
      <c r="CV18" s="33">
        <f t="shared" si="12"/>
        <v>6.1310000000000002</v>
      </c>
      <c r="CW18" s="33">
        <f t="shared" si="18"/>
        <v>-5.5340000000000007</v>
      </c>
      <c r="CX18" s="33">
        <f t="shared" si="18"/>
        <v>-23.405000000000001</v>
      </c>
      <c r="CY18" s="33">
        <f t="shared" si="18"/>
        <v>21.83</v>
      </c>
      <c r="CZ18" s="33">
        <f t="shared" si="18"/>
        <v>11.183</v>
      </c>
      <c r="DA18" s="33">
        <f t="shared" si="18"/>
        <v>-8.6219999999999999</v>
      </c>
      <c r="DB18" s="33">
        <f t="shared" si="18"/>
        <v>-4.0520000000000005</v>
      </c>
      <c r="DC18" s="33">
        <f t="shared" si="18"/>
        <v>2.580000000000001</v>
      </c>
      <c r="DD18" s="33">
        <f t="shared" si="18"/>
        <v>1.7370000000000001</v>
      </c>
      <c r="DE18" s="33">
        <f t="shared" si="18"/>
        <v>11.64</v>
      </c>
      <c r="DF18" s="33">
        <f t="shared" si="18"/>
        <v>-7.1320000000000014</v>
      </c>
      <c r="DG18" s="33">
        <f t="shared" si="18"/>
        <v>-0.63899999999999935</v>
      </c>
      <c r="DH18" s="33">
        <f t="shared" si="18"/>
        <v>8.3659999999999997</v>
      </c>
      <c r="DI18" s="33">
        <f t="shared" si="18"/>
        <v>-15.778</v>
      </c>
      <c r="DJ18" s="33">
        <f t="shared" si="18"/>
        <v>1.3610000000000007</v>
      </c>
      <c r="DK18" s="33">
        <f t="shared" si="18"/>
        <v>5.3599999999999994</v>
      </c>
      <c r="DL18" s="33">
        <f t="shared" si="18"/>
        <v>-1.5839999999999996</v>
      </c>
      <c r="DM18" s="33">
        <f t="shared" ref="DM18:DR51" si="20">+AI18-AH18</f>
        <v>-2.1280000000000001</v>
      </c>
      <c r="DN18" s="33">
        <f t="shared" si="20"/>
        <v>-3.4530000000000003</v>
      </c>
      <c r="DO18" s="33">
        <f t="shared" si="20"/>
        <v>-2.4279999999999999</v>
      </c>
      <c r="DP18" s="33">
        <f t="shared" si="20"/>
        <v>-1.7559999999999998</v>
      </c>
      <c r="DQ18" s="33">
        <f t="shared" si="20"/>
        <v>-2.294</v>
      </c>
      <c r="DR18" s="33">
        <f t="shared" si="20"/>
        <v>-1.41</v>
      </c>
      <c r="DS18" s="33"/>
      <c r="DU18" t="s">
        <v>144</v>
      </c>
      <c r="DV18" s="33">
        <f t="shared" si="13"/>
        <v>-12.29</v>
      </c>
      <c r="DW18" s="33">
        <f t="shared" si="14"/>
        <v>-14.651999999999999</v>
      </c>
      <c r="DX18" s="33">
        <f t="shared" si="14"/>
        <v>-15.805999999999999</v>
      </c>
      <c r="DY18" s="33">
        <f t="shared" si="14"/>
        <v>-9.8589999999999982</v>
      </c>
      <c r="DZ18" s="33">
        <f t="shared" si="14"/>
        <v>-18.13</v>
      </c>
      <c r="EA18" s="33">
        <f t="shared" si="14"/>
        <v>-48.881</v>
      </c>
      <c r="EB18" s="33">
        <f t="shared" si="14"/>
        <v>-36.125999999999998</v>
      </c>
      <c r="EC18" s="33">
        <f t="shared" si="14"/>
        <v>-44.036999999999999</v>
      </c>
      <c r="ED18" s="33">
        <f t="shared" si="14"/>
        <v>-32.756999999999998</v>
      </c>
      <c r="EE18" s="33">
        <f t="shared" si="14"/>
        <v>-26.117999999999999</v>
      </c>
      <c r="EF18" s="33">
        <f t="shared" si="14"/>
        <v>-26.940999999999999</v>
      </c>
      <c r="EG18" s="33">
        <f t="shared" si="14"/>
        <v>-32.561999999999998</v>
      </c>
      <c r="EH18" s="33">
        <f t="shared" si="14"/>
        <v>-29.647999999999996</v>
      </c>
      <c r="EI18" s="33">
        <f t="shared" si="14"/>
        <v>-20.723999999999997</v>
      </c>
      <c r="EJ18" s="33">
        <f t="shared" si="14"/>
        <v>-19.389999999999997</v>
      </c>
      <c r="EK18" s="33">
        <f t="shared" si="14"/>
        <v>-13.258999999999997</v>
      </c>
      <c r="EL18" s="33">
        <f t="shared" si="14"/>
        <v>-18.792999999999999</v>
      </c>
      <c r="EM18" s="33">
        <f t="shared" ref="EM18:FB33" si="21">+EL18+CX18</f>
        <v>-42.198</v>
      </c>
      <c r="EN18" s="33">
        <f t="shared" si="21"/>
        <v>-20.368000000000002</v>
      </c>
      <c r="EO18" s="33">
        <f t="shared" si="21"/>
        <v>-9.1850000000000023</v>
      </c>
      <c r="EP18" s="33">
        <f t="shared" si="21"/>
        <v>-17.807000000000002</v>
      </c>
      <c r="EQ18" s="33">
        <f t="shared" si="21"/>
        <v>-21.859000000000002</v>
      </c>
      <c r="ER18" s="33">
        <f t="shared" si="21"/>
        <v>-19.279</v>
      </c>
      <c r="ES18" s="33">
        <f t="shared" si="21"/>
        <v>-17.542000000000002</v>
      </c>
      <c r="ET18" s="33">
        <f t="shared" si="21"/>
        <v>-5.902000000000001</v>
      </c>
      <c r="EU18" s="33">
        <f t="shared" si="21"/>
        <v>-13.034000000000002</v>
      </c>
      <c r="EV18" s="33">
        <f t="shared" si="21"/>
        <v>-13.673000000000002</v>
      </c>
      <c r="EW18" s="33">
        <f t="shared" si="21"/>
        <v>-5.3070000000000022</v>
      </c>
      <c r="EX18" s="33">
        <f t="shared" si="21"/>
        <v>-21.085000000000001</v>
      </c>
      <c r="EY18" s="33">
        <f t="shared" si="21"/>
        <v>-19.724</v>
      </c>
      <c r="EZ18" s="33">
        <f t="shared" si="21"/>
        <v>-14.364000000000001</v>
      </c>
      <c r="FA18" s="33">
        <f t="shared" si="21"/>
        <v>-15.948</v>
      </c>
      <c r="FB18" s="33">
        <f t="shared" si="21"/>
        <v>-18.076000000000001</v>
      </c>
      <c r="FC18" s="33">
        <f t="shared" si="19"/>
        <v>-21.529</v>
      </c>
      <c r="FD18" s="33">
        <f t="shared" si="19"/>
        <v>-23.957000000000001</v>
      </c>
      <c r="FE18" s="33">
        <f t="shared" si="19"/>
        <v>-25.713000000000001</v>
      </c>
      <c r="FF18" s="33">
        <f t="shared" si="19"/>
        <v>-28.007000000000001</v>
      </c>
      <c r="FG18" s="33">
        <f t="shared" si="19"/>
        <v>-29.417000000000002</v>
      </c>
      <c r="FH18" s="67"/>
      <c r="FI18" s="34">
        <v>1993</v>
      </c>
      <c r="FK18" s="33"/>
      <c r="FL18" s="33"/>
    </row>
    <row r="19" spans="1:168" x14ac:dyDescent="0.25">
      <c r="A19" t="s">
        <v>145</v>
      </c>
      <c r="B19" s="33">
        <f>+VLOOKUP($A19,'[2]World Current Acct'!$D$2:$AW$189,B$1-1973,0)</f>
        <v>-32.222000000000001</v>
      </c>
      <c r="C19" s="33">
        <f>+VLOOKUP($A19,'[2]World Current Acct'!$D$2:$AW$189,C$1-1973,0)</f>
        <v>-8.8030000000000008</v>
      </c>
      <c r="D19" s="33">
        <f>+VLOOKUP($A19,'[2]World Current Acct'!$D$2:$AW$189,D$1-1973,0)</f>
        <v>-1.841</v>
      </c>
      <c r="E19" s="33">
        <f>+VLOOKUP($A19,'[2]World Current Acct'!$D$2:$AW$189,E$1-1973,0)</f>
        <v>-1.012</v>
      </c>
      <c r="F19" s="33">
        <f>+VLOOKUP($A19,'[2]World Current Acct'!$D$2:$AW$189,F$1-1973,0)</f>
        <v>-4.4050000000000002</v>
      </c>
      <c r="G19" s="33">
        <f>+VLOOKUP($A19,'[2]World Current Acct'!$D$2:$AW$189,G$1-1973,0)</f>
        <v>-2.2669999999999999</v>
      </c>
      <c r="H19" s="33">
        <f>+VLOOKUP($A19,'[2]World Current Acct'!$D$2:$AW$189,H$1-1973,0)</f>
        <v>-0.46500000000000002</v>
      </c>
      <c r="I19" s="33">
        <f>+VLOOKUP($A19,'[2]World Current Acct'!$D$2:$AW$189,I$1-1973,0)</f>
        <v>-1.4379999999999999</v>
      </c>
      <c r="J19" s="33">
        <f>+VLOOKUP($A19,'[2]World Current Acct'!$D$2:$AW$189,J$1-1973,0)</f>
        <v>2.7320000000000002</v>
      </c>
      <c r="K19" s="33">
        <f>+VLOOKUP($A19,'[2]World Current Acct'!$D$2:$AW$189,K$1-1973,0)</f>
        <v>1.3</v>
      </c>
      <c r="L19" s="33">
        <f>+VLOOKUP($A19,'[2]World Current Acct'!$D$2:$AW$189,L$1-1973,0)</f>
        <v>-1.845</v>
      </c>
      <c r="M19" s="33">
        <f>+VLOOKUP($A19,'[2]World Current Acct'!$D$2:$AW$189,M$1-1973,0)</f>
        <v>-9.7000000000000003E-2</v>
      </c>
      <c r="N19" s="33">
        <f>+VLOOKUP($A19,'[2]World Current Acct'!$D$2:$AW$189,N$1-1973,0)</f>
        <v>-7.9000000000000001E-2</v>
      </c>
      <c r="O19" s="33">
        <f>+VLOOKUP($A19,'[2]World Current Acct'!$D$2:$AW$189,O$1-1973,0)</f>
        <v>-3.05</v>
      </c>
      <c r="P19" s="33">
        <f>+VLOOKUP($A19,'[2]World Current Acct'!$D$2:$AW$189,P$1-1973,0)</f>
        <v>-1.855</v>
      </c>
      <c r="Q19" s="33">
        <f>+VLOOKUP($A19,'[2]World Current Acct'!$D$2:$AW$189,Q$1-1973,0)</f>
        <v>-2.8759999999999999</v>
      </c>
      <c r="R19" s="33">
        <f>+VLOOKUP($A19,'[2]World Current Acct'!$D$2:$AW$189,R$1-1973,0)</f>
        <v>-9.1080000000000005</v>
      </c>
      <c r="S19" s="33">
        <f>+VLOOKUP($A19,'[2]World Current Acct'!$D$2:$AW$189,S$1-1973,0)</f>
        <v>-0.82</v>
      </c>
      <c r="T19" s="33">
        <f>+VLOOKUP($A19,'[2]World Current Acct'!$D$2:$AW$189,T$1-1973,0)</f>
        <v>-1.66</v>
      </c>
      <c r="U19" s="33">
        <f>+VLOOKUP($A19,'[2]World Current Acct'!$D$2:$AW$189,U$1-1973,0)</f>
        <v>-1.9610000000000001</v>
      </c>
      <c r="V19" s="33">
        <f>+VLOOKUP($A19,'[2]World Current Acct'!$D$2:$AW$189,V$1-1973,0)</f>
        <v>-5.681</v>
      </c>
      <c r="W19" s="33">
        <f>+VLOOKUP($A19,'[2]World Current Acct'!$D$2:$AW$189,W$1-1973,0)</f>
        <v>-5.47</v>
      </c>
      <c r="X19" s="33">
        <f>+VLOOKUP($A19,'[2]World Current Acct'!$D$2:$AW$189,X$1-1973,0)</f>
        <v>-6.06</v>
      </c>
      <c r="Y19" s="33">
        <f>+VLOOKUP($A19,'[2]World Current Acct'!$D$2:$AW$189,Y$1-1973,0)</f>
        <v>-7.3170000000000002</v>
      </c>
      <c r="Z19" s="33">
        <f>+VLOOKUP($A19,'[2]World Current Acct'!$D$2:$AW$189,Z$1-1973,0)</f>
        <v>-4.5209999999999999</v>
      </c>
      <c r="AA19" s="33">
        <f>+VLOOKUP($A19,'[2]World Current Acct'!$D$2:$AW$189,AA$1-1973,0)</f>
        <v>-10.34</v>
      </c>
      <c r="AB19" s="33">
        <f>+VLOOKUP($A19,'[2]World Current Acct'!$D$2:$AW$189,AB$1-1973,0)</f>
        <v>-6.9130000000000003</v>
      </c>
      <c r="AC19" s="33">
        <f>+VLOOKUP($A19,'[2]World Current Acct'!$D$2:$AW$189,AC$1-1973,0)</f>
        <v>-8.298</v>
      </c>
      <c r="AD19" s="33">
        <f>+VLOOKUP($A19,'[2]World Current Acct'!$D$2:$AW$189,AD$1-1973,0)</f>
        <v>-12.253</v>
      </c>
      <c r="AE19" s="33">
        <f>+VLOOKUP($A19,'[2]World Current Acct'!$D$2:$AW$189,AE$1-1973,0)</f>
        <v>-12.324999999999999</v>
      </c>
      <c r="AF19" s="33">
        <f>+VLOOKUP($A19,'[2]World Current Acct'!$D$2:$AW$189,AF$1-1973,0)</f>
        <v>-16.013000000000002</v>
      </c>
      <c r="AG19" s="33">
        <f>+VLOOKUP($A19,'[2]World Current Acct'!$D$2:$AW$189,AG$1-1973,0)</f>
        <v>-15.282999999999999</v>
      </c>
      <c r="AH19" s="33">
        <f>+VLOOKUP($A19,'[2]World Current Acct'!$D$2:$AW$189,AH$1-1973,0)</f>
        <v>-16.995000000000001</v>
      </c>
      <c r="AI19" s="33">
        <f>+VLOOKUP($A19,'[2]World Current Acct'!$D$2:$AW$189,AI$1-1973,0)</f>
        <v>-15.79</v>
      </c>
      <c r="AJ19" s="33">
        <f>+VLOOKUP($A19,'[2]World Current Acct'!$D$2:$AW$189,AJ$1-1973,0)</f>
        <v>-14.157999999999999</v>
      </c>
      <c r="AK19" s="33">
        <f>+VLOOKUP($A19,'[2]World Current Acct'!$D$2:$AW$189,AK$1-1973,0)</f>
        <v>-13.262</v>
      </c>
      <c r="AL19" s="33">
        <f>+VLOOKUP($A19,'[2]World Current Acct'!$D$2:$AW$189,AL$1-1973,0)</f>
        <v>-12.933999999999999</v>
      </c>
      <c r="AM19" s="33">
        <f>+VLOOKUP($A19,'[2]World Current Acct'!$D$2:$AW$189,AM$1-1973,0)</f>
        <v>-12.598000000000001</v>
      </c>
      <c r="AN19" s="33">
        <f>+VLOOKUP($A19,'[2]World Current Acct'!$D$2:$AW$189,AN$1-1973,0)</f>
        <v>-12.612</v>
      </c>
      <c r="AO19" s="66"/>
      <c r="AQ19" t="s">
        <v>145</v>
      </c>
      <c r="AR19">
        <f t="shared" si="16"/>
        <v>-72.680156414871831</v>
      </c>
      <c r="AS19">
        <f t="shared" si="16"/>
        <v>-79.08667499716006</v>
      </c>
      <c r="AT19">
        <f t="shared" si="16"/>
        <v>-45.029875067897883</v>
      </c>
      <c r="AU19">
        <f t="shared" si="16"/>
        <v>335.27667984189725</v>
      </c>
      <c r="AV19">
        <f t="shared" si="16"/>
        <v>-48.535754824063574</v>
      </c>
      <c r="AW19">
        <f t="shared" si="16"/>
        <v>-79.488310542567262</v>
      </c>
      <c r="AX19">
        <f t="shared" si="16"/>
        <v>209.24731182795699</v>
      </c>
      <c r="AY19">
        <f t="shared" si="16"/>
        <v>-289.9860917941586</v>
      </c>
      <c r="AZ19">
        <f t="shared" si="16"/>
        <v>-52.415812591508057</v>
      </c>
      <c r="BA19">
        <f t="shared" si="16"/>
        <v>-241.92307692307691</v>
      </c>
      <c r="BB19">
        <f t="shared" si="16"/>
        <v>-94.742547425474257</v>
      </c>
      <c r="BC19">
        <f t="shared" si="16"/>
        <v>-18.55670103092784</v>
      </c>
      <c r="BD19">
        <f t="shared" si="16"/>
        <v>3760.7594936708856</v>
      </c>
      <c r="BE19">
        <f t="shared" si="17"/>
        <v>-39.180327868852459</v>
      </c>
      <c r="BF19">
        <f t="shared" si="17"/>
        <v>55.040431266846355</v>
      </c>
      <c r="BG19">
        <f t="shared" si="17"/>
        <v>216.68984700973579</v>
      </c>
      <c r="BH19">
        <f t="shared" si="17"/>
        <v>-90.996925779534479</v>
      </c>
      <c r="BI19">
        <f t="shared" si="17"/>
        <v>102.4390243902439</v>
      </c>
      <c r="BJ19">
        <f t="shared" si="17"/>
        <v>18.132530120481945</v>
      </c>
      <c r="BK19">
        <f t="shared" si="17"/>
        <v>189.69913309535951</v>
      </c>
      <c r="BL19">
        <f t="shared" si="17"/>
        <v>-3.7141348354163028</v>
      </c>
      <c r="BM19">
        <f t="shared" si="17"/>
        <v>10.786106032906773</v>
      </c>
      <c r="BN19">
        <f t="shared" si="17"/>
        <v>20.742574257425758</v>
      </c>
      <c r="BO19">
        <f t="shared" si="17"/>
        <v>-38.212382123821243</v>
      </c>
      <c r="BP19">
        <f t="shared" si="17"/>
        <v>128.7104622871046</v>
      </c>
      <c r="BQ19">
        <f t="shared" si="17"/>
        <v>-33.143133462282393</v>
      </c>
      <c r="BR19">
        <f t="shared" si="17"/>
        <v>20.034717199479246</v>
      </c>
      <c r="BS19">
        <f t="shared" si="17"/>
        <v>47.662087249939731</v>
      </c>
      <c r="BT19">
        <f t="shared" si="15"/>
        <v>0.58761119725781441</v>
      </c>
      <c r="BU19">
        <f t="shared" si="15"/>
        <v>29.922920892494943</v>
      </c>
      <c r="BV19">
        <f t="shared" si="15"/>
        <v>-4.5587959782676677</v>
      </c>
      <c r="BW19">
        <f t="shared" si="15"/>
        <v>11.201989138258199</v>
      </c>
      <c r="BX19">
        <f t="shared" si="15"/>
        <v>-7.0903206825537097</v>
      </c>
      <c r="BY19">
        <f t="shared" si="15"/>
        <v>-10.335655478150727</v>
      </c>
      <c r="BZ19">
        <f t="shared" si="15"/>
        <v>-6.3285774826952803</v>
      </c>
      <c r="CA19">
        <f t="shared" si="15"/>
        <v>-2.4732317900769232</v>
      </c>
      <c r="CB19">
        <f t="shared" si="15"/>
        <v>-2.5978042368950014</v>
      </c>
      <c r="CC19">
        <f t="shared" si="15"/>
        <v>0.11112875059534133</v>
      </c>
      <c r="CD19" s="66"/>
      <c r="CF19" t="s">
        <v>145</v>
      </c>
      <c r="CG19" s="33">
        <f t="shared" si="12"/>
        <v>23.419</v>
      </c>
      <c r="CH19" s="33">
        <f t="shared" si="12"/>
        <v>6.9620000000000006</v>
      </c>
      <c r="CI19" s="33">
        <f t="shared" si="12"/>
        <v>0.82899999999999996</v>
      </c>
      <c r="CJ19" s="33">
        <f t="shared" si="12"/>
        <v>-3.3930000000000002</v>
      </c>
      <c r="CK19" s="33">
        <f t="shared" si="12"/>
        <v>2.1380000000000003</v>
      </c>
      <c r="CL19" s="33">
        <f t="shared" si="12"/>
        <v>1.8019999999999998</v>
      </c>
      <c r="CM19" s="33">
        <f t="shared" si="12"/>
        <v>-0.97299999999999986</v>
      </c>
      <c r="CN19" s="33">
        <f t="shared" si="12"/>
        <v>4.17</v>
      </c>
      <c r="CO19" s="33">
        <f t="shared" si="12"/>
        <v>-1.4320000000000002</v>
      </c>
      <c r="CP19" s="33">
        <f t="shared" si="12"/>
        <v>-3.145</v>
      </c>
      <c r="CQ19" s="33">
        <f t="shared" si="12"/>
        <v>1.748</v>
      </c>
      <c r="CR19" s="33">
        <f t="shared" si="12"/>
        <v>1.8000000000000002E-2</v>
      </c>
      <c r="CS19" s="33">
        <f t="shared" si="12"/>
        <v>-2.9709999999999996</v>
      </c>
      <c r="CT19" s="33">
        <f t="shared" si="12"/>
        <v>1.1949999999999998</v>
      </c>
      <c r="CU19" s="33">
        <f t="shared" si="12"/>
        <v>-1.0209999999999999</v>
      </c>
      <c r="CV19" s="33">
        <f t="shared" si="12"/>
        <v>-6.2320000000000011</v>
      </c>
      <c r="CW19" s="33">
        <f t="shared" si="18"/>
        <v>8.2880000000000003</v>
      </c>
      <c r="CX19" s="33">
        <f t="shared" si="18"/>
        <v>-0.84</v>
      </c>
      <c r="CY19" s="33">
        <f t="shared" si="18"/>
        <v>-0.30100000000000016</v>
      </c>
      <c r="CZ19" s="33">
        <f t="shared" si="18"/>
        <v>-3.7199999999999998</v>
      </c>
      <c r="DA19" s="33">
        <f t="shared" si="18"/>
        <v>0.2110000000000003</v>
      </c>
      <c r="DB19" s="33">
        <f t="shared" si="18"/>
        <v>-0.58999999999999986</v>
      </c>
      <c r="DC19" s="33">
        <f t="shared" si="18"/>
        <v>-1.2570000000000006</v>
      </c>
      <c r="DD19" s="33">
        <f t="shared" si="18"/>
        <v>2.7960000000000003</v>
      </c>
      <c r="DE19" s="33">
        <f t="shared" si="18"/>
        <v>-5.819</v>
      </c>
      <c r="DF19" s="33">
        <f t="shared" si="18"/>
        <v>3.4269999999999996</v>
      </c>
      <c r="DG19" s="33">
        <f t="shared" si="18"/>
        <v>-1.3849999999999998</v>
      </c>
      <c r="DH19" s="33">
        <f t="shared" si="18"/>
        <v>-3.9550000000000001</v>
      </c>
      <c r="DI19" s="33">
        <f t="shared" si="18"/>
        <v>-7.1999999999999176E-2</v>
      </c>
      <c r="DJ19" s="33">
        <f t="shared" si="18"/>
        <v>-3.6880000000000024</v>
      </c>
      <c r="DK19" s="33">
        <f t="shared" si="18"/>
        <v>0.7300000000000022</v>
      </c>
      <c r="DL19" s="33">
        <f t="shared" si="18"/>
        <v>-1.7120000000000015</v>
      </c>
      <c r="DM19" s="33">
        <f t="shared" si="20"/>
        <v>1.2050000000000018</v>
      </c>
      <c r="DN19" s="33">
        <f t="shared" si="20"/>
        <v>1.6319999999999997</v>
      </c>
      <c r="DO19" s="33">
        <f t="shared" si="20"/>
        <v>0.89599999999999902</v>
      </c>
      <c r="DP19" s="33">
        <f t="shared" si="20"/>
        <v>0.32800000000000118</v>
      </c>
      <c r="DQ19" s="33">
        <f t="shared" si="20"/>
        <v>0.33599999999999852</v>
      </c>
      <c r="DR19" s="33">
        <f t="shared" si="20"/>
        <v>-1.3999999999999346E-2</v>
      </c>
      <c r="DS19" s="33"/>
      <c r="DU19" t="s">
        <v>145</v>
      </c>
      <c r="DV19" s="33">
        <f t="shared" si="13"/>
        <v>23.419</v>
      </c>
      <c r="DW19" s="33">
        <f t="shared" ref="DW19:EL34" si="22">+DV19+CH19</f>
        <v>30.381</v>
      </c>
      <c r="DX19" s="33">
        <f t="shared" si="22"/>
        <v>31.21</v>
      </c>
      <c r="DY19" s="33">
        <f t="shared" si="22"/>
        <v>27.817</v>
      </c>
      <c r="DZ19" s="33">
        <f t="shared" si="22"/>
        <v>29.955000000000002</v>
      </c>
      <c r="EA19" s="33">
        <f t="shared" si="22"/>
        <v>31.757000000000001</v>
      </c>
      <c r="EB19" s="33">
        <f t="shared" si="22"/>
        <v>30.784000000000002</v>
      </c>
      <c r="EC19" s="33">
        <f t="shared" si="22"/>
        <v>34.954000000000001</v>
      </c>
      <c r="ED19" s="33">
        <f t="shared" si="22"/>
        <v>33.521999999999998</v>
      </c>
      <c r="EE19" s="33">
        <f t="shared" si="22"/>
        <v>30.376999999999999</v>
      </c>
      <c r="EF19" s="33">
        <f t="shared" si="22"/>
        <v>32.125</v>
      </c>
      <c r="EG19" s="33">
        <f t="shared" si="22"/>
        <v>32.143000000000001</v>
      </c>
      <c r="EH19" s="33">
        <f t="shared" si="22"/>
        <v>29.172000000000001</v>
      </c>
      <c r="EI19" s="33">
        <f t="shared" si="22"/>
        <v>30.367000000000001</v>
      </c>
      <c r="EJ19" s="33">
        <f t="shared" si="22"/>
        <v>29.346</v>
      </c>
      <c r="EK19" s="33">
        <f t="shared" si="22"/>
        <v>23.113999999999997</v>
      </c>
      <c r="EL19" s="33">
        <f t="shared" si="22"/>
        <v>31.401999999999997</v>
      </c>
      <c r="EM19" s="33">
        <f t="shared" si="21"/>
        <v>30.561999999999998</v>
      </c>
      <c r="EN19" s="33">
        <f t="shared" si="21"/>
        <v>30.260999999999996</v>
      </c>
      <c r="EO19" s="33">
        <f t="shared" si="21"/>
        <v>26.540999999999997</v>
      </c>
      <c r="EP19" s="33">
        <f t="shared" si="21"/>
        <v>26.751999999999995</v>
      </c>
      <c r="EQ19" s="33">
        <f t="shared" si="21"/>
        <v>26.161999999999995</v>
      </c>
      <c r="ER19" s="33">
        <f t="shared" si="21"/>
        <v>24.904999999999994</v>
      </c>
      <c r="ES19" s="33">
        <f t="shared" si="21"/>
        <v>27.700999999999993</v>
      </c>
      <c r="ET19" s="33">
        <f t="shared" si="21"/>
        <v>21.881999999999994</v>
      </c>
      <c r="EU19" s="33">
        <f t="shared" si="21"/>
        <v>25.308999999999994</v>
      </c>
      <c r="EV19" s="33">
        <f t="shared" si="21"/>
        <v>23.923999999999992</v>
      </c>
      <c r="EW19" s="33">
        <f t="shared" si="21"/>
        <v>19.968999999999994</v>
      </c>
      <c r="EX19" s="33">
        <f t="shared" si="21"/>
        <v>19.896999999999995</v>
      </c>
      <c r="EY19" s="33">
        <f t="shared" si="21"/>
        <v>16.208999999999993</v>
      </c>
      <c r="EZ19" s="33">
        <f t="shared" si="21"/>
        <v>16.938999999999993</v>
      </c>
      <c r="FA19" s="33">
        <f t="shared" si="21"/>
        <v>15.226999999999991</v>
      </c>
      <c r="FB19" s="33">
        <f t="shared" si="21"/>
        <v>16.431999999999995</v>
      </c>
      <c r="FC19" s="33">
        <f t="shared" si="19"/>
        <v>18.063999999999993</v>
      </c>
      <c r="FD19" s="33">
        <f t="shared" si="19"/>
        <v>18.959999999999994</v>
      </c>
      <c r="FE19" s="33">
        <f t="shared" si="19"/>
        <v>19.287999999999997</v>
      </c>
      <c r="FF19" s="33">
        <f t="shared" si="19"/>
        <v>19.623999999999995</v>
      </c>
      <c r="FG19" s="33">
        <f t="shared" si="19"/>
        <v>19.609999999999996</v>
      </c>
      <c r="FH19" s="67"/>
      <c r="FI19" s="34">
        <v>2001</v>
      </c>
      <c r="FJ19" s="34">
        <v>2008</v>
      </c>
      <c r="FK19" s="33"/>
      <c r="FL19" s="33"/>
    </row>
    <row r="20" spans="1:168" x14ac:dyDescent="0.25">
      <c r="A20" t="s">
        <v>146</v>
      </c>
      <c r="B20" s="33">
        <f>+VLOOKUP($A20,'[2]World Current Acct'!$D$2:$AW$189,B$1-1973,0)</f>
        <v>-0.98799999999999999</v>
      </c>
      <c r="C20" s="33">
        <f>+VLOOKUP($A20,'[2]World Current Acct'!$D$2:$AW$189,C$1-1973,0)</f>
        <v>-11.936</v>
      </c>
      <c r="D20" s="33">
        <f>+VLOOKUP($A20,'[2]World Current Acct'!$D$2:$AW$189,D$1-1973,0)</f>
        <v>-15.317</v>
      </c>
      <c r="E20" s="33">
        <f>+VLOOKUP($A20,'[2]World Current Acct'!$D$2:$AW$189,E$1-1973,0)</f>
        <v>-12.891999999999999</v>
      </c>
      <c r="F20" s="33">
        <f>+VLOOKUP($A20,'[2]World Current Acct'!$D$2:$AW$189,F$1-1973,0)</f>
        <v>2.7490000000000001</v>
      </c>
      <c r="G20" s="33">
        <f>+VLOOKUP($A20,'[2]World Current Acct'!$D$2:$AW$189,G$1-1973,0)</f>
        <v>1.484</v>
      </c>
      <c r="H20" s="33">
        <f>+VLOOKUP($A20,'[2]World Current Acct'!$D$2:$AW$189,H$1-1973,0)</f>
        <v>-6.0629999999999997</v>
      </c>
      <c r="I20" s="33">
        <f>+VLOOKUP($A20,'[2]World Current Acct'!$D$2:$AW$189,I$1-1973,0)</f>
        <v>-11.311999999999999</v>
      </c>
      <c r="J20" s="33">
        <f>+VLOOKUP($A20,'[2]World Current Acct'!$D$2:$AW$189,J$1-1973,0)</f>
        <v>-10.295999999999999</v>
      </c>
      <c r="K20" s="33">
        <f>+VLOOKUP($A20,'[2]World Current Acct'!$D$2:$AW$189,K$1-1973,0)</f>
        <v>-10.003</v>
      </c>
      <c r="L20" s="33">
        <f>+VLOOKUP($A20,'[2]World Current Acct'!$D$2:$AW$189,L$1-1973,0)</f>
        <v>-10.911</v>
      </c>
      <c r="M20" s="33">
        <f>+VLOOKUP($A20,'[2]World Current Acct'!$D$2:$AW$189,M$1-1973,0)</f>
        <v>-11.797000000000001</v>
      </c>
      <c r="N20" s="33">
        <f>+VLOOKUP($A20,'[2]World Current Acct'!$D$2:$AW$189,N$1-1973,0)</f>
        <v>-8.0129999999999999</v>
      </c>
      <c r="O20" s="33">
        <f>+VLOOKUP($A20,'[2]World Current Acct'!$D$2:$AW$189,O$1-1973,0)</f>
        <v>-13.311</v>
      </c>
      <c r="P20" s="33">
        <f>+VLOOKUP($A20,'[2]World Current Acct'!$D$2:$AW$189,P$1-1973,0)</f>
        <v>-8.8309999999999995</v>
      </c>
      <c r="Q20" s="33">
        <f>+VLOOKUP($A20,'[2]World Current Acct'!$D$2:$AW$189,Q$1-1973,0)</f>
        <v>-12.456</v>
      </c>
      <c r="R20" s="33">
        <f>+VLOOKUP($A20,'[2]World Current Acct'!$D$2:$AW$189,R$1-1973,0)</f>
        <v>-1.571</v>
      </c>
      <c r="S20" s="33">
        <f>+VLOOKUP($A20,'[2]World Current Acct'!$D$2:$AW$189,S$1-1973,0)</f>
        <v>-4.4770000000000003</v>
      </c>
      <c r="T20" s="33">
        <f>+VLOOKUP($A20,'[2]World Current Acct'!$D$2:$AW$189,T$1-1973,0)</f>
        <v>-9.4049999999999994</v>
      </c>
      <c r="U20" s="33">
        <f>+VLOOKUP($A20,'[2]World Current Acct'!$D$2:$AW$189,U$1-1973,0)</f>
        <v>-5.86</v>
      </c>
      <c r="V20" s="33">
        <f>+VLOOKUP($A20,'[2]World Current Acct'!$D$2:$AW$189,V$1-1973,0)</f>
        <v>-11.387</v>
      </c>
      <c r="W20" s="33">
        <f>+VLOOKUP($A20,'[2]World Current Acct'!$D$2:$AW$189,W$1-1973,0)</f>
        <v>-14.76</v>
      </c>
      <c r="X20" s="33">
        <f>+VLOOKUP($A20,'[2]World Current Acct'!$D$2:$AW$189,X$1-1973,0)</f>
        <v>-17.949000000000002</v>
      </c>
      <c r="Y20" s="33">
        <f>+VLOOKUP($A20,'[2]World Current Acct'!$D$2:$AW$189,Y$1-1973,0)</f>
        <v>-19.213000000000001</v>
      </c>
      <c r="Z20" s="33">
        <f>+VLOOKUP($A20,'[2]World Current Acct'!$D$2:$AW$189,Z$1-1973,0)</f>
        <v>-6.4610000000000003</v>
      </c>
      <c r="AA20" s="33">
        <f>+VLOOKUP($A20,'[2]World Current Acct'!$D$2:$AW$189,AA$1-1973,0)</f>
        <v>-24.585999999999999</v>
      </c>
      <c r="AB20" s="33">
        <f>+VLOOKUP($A20,'[2]World Current Acct'!$D$2:$AW$189,AB$1-1973,0)</f>
        <v>-29.588999999999999</v>
      </c>
      <c r="AC20" s="33">
        <f>+VLOOKUP($A20,'[2]World Current Acct'!$D$2:$AW$189,AC$1-1973,0)</f>
        <v>-27.722000000000001</v>
      </c>
      <c r="AD20" s="33">
        <f>+VLOOKUP($A20,'[2]World Current Acct'!$D$2:$AW$189,AD$1-1973,0)</f>
        <v>-25.306999999999999</v>
      </c>
      <c r="AE20" s="33">
        <f>+VLOOKUP($A20,'[2]World Current Acct'!$D$2:$AW$189,AE$1-1973,0)</f>
        <v>-23.626999999999999</v>
      </c>
      <c r="AF20" s="33">
        <f>+VLOOKUP($A20,'[2]World Current Acct'!$D$2:$AW$189,AF$1-1973,0)</f>
        <v>-24.062999999999999</v>
      </c>
      <c r="AG20" s="33">
        <f>+VLOOKUP($A20,'[2]World Current Acct'!$D$2:$AW$189,AG$1-1973,0)</f>
        <v>-23.315999999999999</v>
      </c>
      <c r="AH20" s="33">
        <f>+VLOOKUP($A20,'[2]World Current Acct'!$D$2:$AW$189,AH$1-1973,0)</f>
        <v>-22.951000000000001</v>
      </c>
      <c r="AI20" s="33">
        <f>+VLOOKUP($A20,'[2]World Current Acct'!$D$2:$AW$189,AI$1-1973,0)</f>
        <v>-23.384</v>
      </c>
      <c r="AJ20" s="33">
        <f>+VLOOKUP($A20,'[2]World Current Acct'!$D$2:$AW$189,AJ$1-1973,0)</f>
        <v>-23.431999999999999</v>
      </c>
      <c r="AK20" s="33">
        <f>+VLOOKUP($A20,'[2]World Current Acct'!$D$2:$AW$189,AK$1-1973,0)</f>
        <v>-23.302</v>
      </c>
      <c r="AL20" s="33">
        <f>+VLOOKUP($A20,'[2]World Current Acct'!$D$2:$AW$189,AL$1-1973,0)</f>
        <v>-23.324000000000002</v>
      </c>
      <c r="AM20" s="33">
        <f>+VLOOKUP($A20,'[2]World Current Acct'!$D$2:$AW$189,AM$1-1973,0)</f>
        <v>-23.11</v>
      </c>
      <c r="AN20" s="33">
        <f>+VLOOKUP($A20,'[2]World Current Acct'!$D$2:$AW$189,AN$1-1973,0)</f>
        <v>-22.905999999999999</v>
      </c>
      <c r="AQ20" t="s">
        <v>146</v>
      </c>
      <c r="AR20">
        <f t="shared" si="16"/>
        <v>1108.0971659919028</v>
      </c>
      <c r="AS20">
        <f t="shared" si="16"/>
        <v>28.326072386058968</v>
      </c>
      <c r="AT20">
        <f t="shared" si="16"/>
        <v>-15.832082000391722</v>
      </c>
      <c r="AU20">
        <f t="shared" si="16"/>
        <v>-121.32330127210673</v>
      </c>
      <c r="AV20">
        <f t="shared" si="16"/>
        <v>-46.016733357584584</v>
      </c>
      <c r="AW20">
        <f t="shared" si="16"/>
        <v>-508.55795148247978</v>
      </c>
      <c r="AX20">
        <f t="shared" si="16"/>
        <v>86.574303150255645</v>
      </c>
      <c r="AY20">
        <f t="shared" si="16"/>
        <v>-8.9816124469589909</v>
      </c>
      <c r="AZ20">
        <f t="shared" si="16"/>
        <v>-2.8457653457653436</v>
      </c>
      <c r="BA20">
        <f t="shared" si="16"/>
        <v>9.0772768169549209</v>
      </c>
      <c r="BB20">
        <f t="shared" si="16"/>
        <v>8.1202456236825356</v>
      </c>
      <c r="BC20">
        <f t="shared" si="16"/>
        <v>-32.075951513096555</v>
      </c>
      <c r="BD20">
        <f t="shared" si="16"/>
        <v>66.117558966679155</v>
      </c>
      <c r="BE20">
        <f t="shared" si="17"/>
        <v>-33.656374427165503</v>
      </c>
      <c r="BF20">
        <f t="shared" si="17"/>
        <v>41.04857886989015</v>
      </c>
      <c r="BG20">
        <f t="shared" si="17"/>
        <v>-87.387604367373157</v>
      </c>
      <c r="BH20">
        <f t="shared" si="17"/>
        <v>184.97772119669003</v>
      </c>
      <c r="BI20">
        <f t="shared" si="17"/>
        <v>110.07371007371006</v>
      </c>
      <c r="BJ20">
        <f t="shared" si="17"/>
        <v>-37.692716640085052</v>
      </c>
      <c r="BK20">
        <f t="shared" si="17"/>
        <v>94.317406143344726</v>
      </c>
      <c r="BL20">
        <f t="shared" si="17"/>
        <v>29.621498199701421</v>
      </c>
      <c r="BM20">
        <f t="shared" si="17"/>
        <v>21.605691056910587</v>
      </c>
      <c r="BN20">
        <f t="shared" si="17"/>
        <v>7.0421750515349117</v>
      </c>
      <c r="BO20">
        <f t="shared" si="17"/>
        <v>-66.371727476187999</v>
      </c>
      <c r="BP20">
        <f t="shared" si="17"/>
        <v>280.52932982510441</v>
      </c>
      <c r="BQ20">
        <f t="shared" si="17"/>
        <v>20.348979093793204</v>
      </c>
      <c r="BR20">
        <f t="shared" si="17"/>
        <v>-6.309777282098068</v>
      </c>
      <c r="BS20">
        <f t="shared" si="17"/>
        <v>-8.7114926772960217</v>
      </c>
      <c r="BT20">
        <f t="shared" si="15"/>
        <v>-6.6384794720828211</v>
      </c>
      <c r="BU20">
        <f t="shared" si="15"/>
        <v>1.8453464256994039</v>
      </c>
      <c r="BV20">
        <f t="shared" si="15"/>
        <v>-3.1043510784191568</v>
      </c>
      <c r="BW20">
        <f t="shared" si="15"/>
        <v>-1.5654486189740879</v>
      </c>
      <c r="BX20">
        <f t="shared" si="15"/>
        <v>1.8866280336368817</v>
      </c>
      <c r="BY20">
        <f t="shared" si="15"/>
        <v>0.20526855969893631</v>
      </c>
      <c r="BZ20">
        <f t="shared" si="15"/>
        <v>-0.55479685899624087</v>
      </c>
      <c r="CA20">
        <f t="shared" si="15"/>
        <v>9.4412496781387745E-2</v>
      </c>
      <c r="CB20">
        <f t="shared" si="15"/>
        <v>-0.9175098610873107</v>
      </c>
      <c r="CC20">
        <f t="shared" si="15"/>
        <v>-0.88273474686283748</v>
      </c>
      <c r="CF20" t="s">
        <v>146</v>
      </c>
      <c r="CG20" s="33">
        <f t="shared" si="12"/>
        <v>-10.948</v>
      </c>
      <c r="CH20" s="33">
        <f t="shared" si="12"/>
        <v>-3.3810000000000002</v>
      </c>
      <c r="CI20" s="33">
        <f t="shared" si="12"/>
        <v>2.4250000000000007</v>
      </c>
      <c r="CJ20" s="33">
        <f t="shared" si="12"/>
        <v>15.641</v>
      </c>
      <c r="CK20" s="33">
        <f t="shared" si="12"/>
        <v>-1.2650000000000001</v>
      </c>
      <c r="CL20" s="33">
        <f t="shared" si="12"/>
        <v>-7.5469999999999997</v>
      </c>
      <c r="CM20" s="33">
        <f t="shared" si="12"/>
        <v>-5.2489999999999997</v>
      </c>
      <c r="CN20" s="33">
        <f t="shared" si="12"/>
        <v>1.016</v>
      </c>
      <c r="CO20" s="33">
        <f t="shared" si="12"/>
        <v>0.29299999999999926</v>
      </c>
      <c r="CP20" s="33">
        <f t="shared" si="12"/>
        <v>-0.90799999999999947</v>
      </c>
      <c r="CQ20" s="33">
        <f t="shared" si="12"/>
        <v>-0.88600000000000101</v>
      </c>
      <c r="CR20" s="33">
        <f t="shared" si="12"/>
        <v>3.7840000000000007</v>
      </c>
      <c r="CS20" s="33">
        <f t="shared" si="12"/>
        <v>-5.298</v>
      </c>
      <c r="CT20" s="33">
        <f t="shared" si="12"/>
        <v>4.4800000000000004</v>
      </c>
      <c r="CU20" s="33">
        <f t="shared" si="12"/>
        <v>-3.625</v>
      </c>
      <c r="CV20" s="33">
        <f t="shared" si="12"/>
        <v>10.885</v>
      </c>
      <c r="CW20" s="33">
        <f t="shared" si="18"/>
        <v>-2.9060000000000006</v>
      </c>
      <c r="CX20" s="33">
        <f t="shared" si="18"/>
        <v>-4.927999999999999</v>
      </c>
      <c r="CY20" s="33">
        <f t="shared" si="18"/>
        <v>3.544999999999999</v>
      </c>
      <c r="CZ20" s="33">
        <f t="shared" si="18"/>
        <v>-5.5270000000000001</v>
      </c>
      <c r="DA20" s="33">
        <f t="shared" si="18"/>
        <v>-3.3729999999999993</v>
      </c>
      <c r="DB20" s="33">
        <f t="shared" si="18"/>
        <v>-3.1890000000000018</v>
      </c>
      <c r="DC20" s="33">
        <f t="shared" si="18"/>
        <v>-1.2639999999999993</v>
      </c>
      <c r="DD20" s="33">
        <f t="shared" si="18"/>
        <v>12.752000000000001</v>
      </c>
      <c r="DE20" s="33">
        <f t="shared" si="18"/>
        <v>-18.125</v>
      </c>
      <c r="DF20" s="33">
        <f t="shared" si="18"/>
        <v>-5.0030000000000001</v>
      </c>
      <c r="DG20" s="33">
        <f t="shared" si="18"/>
        <v>1.8669999999999973</v>
      </c>
      <c r="DH20" s="33">
        <f t="shared" si="18"/>
        <v>2.4150000000000027</v>
      </c>
      <c r="DI20" s="33">
        <f t="shared" si="18"/>
        <v>1.6799999999999997</v>
      </c>
      <c r="DJ20" s="33">
        <f t="shared" si="18"/>
        <v>-0.43599999999999994</v>
      </c>
      <c r="DK20" s="33">
        <f t="shared" si="18"/>
        <v>0.74699999999999989</v>
      </c>
      <c r="DL20" s="33">
        <f t="shared" si="18"/>
        <v>0.36499999999999844</v>
      </c>
      <c r="DM20" s="33">
        <f t="shared" si="20"/>
        <v>-0.43299999999999983</v>
      </c>
      <c r="DN20" s="33">
        <f t="shared" si="20"/>
        <v>-4.7999999999998266E-2</v>
      </c>
      <c r="DO20" s="33">
        <f t="shared" si="20"/>
        <v>0.12999999999999901</v>
      </c>
      <c r="DP20" s="33">
        <f t="shared" si="20"/>
        <v>-2.2000000000002018E-2</v>
      </c>
      <c r="DQ20" s="33">
        <f t="shared" si="20"/>
        <v>0.21400000000000219</v>
      </c>
      <c r="DR20" s="33">
        <f t="shared" si="20"/>
        <v>0.20400000000000063</v>
      </c>
      <c r="DS20" s="33"/>
      <c r="DU20" t="s">
        <v>146</v>
      </c>
      <c r="DV20" s="33">
        <f t="shared" si="13"/>
        <v>-10.948</v>
      </c>
      <c r="DW20" s="33">
        <f t="shared" si="22"/>
        <v>-14.329000000000001</v>
      </c>
      <c r="DX20" s="33">
        <f t="shared" si="22"/>
        <v>-11.904</v>
      </c>
      <c r="DY20" s="33">
        <f t="shared" si="22"/>
        <v>3.7370000000000001</v>
      </c>
      <c r="DZ20" s="33">
        <f t="shared" si="22"/>
        <v>2.472</v>
      </c>
      <c r="EA20" s="33">
        <f t="shared" si="22"/>
        <v>-5.0749999999999993</v>
      </c>
      <c r="EB20" s="33">
        <f t="shared" si="22"/>
        <v>-10.323999999999998</v>
      </c>
      <c r="EC20" s="33">
        <f t="shared" si="22"/>
        <v>-9.3079999999999981</v>
      </c>
      <c r="ED20" s="33">
        <f t="shared" si="22"/>
        <v>-9.0149999999999988</v>
      </c>
      <c r="EE20" s="33">
        <f t="shared" si="22"/>
        <v>-9.9229999999999983</v>
      </c>
      <c r="EF20" s="33">
        <f t="shared" si="22"/>
        <v>-10.808999999999999</v>
      </c>
      <c r="EG20" s="33">
        <f t="shared" si="22"/>
        <v>-7.0249999999999986</v>
      </c>
      <c r="EH20" s="33">
        <f t="shared" si="22"/>
        <v>-12.322999999999999</v>
      </c>
      <c r="EI20" s="33">
        <f t="shared" si="22"/>
        <v>-7.8429999999999982</v>
      </c>
      <c r="EJ20" s="33">
        <f t="shared" si="22"/>
        <v>-11.467999999999998</v>
      </c>
      <c r="EK20" s="33">
        <f t="shared" si="22"/>
        <v>-0.58299999999999841</v>
      </c>
      <c r="EL20" s="33">
        <f t="shared" si="22"/>
        <v>-3.488999999999999</v>
      </c>
      <c r="EM20" s="33">
        <f t="shared" si="21"/>
        <v>-8.416999999999998</v>
      </c>
      <c r="EN20" s="33">
        <f t="shared" si="21"/>
        <v>-4.871999999999999</v>
      </c>
      <c r="EO20" s="33">
        <f t="shared" si="21"/>
        <v>-10.398999999999999</v>
      </c>
      <c r="EP20" s="33">
        <f t="shared" si="21"/>
        <v>-13.771999999999998</v>
      </c>
      <c r="EQ20" s="33">
        <f t="shared" si="21"/>
        <v>-16.960999999999999</v>
      </c>
      <c r="ER20" s="33">
        <f t="shared" si="21"/>
        <v>-18.224999999999998</v>
      </c>
      <c r="ES20" s="33">
        <f t="shared" si="21"/>
        <v>-5.4729999999999972</v>
      </c>
      <c r="ET20" s="33">
        <f t="shared" si="21"/>
        <v>-23.597999999999999</v>
      </c>
      <c r="EU20" s="33">
        <f t="shared" si="21"/>
        <v>-28.600999999999999</v>
      </c>
      <c r="EV20" s="33">
        <f t="shared" si="21"/>
        <v>-26.734000000000002</v>
      </c>
      <c r="EW20" s="33">
        <f t="shared" si="21"/>
        <v>-24.318999999999999</v>
      </c>
      <c r="EX20" s="33">
        <f t="shared" si="21"/>
        <v>-22.638999999999999</v>
      </c>
      <c r="EY20" s="33">
        <f t="shared" si="21"/>
        <v>-23.074999999999999</v>
      </c>
      <c r="EZ20" s="33">
        <f t="shared" si="21"/>
        <v>-22.327999999999999</v>
      </c>
      <c r="FA20" s="33">
        <f t="shared" si="21"/>
        <v>-21.963000000000001</v>
      </c>
      <c r="FB20" s="33">
        <f t="shared" si="21"/>
        <v>-22.396000000000001</v>
      </c>
      <c r="FC20" s="33">
        <f t="shared" si="19"/>
        <v>-22.443999999999999</v>
      </c>
      <c r="FD20" s="33">
        <f t="shared" si="19"/>
        <v>-22.314</v>
      </c>
      <c r="FE20" s="33">
        <f t="shared" si="19"/>
        <v>-22.336000000000002</v>
      </c>
      <c r="FF20" s="33">
        <f t="shared" si="19"/>
        <v>-22.122</v>
      </c>
      <c r="FG20" s="33">
        <f t="shared" si="19"/>
        <v>-21.917999999999999</v>
      </c>
      <c r="FH20" s="33"/>
      <c r="FK20" s="33"/>
      <c r="FL20" s="33"/>
    </row>
    <row r="21" spans="1:168" x14ac:dyDescent="0.25">
      <c r="A21" t="s">
        <v>147</v>
      </c>
      <c r="B21" s="33">
        <f>+VLOOKUP($A21,'[2]World Current Acct'!$D$2:$AW$189,B$1-1973,0)</f>
        <v>-26.158999999999999</v>
      </c>
      <c r="C21" s="33">
        <f>+VLOOKUP($A21,'[2]World Current Acct'!$D$2:$AW$189,C$1-1973,0)</f>
        <v>-12.896000000000001</v>
      </c>
      <c r="D21" s="33">
        <f>+VLOOKUP($A21,'[2]World Current Acct'!$D$2:$AW$189,D$1-1973,0)</f>
        <v>-19.318999999999999</v>
      </c>
      <c r="E21" s="33">
        <f>+VLOOKUP($A21,'[2]World Current Acct'!$D$2:$AW$189,E$1-1973,0)</f>
        <v>-15.106999999999999</v>
      </c>
      <c r="F21" s="33">
        <f>+VLOOKUP($A21,'[2]World Current Acct'!$D$2:$AW$189,F$1-1973,0)</f>
        <v>-20.922999999999998</v>
      </c>
      <c r="G21" s="33">
        <f>+VLOOKUP($A21,'[2]World Current Acct'!$D$2:$AW$189,G$1-1973,0)</f>
        <v>-16.309999999999999</v>
      </c>
      <c r="H21" s="33">
        <f>+VLOOKUP($A21,'[2]World Current Acct'!$D$2:$AW$189,H$1-1973,0)</f>
        <v>-13.608000000000001</v>
      </c>
      <c r="I21" s="33">
        <f>+VLOOKUP($A21,'[2]World Current Acct'!$D$2:$AW$189,I$1-1973,0)</f>
        <v>-9.8550000000000004</v>
      </c>
      <c r="J21" s="33">
        <f>+VLOOKUP($A21,'[2]World Current Acct'!$D$2:$AW$189,J$1-1973,0)</f>
        <v>-16.065999999999999</v>
      </c>
      <c r="K21" s="33">
        <f>+VLOOKUP($A21,'[2]World Current Acct'!$D$2:$AW$189,K$1-1973,0)</f>
        <v>-18.416</v>
      </c>
      <c r="L21" s="33">
        <f>+VLOOKUP($A21,'[2]World Current Acct'!$D$2:$AW$189,L$1-1973,0)</f>
        <v>-8.1010000000000009</v>
      </c>
      <c r="M21" s="33">
        <f>+VLOOKUP($A21,'[2]World Current Acct'!$D$2:$AW$189,M$1-1973,0)</f>
        <v>-6.8250000000000002</v>
      </c>
      <c r="N21" s="33">
        <f>+VLOOKUP($A21,'[2]World Current Acct'!$D$2:$AW$189,N$1-1973,0)</f>
        <v>-13.909000000000001</v>
      </c>
      <c r="O21" s="33">
        <f>+VLOOKUP($A21,'[2]World Current Acct'!$D$2:$AW$189,O$1-1973,0)</f>
        <v>-6.2409999999999997</v>
      </c>
      <c r="P21" s="33">
        <f>+VLOOKUP($A21,'[2]World Current Acct'!$D$2:$AW$189,P$1-1973,0)</f>
        <v>-3.363</v>
      </c>
      <c r="Q21" s="33">
        <f>+VLOOKUP($A21,'[2]World Current Acct'!$D$2:$AW$189,Q$1-1973,0)</f>
        <v>-2.2189999999999999</v>
      </c>
      <c r="R21" s="33">
        <f>+VLOOKUP($A21,'[2]World Current Acct'!$D$2:$AW$189,R$1-1973,0)</f>
        <v>-1.5860000000000001</v>
      </c>
      <c r="S21" s="33">
        <f>+VLOOKUP($A21,'[2]World Current Acct'!$D$2:$AW$189,S$1-1973,0)</f>
        <v>-3.7320000000000002</v>
      </c>
      <c r="T21" s="33">
        <f>+VLOOKUP($A21,'[2]World Current Acct'!$D$2:$AW$189,T$1-1973,0)</f>
        <v>-6.2169999999999996</v>
      </c>
      <c r="U21" s="33">
        <f>+VLOOKUP($A21,'[2]World Current Acct'!$D$2:$AW$189,U$1-1973,0)</f>
        <v>4.101</v>
      </c>
      <c r="V21" s="33">
        <f>+VLOOKUP($A21,'[2]World Current Acct'!$D$2:$AW$189,V$1-1973,0)</f>
        <v>8.8279999999999994</v>
      </c>
      <c r="W21" s="33">
        <f>+VLOOKUP($A21,'[2]World Current Acct'!$D$2:$AW$189,W$1-1973,0)</f>
        <v>-0.129</v>
      </c>
      <c r="X21" s="33">
        <f>+VLOOKUP($A21,'[2]World Current Acct'!$D$2:$AW$189,X$1-1973,0)</f>
        <v>-0.77400000000000002</v>
      </c>
      <c r="Y21" s="33">
        <f>+VLOOKUP($A21,'[2]World Current Acct'!$D$2:$AW$189,Y$1-1973,0)</f>
        <v>-0.502</v>
      </c>
      <c r="Z21" s="33">
        <f>+VLOOKUP($A21,'[2]World Current Acct'!$D$2:$AW$189,Z$1-1973,0)</f>
        <v>1.4390000000000001</v>
      </c>
      <c r="AA21" s="33">
        <f>+VLOOKUP($A21,'[2]World Current Acct'!$D$2:$AW$189,AA$1-1973,0)</f>
        <v>-2.0910000000000002</v>
      </c>
      <c r="AB21" s="33">
        <f>+VLOOKUP($A21,'[2]World Current Acct'!$D$2:$AW$189,AB$1-1973,0)</f>
        <v>-5.6379999999999999</v>
      </c>
      <c r="AC21" s="33">
        <f>+VLOOKUP($A21,'[2]World Current Acct'!$D$2:$AW$189,AC$1-1973,0)</f>
        <v>-3.3639999999999999</v>
      </c>
      <c r="AD21" s="33">
        <f>+VLOOKUP($A21,'[2]World Current Acct'!$D$2:$AW$189,AD$1-1973,0)</f>
        <v>-4.851</v>
      </c>
      <c r="AE21" s="33">
        <f>+VLOOKUP($A21,'[2]World Current Acct'!$D$2:$AW$189,AE$1-1973,0)</f>
        <v>-6.6539999999999999</v>
      </c>
      <c r="AF21" s="33">
        <f>+VLOOKUP($A21,'[2]World Current Acct'!$D$2:$AW$189,AF$1-1973,0)</f>
        <v>-8.5630000000000006</v>
      </c>
      <c r="AG21" s="33">
        <f>+VLOOKUP($A21,'[2]World Current Acct'!$D$2:$AW$189,AG$1-1973,0)</f>
        <v>-1.1359999999999999</v>
      </c>
      <c r="AH21" s="33">
        <f>+VLOOKUP($A21,'[2]World Current Acct'!$D$2:$AW$189,AH$1-1973,0)</f>
        <v>-6.1189999999999998</v>
      </c>
      <c r="AI21" s="33">
        <f>+VLOOKUP($A21,'[2]World Current Acct'!$D$2:$AW$189,AI$1-1973,0)</f>
        <v>-5.6769999999999996</v>
      </c>
      <c r="AJ21" s="33">
        <f>+VLOOKUP($A21,'[2]World Current Acct'!$D$2:$AW$189,AJ$1-1973,0)</f>
        <v>-4.9189999999999996</v>
      </c>
      <c r="AK21" s="33">
        <f>+VLOOKUP($A21,'[2]World Current Acct'!$D$2:$AW$189,AK$1-1973,0)</f>
        <v>-4.8449999999999998</v>
      </c>
      <c r="AL21" s="33">
        <f>+VLOOKUP($A21,'[2]World Current Acct'!$D$2:$AW$189,AL$1-1973,0)</f>
        <v>-3.3740000000000001</v>
      </c>
      <c r="AM21" s="33">
        <f>+VLOOKUP($A21,'[2]World Current Acct'!$D$2:$AW$189,AM$1-1973,0)</f>
        <v>-2.8679999999999999</v>
      </c>
      <c r="AN21" s="33">
        <f>+VLOOKUP($A21,'[2]World Current Acct'!$D$2:$AW$189,AN$1-1973,0)</f>
        <v>-2.9729999999999999</v>
      </c>
      <c r="AO21" s="66"/>
      <c r="AQ21" t="s">
        <v>147</v>
      </c>
      <c r="AR21">
        <f t="shared" si="16"/>
        <v>-50.7014794143507</v>
      </c>
      <c r="AS21">
        <f t="shared" si="16"/>
        <v>49.806141439205931</v>
      </c>
      <c r="AT21">
        <f t="shared" si="16"/>
        <v>-21.802370723122309</v>
      </c>
      <c r="AU21">
        <f t="shared" si="16"/>
        <v>38.49870920765207</v>
      </c>
      <c r="AV21">
        <f t="shared" si="16"/>
        <v>-22.047507527601212</v>
      </c>
      <c r="AW21">
        <f t="shared" si="16"/>
        <v>-16.566523605150209</v>
      </c>
      <c r="AX21">
        <f t="shared" si="16"/>
        <v>-27.579365079365076</v>
      </c>
      <c r="AY21">
        <f t="shared" si="16"/>
        <v>63.023845763571785</v>
      </c>
      <c r="AZ21">
        <f t="shared" si="16"/>
        <v>14.627162952819631</v>
      </c>
      <c r="BA21">
        <f t="shared" si="16"/>
        <v>-56.011077324066029</v>
      </c>
      <c r="BB21">
        <f t="shared" si="16"/>
        <v>-15.751141834341439</v>
      </c>
      <c r="BC21">
        <f t="shared" si="16"/>
        <v>103.7948717948718</v>
      </c>
      <c r="BD21">
        <f t="shared" si="16"/>
        <v>-55.12977209001366</v>
      </c>
      <c r="BE21">
        <f t="shared" si="17"/>
        <v>-46.11440474282967</v>
      </c>
      <c r="BF21">
        <f t="shared" si="17"/>
        <v>-34.017246506095759</v>
      </c>
      <c r="BG21">
        <f t="shared" si="17"/>
        <v>-28.526363226678669</v>
      </c>
      <c r="BH21">
        <f t="shared" si="17"/>
        <v>135.30895334174025</v>
      </c>
      <c r="BI21">
        <f t="shared" si="17"/>
        <v>66.586280814576639</v>
      </c>
      <c r="BJ21">
        <f t="shared" si="17"/>
        <v>-165.96429145890301</v>
      </c>
      <c r="BK21">
        <f t="shared" si="17"/>
        <v>115.26456961716653</v>
      </c>
      <c r="BL21">
        <f t="shared" si="17"/>
        <v>-101.46125962845491</v>
      </c>
      <c r="BM21">
        <f t="shared" si="17"/>
        <v>500</v>
      </c>
      <c r="BN21">
        <f t="shared" si="17"/>
        <v>-35.142118863049092</v>
      </c>
      <c r="BO21">
        <f t="shared" si="17"/>
        <v>-386.65338645418331</v>
      </c>
      <c r="BP21">
        <f t="shared" si="17"/>
        <v>-245.3092425295344</v>
      </c>
      <c r="BQ21">
        <f t="shared" si="17"/>
        <v>169.63175514108076</v>
      </c>
      <c r="BR21">
        <f t="shared" si="17"/>
        <v>-40.333451578573964</v>
      </c>
      <c r="BS21">
        <f t="shared" si="17"/>
        <v>44.203329369797871</v>
      </c>
      <c r="BT21">
        <f t="shared" si="15"/>
        <v>37.167594310451449</v>
      </c>
      <c r="BU21">
        <f t="shared" si="15"/>
        <v>28.689510069131359</v>
      </c>
      <c r="BV21">
        <f t="shared" si="15"/>
        <v>-86.733621394371127</v>
      </c>
      <c r="BW21">
        <f t="shared" si="15"/>
        <v>438.6443661971831</v>
      </c>
      <c r="BX21">
        <f t="shared" si="15"/>
        <v>-7.2234025167511078</v>
      </c>
      <c r="BY21">
        <f t="shared" si="15"/>
        <v>-13.352122599964773</v>
      </c>
      <c r="BZ21">
        <f t="shared" si="15"/>
        <v>-1.5043708070746078</v>
      </c>
      <c r="CA21">
        <f t="shared" si="15"/>
        <v>-30.361197110423106</v>
      </c>
      <c r="CB21">
        <f t="shared" si="15"/>
        <v>-14.997036158861889</v>
      </c>
      <c r="CC21">
        <f t="shared" si="15"/>
        <v>3.6610878661087867</v>
      </c>
      <c r="CD21" s="66"/>
      <c r="CF21" t="s">
        <v>147</v>
      </c>
      <c r="CG21" s="33">
        <f t="shared" si="12"/>
        <v>13.262999999999998</v>
      </c>
      <c r="CH21" s="33">
        <f t="shared" si="12"/>
        <v>-6.4229999999999983</v>
      </c>
      <c r="CI21" s="33">
        <f t="shared" si="12"/>
        <v>4.2119999999999997</v>
      </c>
      <c r="CJ21" s="33">
        <f t="shared" si="12"/>
        <v>-5.8159999999999989</v>
      </c>
      <c r="CK21" s="33">
        <f t="shared" si="12"/>
        <v>4.6129999999999995</v>
      </c>
      <c r="CL21" s="33">
        <f t="shared" si="12"/>
        <v>2.7019999999999982</v>
      </c>
      <c r="CM21" s="33">
        <f t="shared" si="12"/>
        <v>3.7530000000000001</v>
      </c>
      <c r="CN21" s="33">
        <f t="shared" si="12"/>
        <v>-6.2109999999999985</v>
      </c>
      <c r="CO21" s="33">
        <f t="shared" si="12"/>
        <v>-2.3500000000000014</v>
      </c>
      <c r="CP21" s="33">
        <f t="shared" si="12"/>
        <v>10.315</v>
      </c>
      <c r="CQ21" s="33">
        <f t="shared" si="12"/>
        <v>1.2760000000000007</v>
      </c>
      <c r="CR21" s="33">
        <f t="shared" si="12"/>
        <v>-7.0840000000000005</v>
      </c>
      <c r="CS21" s="33">
        <f t="shared" si="12"/>
        <v>7.668000000000001</v>
      </c>
      <c r="CT21" s="33">
        <f t="shared" si="12"/>
        <v>2.8779999999999997</v>
      </c>
      <c r="CU21" s="33">
        <f t="shared" si="12"/>
        <v>1.1440000000000001</v>
      </c>
      <c r="CV21" s="33">
        <f t="shared" si="12"/>
        <v>0.63299999999999979</v>
      </c>
      <c r="CW21" s="33">
        <f t="shared" si="18"/>
        <v>-2.1459999999999999</v>
      </c>
      <c r="CX21" s="33">
        <f t="shared" si="18"/>
        <v>-2.4849999999999994</v>
      </c>
      <c r="CY21" s="33">
        <f t="shared" si="18"/>
        <v>10.318</v>
      </c>
      <c r="CZ21" s="33">
        <f t="shared" si="18"/>
        <v>4.7269999999999994</v>
      </c>
      <c r="DA21" s="33">
        <f t="shared" si="18"/>
        <v>-8.956999999999999</v>
      </c>
      <c r="DB21" s="33">
        <f t="shared" si="18"/>
        <v>-0.64500000000000002</v>
      </c>
      <c r="DC21" s="33">
        <f t="shared" si="18"/>
        <v>0.27200000000000002</v>
      </c>
      <c r="DD21" s="33">
        <f t="shared" si="18"/>
        <v>1.9410000000000001</v>
      </c>
      <c r="DE21" s="33">
        <f t="shared" si="18"/>
        <v>-3.5300000000000002</v>
      </c>
      <c r="DF21" s="33">
        <f t="shared" si="18"/>
        <v>-3.5469999999999997</v>
      </c>
      <c r="DG21" s="33">
        <f t="shared" si="18"/>
        <v>2.274</v>
      </c>
      <c r="DH21" s="33">
        <f t="shared" si="18"/>
        <v>-1.4870000000000001</v>
      </c>
      <c r="DI21" s="33">
        <f t="shared" si="18"/>
        <v>-1.8029999999999999</v>
      </c>
      <c r="DJ21" s="33">
        <f t="shared" si="18"/>
        <v>-1.9090000000000007</v>
      </c>
      <c r="DK21" s="33">
        <f t="shared" si="18"/>
        <v>7.4270000000000005</v>
      </c>
      <c r="DL21" s="33">
        <f t="shared" si="18"/>
        <v>-4.9829999999999997</v>
      </c>
      <c r="DM21" s="33">
        <f t="shared" si="20"/>
        <v>0.44200000000000017</v>
      </c>
      <c r="DN21" s="33">
        <f t="shared" si="20"/>
        <v>0.75800000000000001</v>
      </c>
      <c r="DO21" s="33">
        <f t="shared" si="20"/>
        <v>7.3999999999999844E-2</v>
      </c>
      <c r="DP21" s="33">
        <f t="shared" si="20"/>
        <v>1.4709999999999996</v>
      </c>
      <c r="DQ21" s="33">
        <f t="shared" si="20"/>
        <v>0.50600000000000023</v>
      </c>
      <c r="DR21" s="33">
        <f t="shared" si="20"/>
        <v>-0.10499999999999998</v>
      </c>
      <c r="DS21" s="33"/>
      <c r="DU21" t="s">
        <v>147</v>
      </c>
      <c r="DV21" s="33">
        <f t="shared" si="13"/>
        <v>13.262999999999998</v>
      </c>
      <c r="DW21" s="33">
        <f t="shared" si="22"/>
        <v>6.84</v>
      </c>
      <c r="DX21" s="33">
        <f t="shared" si="22"/>
        <v>11.052</v>
      </c>
      <c r="DY21" s="33">
        <f t="shared" si="22"/>
        <v>5.2360000000000007</v>
      </c>
      <c r="DZ21" s="33">
        <f t="shared" si="22"/>
        <v>9.8490000000000002</v>
      </c>
      <c r="EA21" s="33">
        <f t="shared" si="22"/>
        <v>12.550999999999998</v>
      </c>
      <c r="EB21" s="33">
        <f t="shared" si="22"/>
        <v>16.303999999999998</v>
      </c>
      <c r="EC21" s="33">
        <f t="shared" si="22"/>
        <v>10.093</v>
      </c>
      <c r="ED21" s="33">
        <f t="shared" si="22"/>
        <v>7.7429999999999986</v>
      </c>
      <c r="EE21" s="33">
        <f t="shared" si="22"/>
        <v>18.058</v>
      </c>
      <c r="EF21" s="33">
        <f t="shared" si="22"/>
        <v>19.334</v>
      </c>
      <c r="EG21" s="33">
        <f t="shared" si="22"/>
        <v>12.25</v>
      </c>
      <c r="EH21" s="33">
        <f t="shared" si="22"/>
        <v>19.917999999999999</v>
      </c>
      <c r="EI21" s="33">
        <f t="shared" si="22"/>
        <v>22.795999999999999</v>
      </c>
      <c r="EJ21" s="33">
        <f t="shared" si="22"/>
        <v>23.939999999999998</v>
      </c>
      <c r="EK21" s="33">
        <f t="shared" si="22"/>
        <v>24.572999999999997</v>
      </c>
      <c r="EL21" s="33">
        <f t="shared" si="22"/>
        <v>22.426999999999996</v>
      </c>
      <c r="EM21" s="33">
        <f t="shared" si="21"/>
        <v>19.941999999999997</v>
      </c>
      <c r="EN21" s="33">
        <f t="shared" si="21"/>
        <v>30.259999999999998</v>
      </c>
      <c r="EO21" s="33">
        <f t="shared" si="21"/>
        <v>34.986999999999995</v>
      </c>
      <c r="EP21" s="33">
        <f t="shared" si="21"/>
        <v>26.029999999999994</v>
      </c>
      <c r="EQ21" s="33">
        <f t="shared" si="21"/>
        <v>25.384999999999994</v>
      </c>
      <c r="ER21" s="33">
        <f t="shared" si="21"/>
        <v>25.656999999999993</v>
      </c>
      <c r="ES21" s="33">
        <f t="shared" si="21"/>
        <v>27.597999999999992</v>
      </c>
      <c r="ET21" s="33">
        <f t="shared" si="21"/>
        <v>24.067999999999991</v>
      </c>
      <c r="EU21" s="33">
        <f t="shared" si="21"/>
        <v>20.52099999999999</v>
      </c>
      <c r="EV21" s="33">
        <f t="shared" si="21"/>
        <v>22.794999999999991</v>
      </c>
      <c r="EW21" s="33">
        <f t="shared" si="21"/>
        <v>21.307999999999993</v>
      </c>
      <c r="EX21" s="33">
        <f t="shared" si="21"/>
        <v>19.504999999999992</v>
      </c>
      <c r="EY21" s="33">
        <f t="shared" si="21"/>
        <v>17.595999999999989</v>
      </c>
      <c r="EZ21" s="33">
        <f t="shared" si="21"/>
        <v>25.022999999999989</v>
      </c>
      <c r="FA21" s="33">
        <f t="shared" si="21"/>
        <v>20.039999999999988</v>
      </c>
      <c r="FB21" s="33">
        <f t="shared" si="21"/>
        <v>20.481999999999989</v>
      </c>
      <c r="FC21" s="33">
        <f t="shared" si="19"/>
        <v>21.239999999999988</v>
      </c>
      <c r="FD21" s="33">
        <f t="shared" si="19"/>
        <v>21.313999999999986</v>
      </c>
      <c r="FE21" s="33">
        <f t="shared" si="19"/>
        <v>22.784999999999986</v>
      </c>
      <c r="FF21" s="33">
        <f t="shared" si="19"/>
        <v>23.290999999999986</v>
      </c>
      <c r="FG21" s="33">
        <f t="shared" si="19"/>
        <v>23.185999999999986</v>
      </c>
      <c r="FH21" s="67"/>
      <c r="FI21" s="34">
        <v>1996</v>
      </c>
      <c r="FK21" s="33"/>
      <c r="FL21" s="33"/>
    </row>
    <row r="22" spans="1:168" x14ac:dyDescent="0.25">
      <c r="A22" t="s">
        <v>3</v>
      </c>
      <c r="B22" s="33">
        <f>+VLOOKUP($A22,'[2]World Current Acct'!$D$2:$AW$189,B$1-1973,0)</f>
        <v>-27.449000000000002</v>
      </c>
      <c r="C22" s="33">
        <f>+VLOOKUP($A22,'[2]World Current Acct'!$D$2:$AW$189,C$1-1973,0)</f>
        <v>-44.405000000000001</v>
      </c>
      <c r="D22" s="33">
        <f>+VLOOKUP($A22,'[2]World Current Acct'!$D$2:$AW$189,D$1-1973,0)</f>
        <v>-39.335999999999999</v>
      </c>
      <c r="E22" s="33">
        <f>+VLOOKUP($A22,'[2]World Current Acct'!$D$2:$AW$189,E$1-1973,0)</f>
        <v>-38.753999999999998</v>
      </c>
      <c r="F22" s="33">
        <f>+VLOOKUP($A22,'[2]World Current Acct'!$D$2:$AW$189,F$1-1973,0)</f>
        <v>-26.771000000000001</v>
      </c>
      <c r="G22" s="33">
        <f>+VLOOKUP($A22,'[2]World Current Acct'!$D$2:$AW$189,G$1-1973,0)</f>
        <v>-32.408999999999999</v>
      </c>
      <c r="H22" s="33">
        <f>+VLOOKUP($A22,'[2]World Current Acct'!$D$2:$AW$189,H$1-1973,0)</f>
        <v>-30.754000000000001</v>
      </c>
      <c r="I22" s="33">
        <f>+VLOOKUP($A22,'[2]World Current Acct'!$D$2:$AW$189,I$1-1973,0)</f>
        <v>-26.263999999999999</v>
      </c>
      <c r="J22" s="33">
        <f>+VLOOKUP($A22,'[2]World Current Acct'!$D$2:$AW$189,J$1-1973,0)</f>
        <v>-16.260000000000002</v>
      </c>
      <c r="K22" s="33">
        <f>+VLOOKUP($A22,'[2]World Current Acct'!$D$2:$AW$189,K$1-1973,0)</f>
        <v>-19.408000000000001</v>
      </c>
      <c r="L22" s="33">
        <f>+VLOOKUP($A22,'[2]World Current Acct'!$D$2:$AW$189,L$1-1973,0)</f>
        <v>-24.995000000000001</v>
      </c>
      <c r="M22" s="33">
        <f>+VLOOKUP($A22,'[2]World Current Acct'!$D$2:$AW$189,M$1-1973,0)</f>
        <v>-25.126000000000001</v>
      </c>
      <c r="N22" s="33">
        <f>+VLOOKUP($A22,'[2]World Current Acct'!$D$2:$AW$189,N$1-1973,0)</f>
        <v>-19.998000000000001</v>
      </c>
      <c r="O22" s="33">
        <f>+VLOOKUP($A22,'[2]World Current Acct'!$D$2:$AW$189,O$1-1973,0)</f>
        <v>-14.67</v>
      </c>
      <c r="P22" s="33">
        <f>+VLOOKUP($A22,'[2]World Current Acct'!$D$2:$AW$189,P$1-1973,0)</f>
        <v>-8.1300000000000008</v>
      </c>
      <c r="Q22" s="33">
        <f>+VLOOKUP($A22,'[2]World Current Acct'!$D$2:$AW$189,Q$1-1973,0)</f>
        <v>-6.99</v>
      </c>
      <c r="R22" s="33">
        <f>+VLOOKUP($A22,'[2]World Current Acct'!$D$2:$AW$189,R$1-1973,0)</f>
        <v>-4.327</v>
      </c>
      <c r="S22" s="33">
        <f>+VLOOKUP($A22,'[2]World Current Acct'!$D$2:$AW$189,S$1-1973,0)</f>
        <v>-8.7260000000000009</v>
      </c>
      <c r="T22" s="33">
        <f>+VLOOKUP($A22,'[2]World Current Acct'!$D$2:$AW$189,T$1-1973,0)</f>
        <v>-8.1379999999999999</v>
      </c>
      <c r="U22" s="33">
        <f>+VLOOKUP($A22,'[2]World Current Acct'!$D$2:$AW$189,U$1-1973,0)</f>
        <v>-4.734</v>
      </c>
      <c r="V22" s="33">
        <f>+VLOOKUP($A22,'[2]World Current Acct'!$D$2:$AW$189,V$1-1973,0)</f>
        <v>-8.1460000000000008</v>
      </c>
      <c r="W22" s="33">
        <f>+VLOOKUP($A22,'[2]World Current Acct'!$D$2:$AW$189,W$1-1973,0)</f>
        <v>-9.0559999999999992</v>
      </c>
      <c r="X22" s="33">
        <f>+VLOOKUP($A22,'[2]World Current Acct'!$D$2:$AW$189,X$1-1973,0)</f>
        <v>-7.2469999999999999</v>
      </c>
      <c r="Y22" s="33">
        <f>+VLOOKUP($A22,'[2]World Current Acct'!$D$2:$AW$189,Y$1-1973,0)</f>
        <v>-5.0519999999999996</v>
      </c>
      <c r="Z22" s="33">
        <f>+VLOOKUP($A22,'[2]World Current Acct'!$D$2:$AW$189,Z$1-1973,0)</f>
        <v>-2.5739999999999998</v>
      </c>
      <c r="AA22" s="33">
        <f>+VLOOKUP($A22,'[2]World Current Acct'!$D$2:$AW$189,AA$1-1973,0)</f>
        <v>-9.5429999999999993</v>
      </c>
      <c r="AB22" s="33">
        <f>+VLOOKUP($A22,'[2]World Current Acct'!$D$2:$AW$189,AB$1-1973,0)</f>
        <v>-13.673999999999999</v>
      </c>
      <c r="AC22" s="33">
        <f>+VLOOKUP($A22,'[2]World Current Acct'!$D$2:$AW$189,AC$1-1973,0)</f>
        <v>-9.5760000000000005</v>
      </c>
      <c r="AD22" s="33">
        <f>+VLOOKUP($A22,'[2]World Current Acct'!$D$2:$AW$189,AD$1-1973,0)</f>
        <v>-13.42</v>
      </c>
      <c r="AE22" s="33">
        <f>+VLOOKUP($A22,'[2]World Current Acct'!$D$2:$AW$189,AE$1-1973,0)</f>
        <v>-9.0220000000000002</v>
      </c>
      <c r="AF22" s="33">
        <f>+VLOOKUP($A22,'[2]World Current Acct'!$D$2:$AW$189,AF$1-1973,0)</f>
        <v>-9.625</v>
      </c>
      <c r="AG22" s="33">
        <f>+VLOOKUP($A22,'[2]World Current Acct'!$D$2:$AW$189,AG$1-1973,0)</f>
        <v>-13.36</v>
      </c>
      <c r="AH22" s="33">
        <f>+VLOOKUP($A22,'[2]World Current Acct'!$D$2:$AW$189,AH$1-1973,0)</f>
        <v>-13.211</v>
      </c>
      <c r="AI22" s="33">
        <f>+VLOOKUP($A22,'[2]World Current Acct'!$D$2:$AW$189,AI$1-1973,0)</f>
        <v>-14.144</v>
      </c>
      <c r="AJ22" s="33">
        <f>+VLOOKUP($A22,'[2]World Current Acct'!$D$2:$AW$189,AJ$1-1973,0)</f>
        <v>-19.966000000000001</v>
      </c>
      <c r="AK22" s="33">
        <f>+VLOOKUP($A22,'[2]World Current Acct'!$D$2:$AW$189,AK$1-1973,0)</f>
        <v>-16.792000000000002</v>
      </c>
      <c r="AL22" s="33">
        <f>+VLOOKUP($A22,'[2]World Current Acct'!$D$2:$AW$189,AL$1-1973,0)</f>
        <v>-11.618</v>
      </c>
      <c r="AM22" s="33">
        <f>+VLOOKUP($A22,'[2]World Current Acct'!$D$2:$AW$189,AM$1-1973,0)</f>
        <v>-9.8119999999999994</v>
      </c>
      <c r="AN22" s="33">
        <f>+VLOOKUP($A22,'[2]World Current Acct'!$D$2:$AW$189,AN$1-1973,0)</f>
        <v>-5.5540000000000003</v>
      </c>
      <c r="AO22" s="66"/>
      <c r="AQ22" t="s">
        <v>3</v>
      </c>
      <c r="AR22">
        <f t="shared" si="16"/>
        <v>61.772742176399845</v>
      </c>
      <c r="AS22">
        <f t="shared" si="16"/>
        <v>-11.415381150771324</v>
      </c>
      <c r="AT22">
        <f t="shared" si="16"/>
        <v>-1.4795607077486324</v>
      </c>
      <c r="AU22">
        <f t="shared" si="16"/>
        <v>-30.920679155700043</v>
      </c>
      <c r="AV22">
        <f t="shared" si="16"/>
        <v>21.060102349557354</v>
      </c>
      <c r="AW22">
        <f t="shared" si="16"/>
        <v>-5.1066061896386685</v>
      </c>
      <c r="AX22">
        <f t="shared" si="16"/>
        <v>-14.599726864798086</v>
      </c>
      <c r="AY22">
        <f t="shared" si="16"/>
        <v>-38.090161437709405</v>
      </c>
      <c r="AZ22">
        <f t="shared" si="16"/>
        <v>19.360393603936046</v>
      </c>
      <c r="BA22">
        <f t="shared" si="16"/>
        <v>28.787098103874712</v>
      </c>
      <c r="BB22">
        <f t="shared" si="16"/>
        <v>0.5241048209641832</v>
      </c>
      <c r="BC22">
        <f t="shared" si="16"/>
        <v>-20.409137944758413</v>
      </c>
      <c r="BD22">
        <f t="shared" si="16"/>
        <v>-26.64266426642665</v>
      </c>
      <c r="BE22">
        <f t="shared" si="17"/>
        <v>-44.58077709611451</v>
      </c>
      <c r="BF22">
        <f t="shared" si="17"/>
        <v>-14.022140221402225</v>
      </c>
      <c r="BG22">
        <f t="shared" si="17"/>
        <v>-38.097281831187416</v>
      </c>
      <c r="BH22">
        <f t="shared" si="17"/>
        <v>101.66397041830368</v>
      </c>
      <c r="BI22">
        <f t="shared" si="17"/>
        <v>-6.7384826953930883</v>
      </c>
      <c r="BJ22">
        <f t="shared" si="17"/>
        <v>-41.828459080855254</v>
      </c>
      <c r="BK22">
        <f t="shared" si="17"/>
        <v>72.074355724545853</v>
      </c>
      <c r="BL22">
        <f t="shared" si="17"/>
        <v>11.171126933464251</v>
      </c>
      <c r="BM22">
        <f t="shared" si="17"/>
        <v>-19.975706713780923</v>
      </c>
      <c r="BN22">
        <f t="shared" si="17"/>
        <v>-30.288395198012978</v>
      </c>
      <c r="BO22">
        <f t="shared" si="17"/>
        <v>-49.049881235154388</v>
      </c>
      <c r="BP22">
        <f t="shared" si="17"/>
        <v>270.74592074592073</v>
      </c>
      <c r="BQ22">
        <f t="shared" si="17"/>
        <v>43.288274127632832</v>
      </c>
      <c r="BR22">
        <f t="shared" si="17"/>
        <v>-29.969284774023691</v>
      </c>
      <c r="BS22">
        <f t="shared" si="17"/>
        <v>40.142021720969069</v>
      </c>
      <c r="BT22">
        <f t="shared" si="15"/>
        <v>-32.771982116244416</v>
      </c>
      <c r="BU22">
        <f t="shared" si="15"/>
        <v>6.6836621591664738</v>
      </c>
      <c r="BV22">
        <f t="shared" si="15"/>
        <v>38.805194805194787</v>
      </c>
      <c r="BW22">
        <f t="shared" si="15"/>
        <v>-1.115269461077844</v>
      </c>
      <c r="BX22">
        <f t="shared" si="15"/>
        <v>7.0622965710392975</v>
      </c>
      <c r="BY22">
        <f t="shared" si="15"/>
        <v>41.162330316742072</v>
      </c>
      <c r="BZ22">
        <f t="shared" si="15"/>
        <v>-15.897024942402084</v>
      </c>
      <c r="CA22">
        <f t="shared" si="15"/>
        <v>-30.81229156741307</v>
      </c>
      <c r="CB22">
        <f t="shared" si="15"/>
        <v>-15.544844207264603</v>
      </c>
      <c r="CC22">
        <f t="shared" si="15"/>
        <v>-43.395841826335094</v>
      </c>
      <c r="CD22" s="66"/>
      <c r="CF22" t="s">
        <v>3</v>
      </c>
      <c r="CG22" s="33">
        <f t="shared" si="12"/>
        <v>-16.956</v>
      </c>
      <c r="CH22" s="33">
        <f t="shared" si="12"/>
        <v>5.0690000000000026</v>
      </c>
      <c r="CI22" s="33">
        <f t="shared" si="12"/>
        <v>0.58200000000000074</v>
      </c>
      <c r="CJ22" s="33">
        <f t="shared" si="12"/>
        <v>11.982999999999997</v>
      </c>
      <c r="CK22" s="33">
        <f t="shared" si="12"/>
        <v>-5.6379999999999981</v>
      </c>
      <c r="CL22" s="33">
        <f t="shared" si="12"/>
        <v>1.6549999999999976</v>
      </c>
      <c r="CM22" s="33">
        <f t="shared" si="12"/>
        <v>4.490000000000002</v>
      </c>
      <c r="CN22" s="33">
        <f t="shared" si="12"/>
        <v>10.003999999999998</v>
      </c>
      <c r="CO22" s="33">
        <f t="shared" si="12"/>
        <v>-3.1479999999999997</v>
      </c>
      <c r="CP22" s="33">
        <f t="shared" si="12"/>
        <v>-5.5869999999999997</v>
      </c>
      <c r="CQ22" s="33">
        <f t="shared" si="12"/>
        <v>-0.13100000000000023</v>
      </c>
      <c r="CR22" s="33">
        <f t="shared" si="12"/>
        <v>5.1280000000000001</v>
      </c>
      <c r="CS22" s="33">
        <f t="shared" si="12"/>
        <v>5.3280000000000012</v>
      </c>
      <c r="CT22" s="33">
        <f t="shared" si="12"/>
        <v>6.5399999999999991</v>
      </c>
      <c r="CU22" s="33">
        <f t="shared" si="12"/>
        <v>1.1400000000000006</v>
      </c>
      <c r="CV22" s="33">
        <f t="shared" si="12"/>
        <v>2.6630000000000003</v>
      </c>
      <c r="CW22" s="33">
        <f t="shared" si="18"/>
        <v>-4.3990000000000009</v>
      </c>
      <c r="CX22" s="33">
        <f t="shared" si="18"/>
        <v>0.58800000000000097</v>
      </c>
      <c r="CY22" s="33">
        <f t="shared" si="18"/>
        <v>3.4039999999999999</v>
      </c>
      <c r="CZ22" s="33">
        <f t="shared" si="18"/>
        <v>-3.4120000000000008</v>
      </c>
      <c r="DA22" s="33">
        <f t="shared" si="18"/>
        <v>-0.90999999999999837</v>
      </c>
      <c r="DB22" s="33">
        <f t="shared" si="18"/>
        <v>1.8089999999999993</v>
      </c>
      <c r="DC22" s="33">
        <f t="shared" si="18"/>
        <v>2.1950000000000003</v>
      </c>
      <c r="DD22" s="33">
        <f t="shared" si="18"/>
        <v>2.4779999999999998</v>
      </c>
      <c r="DE22" s="33">
        <f t="shared" si="18"/>
        <v>-6.9689999999999994</v>
      </c>
      <c r="DF22" s="33">
        <f t="shared" si="18"/>
        <v>-4.1310000000000002</v>
      </c>
      <c r="DG22" s="33">
        <f t="shared" si="18"/>
        <v>4.097999999999999</v>
      </c>
      <c r="DH22" s="33">
        <f t="shared" si="18"/>
        <v>-3.8439999999999994</v>
      </c>
      <c r="DI22" s="33">
        <f t="shared" si="18"/>
        <v>4.3979999999999997</v>
      </c>
      <c r="DJ22" s="33">
        <f t="shared" si="18"/>
        <v>-0.60299999999999976</v>
      </c>
      <c r="DK22" s="33">
        <f t="shared" si="18"/>
        <v>-3.7349999999999994</v>
      </c>
      <c r="DL22" s="33">
        <f t="shared" si="18"/>
        <v>0.14899999999999913</v>
      </c>
      <c r="DM22" s="33">
        <f t="shared" si="20"/>
        <v>-0.93299999999999983</v>
      </c>
      <c r="DN22" s="33">
        <f t="shared" si="20"/>
        <v>-5.822000000000001</v>
      </c>
      <c r="DO22" s="33">
        <f t="shared" si="20"/>
        <v>3.1739999999999995</v>
      </c>
      <c r="DP22" s="33">
        <f t="shared" si="20"/>
        <v>5.1740000000000013</v>
      </c>
      <c r="DQ22" s="33">
        <f t="shared" si="20"/>
        <v>1.8060000000000009</v>
      </c>
      <c r="DR22" s="33">
        <f t="shared" si="20"/>
        <v>4.2579999999999991</v>
      </c>
      <c r="DS22" s="33"/>
      <c r="DU22" t="s">
        <v>3</v>
      </c>
      <c r="DV22" s="33">
        <f t="shared" si="13"/>
        <v>-16.956</v>
      </c>
      <c r="DW22" s="33">
        <f t="shared" si="22"/>
        <v>-11.886999999999997</v>
      </c>
      <c r="DX22" s="33">
        <f t="shared" si="22"/>
        <v>-11.304999999999996</v>
      </c>
      <c r="DY22" s="33">
        <f t="shared" si="22"/>
        <v>0.67800000000000082</v>
      </c>
      <c r="DZ22" s="33">
        <f t="shared" si="22"/>
        <v>-4.9599999999999973</v>
      </c>
      <c r="EA22" s="33">
        <f t="shared" si="22"/>
        <v>-3.3049999999999997</v>
      </c>
      <c r="EB22" s="33">
        <f t="shared" si="22"/>
        <v>1.1850000000000023</v>
      </c>
      <c r="EC22" s="33">
        <f t="shared" si="22"/>
        <v>11.189</v>
      </c>
      <c r="ED22" s="33">
        <f t="shared" si="22"/>
        <v>8.0410000000000004</v>
      </c>
      <c r="EE22" s="33">
        <f t="shared" si="22"/>
        <v>2.4540000000000006</v>
      </c>
      <c r="EF22" s="33">
        <f t="shared" si="22"/>
        <v>2.3230000000000004</v>
      </c>
      <c r="EG22" s="33">
        <f t="shared" si="22"/>
        <v>7.4510000000000005</v>
      </c>
      <c r="EH22" s="33">
        <f t="shared" si="22"/>
        <v>12.779000000000002</v>
      </c>
      <c r="EI22" s="33">
        <f t="shared" si="22"/>
        <v>19.319000000000003</v>
      </c>
      <c r="EJ22" s="33">
        <f t="shared" si="22"/>
        <v>20.459000000000003</v>
      </c>
      <c r="EK22" s="33">
        <f t="shared" si="22"/>
        <v>23.122000000000003</v>
      </c>
      <c r="EL22" s="33">
        <f t="shared" si="22"/>
        <v>18.723000000000003</v>
      </c>
      <c r="EM22" s="33">
        <f t="shared" si="21"/>
        <v>19.311000000000003</v>
      </c>
      <c r="EN22" s="33">
        <f t="shared" si="21"/>
        <v>22.715000000000003</v>
      </c>
      <c r="EO22" s="33">
        <f t="shared" si="21"/>
        <v>19.303000000000004</v>
      </c>
      <c r="EP22" s="33">
        <f t="shared" si="21"/>
        <v>18.393000000000008</v>
      </c>
      <c r="EQ22" s="33">
        <f t="shared" si="21"/>
        <v>20.202000000000005</v>
      </c>
      <c r="ER22" s="33">
        <f t="shared" si="21"/>
        <v>22.397000000000006</v>
      </c>
      <c r="ES22" s="33">
        <f t="shared" si="21"/>
        <v>24.875000000000007</v>
      </c>
      <c r="ET22" s="33">
        <f t="shared" si="21"/>
        <v>17.906000000000006</v>
      </c>
      <c r="EU22" s="33">
        <f t="shared" si="21"/>
        <v>13.775000000000006</v>
      </c>
      <c r="EV22" s="33">
        <f t="shared" si="21"/>
        <v>17.873000000000005</v>
      </c>
      <c r="EW22" s="33">
        <f t="shared" si="21"/>
        <v>14.029000000000005</v>
      </c>
      <c r="EX22" s="33">
        <f t="shared" si="21"/>
        <v>18.427000000000007</v>
      </c>
      <c r="EY22" s="33">
        <f t="shared" si="21"/>
        <v>17.824000000000005</v>
      </c>
      <c r="EZ22" s="33">
        <f t="shared" si="21"/>
        <v>14.089000000000006</v>
      </c>
      <c r="FA22" s="33">
        <f t="shared" si="21"/>
        <v>14.238000000000005</v>
      </c>
      <c r="FB22" s="33">
        <f t="shared" si="21"/>
        <v>13.305000000000005</v>
      </c>
      <c r="FC22" s="33">
        <f t="shared" si="19"/>
        <v>7.4830000000000041</v>
      </c>
      <c r="FD22" s="33">
        <f t="shared" si="19"/>
        <v>10.657000000000004</v>
      </c>
      <c r="FE22" s="33">
        <f t="shared" si="19"/>
        <v>15.831000000000005</v>
      </c>
      <c r="FF22" s="33">
        <f t="shared" si="19"/>
        <v>17.637000000000008</v>
      </c>
      <c r="FG22" s="33">
        <f t="shared" si="19"/>
        <v>21.895000000000007</v>
      </c>
      <c r="FH22" s="67"/>
      <c r="FI22" s="34">
        <v>1990</v>
      </c>
      <c r="FJ22" s="34">
        <v>1998</v>
      </c>
      <c r="FK22" s="33"/>
      <c r="FL22" s="33"/>
    </row>
    <row r="23" spans="1:168" x14ac:dyDescent="0.25">
      <c r="A23" t="s">
        <v>148</v>
      </c>
      <c r="B23" s="33">
        <f>+VLOOKUP($A23,'[2]World Current Acct'!$D$2:$AW$189,B$1-1973,0)</f>
        <v>-2.0840000000000001</v>
      </c>
      <c r="C23" s="33">
        <f>+VLOOKUP($A23,'[2]World Current Acct'!$D$2:$AW$189,C$1-1973,0)</f>
        <v>-4.2080000000000002</v>
      </c>
      <c r="D23" s="33">
        <f>+VLOOKUP($A23,'[2]World Current Acct'!$D$2:$AW$189,D$1-1973,0)</f>
        <v>-8.1140000000000008</v>
      </c>
      <c r="E23" s="33">
        <f>+VLOOKUP($A23,'[2]World Current Acct'!$D$2:$AW$189,E$1-1973,0)</f>
        <v>-1.9279999999999999</v>
      </c>
      <c r="F23" s="33">
        <f>+VLOOKUP($A23,'[2]World Current Acct'!$D$2:$AW$189,F$1-1973,0)</f>
        <v>-4.59</v>
      </c>
      <c r="G23" s="33">
        <f>+VLOOKUP($A23,'[2]World Current Acct'!$D$2:$AW$189,G$1-1973,0)</f>
        <v>-3.94</v>
      </c>
      <c r="H23" s="33">
        <f>+VLOOKUP($A23,'[2]World Current Acct'!$D$2:$AW$189,H$1-1973,0)</f>
        <v>0.54100000000000004</v>
      </c>
      <c r="I23" s="33">
        <f>+VLOOKUP($A23,'[2]World Current Acct'!$D$2:$AW$189,I$1-1973,0)</f>
        <v>-3.379</v>
      </c>
      <c r="J23" s="33">
        <f>+VLOOKUP($A23,'[2]World Current Acct'!$D$2:$AW$189,J$1-1973,0)</f>
        <v>-3.45</v>
      </c>
      <c r="K23" s="33">
        <f>+VLOOKUP($A23,'[2]World Current Acct'!$D$2:$AW$189,K$1-1973,0)</f>
        <v>-1.351</v>
      </c>
      <c r="L23" s="33">
        <f>+VLOOKUP($A23,'[2]World Current Acct'!$D$2:$AW$189,L$1-1973,0)</f>
        <v>-2.0750000000000002</v>
      </c>
      <c r="M23" s="33">
        <f>+VLOOKUP($A23,'[2]World Current Acct'!$D$2:$AW$189,M$1-1973,0)</f>
        <v>-3.9820000000000002</v>
      </c>
      <c r="N23" s="33">
        <f>+VLOOKUP($A23,'[2]World Current Acct'!$D$2:$AW$189,N$1-1973,0)</f>
        <v>-2.3769999999999998</v>
      </c>
      <c r="O23" s="33">
        <f>+VLOOKUP($A23,'[2]World Current Acct'!$D$2:$AW$189,O$1-1973,0)</f>
        <v>0.70199999999999996</v>
      </c>
      <c r="P23" s="33">
        <f>+VLOOKUP($A23,'[2]World Current Acct'!$D$2:$AW$189,P$1-1973,0)</f>
        <v>1.9350000000000001</v>
      </c>
      <c r="Q23" s="33">
        <f>+VLOOKUP($A23,'[2]World Current Acct'!$D$2:$AW$189,Q$1-1973,0)</f>
        <v>0.747</v>
      </c>
      <c r="R23" s="33">
        <f>+VLOOKUP($A23,'[2]World Current Acct'!$D$2:$AW$189,R$1-1973,0)</f>
        <v>-1.7849999999999999</v>
      </c>
      <c r="S23" s="33">
        <f>+VLOOKUP($A23,'[2]World Current Acct'!$D$2:$AW$189,S$1-1973,0)</f>
        <v>-1.7969999999999999</v>
      </c>
      <c r="T23" s="33">
        <f>+VLOOKUP($A23,'[2]World Current Acct'!$D$2:$AW$189,T$1-1973,0)</f>
        <v>-6.7640000000000002</v>
      </c>
      <c r="U23" s="33">
        <f>+VLOOKUP($A23,'[2]World Current Acct'!$D$2:$AW$189,U$1-1973,0)</f>
        <v>-6.7869999999999999</v>
      </c>
      <c r="V23" s="33">
        <f>+VLOOKUP($A23,'[2]World Current Acct'!$D$2:$AW$189,V$1-1973,0)</f>
        <v>-10.156000000000001</v>
      </c>
      <c r="W23" s="33">
        <f>+VLOOKUP($A23,'[2]World Current Acct'!$D$2:$AW$189,W$1-1973,0)</f>
        <v>-4.3120000000000003</v>
      </c>
      <c r="X23" s="33">
        <f>+VLOOKUP($A23,'[2]World Current Acct'!$D$2:$AW$189,X$1-1973,0)</f>
        <v>1.5569999999999999</v>
      </c>
      <c r="Y23" s="33">
        <f>+VLOOKUP($A23,'[2]World Current Acct'!$D$2:$AW$189,Y$1-1973,0)</f>
        <v>-4.7720000000000002</v>
      </c>
      <c r="Z23" s="33">
        <f>+VLOOKUP($A23,'[2]World Current Acct'!$D$2:$AW$189,Z$1-1973,0)</f>
        <v>-9.8260000000000005</v>
      </c>
      <c r="AA23" s="33">
        <f>+VLOOKUP($A23,'[2]World Current Acct'!$D$2:$AW$189,AA$1-1973,0)</f>
        <v>-16.119</v>
      </c>
      <c r="AB23" s="33">
        <f>+VLOOKUP($A23,'[2]World Current Acct'!$D$2:$AW$189,AB$1-1973,0)</f>
        <v>-25.576000000000001</v>
      </c>
      <c r="AC23" s="33">
        <f>+VLOOKUP($A23,'[2]World Current Acct'!$D$2:$AW$189,AC$1-1973,0)</f>
        <v>-15.737</v>
      </c>
      <c r="AD23" s="33">
        <f>+VLOOKUP($A23,'[2]World Current Acct'!$D$2:$AW$189,AD$1-1973,0)</f>
        <v>-28.382999999999999</v>
      </c>
      <c r="AE23" s="33">
        <f>+VLOOKUP($A23,'[2]World Current Acct'!$D$2:$AW$189,AE$1-1973,0)</f>
        <v>-11.573</v>
      </c>
      <c r="AF23" s="33">
        <f>+VLOOKUP($A23,'[2]World Current Acct'!$D$2:$AW$189,AF$1-1973,0)</f>
        <v>-8.407</v>
      </c>
      <c r="AG23" s="33">
        <f>+VLOOKUP($A23,'[2]World Current Acct'!$D$2:$AW$189,AG$1-1973,0)</f>
        <v>-5.5919999999999996</v>
      </c>
      <c r="AH23" s="33">
        <f>+VLOOKUP($A23,'[2]World Current Acct'!$D$2:$AW$189,AH$1-1973,0)</f>
        <v>-4.883</v>
      </c>
      <c r="AI23" s="33">
        <f>+VLOOKUP($A23,'[2]World Current Acct'!$D$2:$AW$189,AI$1-1973,0)</f>
        <v>-2.77</v>
      </c>
      <c r="AJ23" s="33">
        <f>+VLOOKUP($A23,'[2]World Current Acct'!$D$2:$AW$189,AJ$1-1973,0)</f>
        <v>-1.7430000000000001</v>
      </c>
      <c r="AK23" s="33">
        <f>+VLOOKUP($A23,'[2]World Current Acct'!$D$2:$AW$189,AK$1-1973,0)</f>
        <v>-1.607</v>
      </c>
      <c r="AL23" s="33">
        <f>+VLOOKUP($A23,'[2]World Current Acct'!$D$2:$AW$189,AL$1-1973,0)</f>
        <v>0.90500000000000003</v>
      </c>
      <c r="AM23" s="33">
        <f>+VLOOKUP($A23,'[2]World Current Acct'!$D$2:$AW$189,AM$1-1973,0)</f>
        <v>1.071</v>
      </c>
      <c r="AN23" s="33">
        <f>+VLOOKUP($A23,'[2]World Current Acct'!$D$2:$AW$189,AN$1-1973,0)</f>
        <v>-6.6000000000000003E-2</v>
      </c>
      <c r="AO23" s="66"/>
      <c r="AQ23" t="s">
        <v>148</v>
      </c>
      <c r="AR23">
        <f t="shared" si="16"/>
        <v>101.9193857965451</v>
      </c>
      <c r="AS23">
        <f t="shared" si="16"/>
        <v>92.823193916349823</v>
      </c>
      <c r="AT23">
        <f t="shared" si="16"/>
        <v>-76.238599950702493</v>
      </c>
      <c r="AU23">
        <f t="shared" si="16"/>
        <v>138.07053941908714</v>
      </c>
      <c r="AV23">
        <f t="shared" si="16"/>
        <v>-14.161220043572982</v>
      </c>
      <c r="AW23">
        <f t="shared" si="16"/>
        <v>-113.73096446700508</v>
      </c>
      <c r="AX23">
        <f t="shared" si="16"/>
        <v>-724.58410351201474</v>
      </c>
      <c r="AY23">
        <f t="shared" si="16"/>
        <v>2.10121337673867</v>
      </c>
      <c r="AZ23">
        <f t="shared" si="16"/>
        <v>-60.840579710144929</v>
      </c>
      <c r="BA23">
        <f t="shared" si="16"/>
        <v>53.589933382679533</v>
      </c>
      <c r="BB23">
        <f t="shared" si="16"/>
        <v>91.903614457831338</v>
      </c>
      <c r="BC23">
        <f t="shared" si="16"/>
        <v>-40.306378704168765</v>
      </c>
      <c r="BD23">
        <f t="shared" si="16"/>
        <v>-129.53302482120318</v>
      </c>
      <c r="BE23">
        <f t="shared" si="17"/>
        <v>175.64102564102569</v>
      </c>
      <c r="BF23">
        <f t="shared" si="17"/>
        <v>-61.395348837209305</v>
      </c>
      <c r="BG23">
        <f t="shared" si="17"/>
        <v>-338.95582329317267</v>
      </c>
      <c r="BH23">
        <f t="shared" si="17"/>
        <v>0.67226890756302282</v>
      </c>
      <c r="BI23">
        <f t="shared" si="17"/>
        <v>276.40511964385087</v>
      </c>
      <c r="BJ23">
        <f t="shared" si="17"/>
        <v>0.34003548196332645</v>
      </c>
      <c r="BK23">
        <f t="shared" si="17"/>
        <v>49.639015765433925</v>
      </c>
      <c r="BL23">
        <f t="shared" si="17"/>
        <v>-57.54233950374163</v>
      </c>
      <c r="BM23">
        <f t="shared" si="17"/>
        <v>-136.10853432282005</v>
      </c>
      <c r="BN23">
        <f t="shared" si="17"/>
        <v>-406.48683365446374</v>
      </c>
      <c r="BO23">
        <f t="shared" si="17"/>
        <v>105.9094719195306</v>
      </c>
      <c r="BP23">
        <f t="shared" si="17"/>
        <v>64.044372074089154</v>
      </c>
      <c r="BQ23">
        <f t="shared" si="17"/>
        <v>58.669892673242771</v>
      </c>
      <c r="BR23">
        <f t="shared" si="17"/>
        <v>-38.469659055364403</v>
      </c>
      <c r="BS23">
        <f t="shared" si="17"/>
        <v>80.358391052932575</v>
      </c>
      <c r="BT23">
        <f t="shared" si="15"/>
        <v>-59.225592784413202</v>
      </c>
      <c r="BU23">
        <f t="shared" si="15"/>
        <v>-27.356778709064201</v>
      </c>
      <c r="BV23">
        <f t="shared" si="15"/>
        <v>-33.484001427381955</v>
      </c>
      <c r="BW23">
        <f t="shared" si="15"/>
        <v>-12.678826895565081</v>
      </c>
      <c r="BX23">
        <f t="shared" si="15"/>
        <v>-43.272578332992019</v>
      </c>
      <c r="BY23">
        <f t="shared" si="15"/>
        <v>-37.075812274368225</v>
      </c>
      <c r="BZ23">
        <f t="shared" si="15"/>
        <v>-7.8026391279403384</v>
      </c>
      <c r="CA23">
        <f t="shared" si="15"/>
        <v>-156.31611698817673</v>
      </c>
      <c r="CB23">
        <f t="shared" si="15"/>
        <v>18.342541436464074</v>
      </c>
      <c r="CC23">
        <f t="shared" si="15"/>
        <v>-106.1624649859944</v>
      </c>
      <c r="CD23" s="66"/>
      <c r="CF23" t="s">
        <v>148</v>
      </c>
      <c r="CG23" s="33">
        <f t="shared" si="12"/>
        <v>-2.1240000000000001</v>
      </c>
      <c r="CH23" s="33">
        <f t="shared" si="12"/>
        <v>-3.9060000000000006</v>
      </c>
      <c r="CI23" s="33">
        <f t="shared" si="12"/>
        <v>6.1860000000000008</v>
      </c>
      <c r="CJ23" s="33">
        <f t="shared" si="12"/>
        <v>-2.6619999999999999</v>
      </c>
      <c r="CK23" s="33">
        <f t="shared" si="12"/>
        <v>0.64999999999999991</v>
      </c>
      <c r="CL23" s="33">
        <f t="shared" si="12"/>
        <v>4.4809999999999999</v>
      </c>
      <c r="CM23" s="33">
        <f t="shared" si="12"/>
        <v>-3.92</v>
      </c>
      <c r="CN23" s="33">
        <f t="shared" si="12"/>
        <v>-7.1000000000000174E-2</v>
      </c>
      <c r="CO23" s="33">
        <f t="shared" si="12"/>
        <v>2.0990000000000002</v>
      </c>
      <c r="CP23" s="33">
        <f t="shared" si="12"/>
        <v>-0.7240000000000002</v>
      </c>
      <c r="CQ23" s="33">
        <f t="shared" si="12"/>
        <v>-1.907</v>
      </c>
      <c r="CR23" s="33">
        <f t="shared" si="12"/>
        <v>1.6050000000000004</v>
      </c>
      <c r="CS23" s="33">
        <f t="shared" si="12"/>
        <v>3.0789999999999997</v>
      </c>
      <c r="CT23" s="33">
        <f t="shared" si="12"/>
        <v>1.2330000000000001</v>
      </c>
      <c r="CU23" s="33">
        <f t="shared" si="12"/>
        <v>-1.1880000000000002</v>
      </c>
      <c r="CV23" s="33">
        <f t="shared" si="12"/>
        <v>-2.532</v>
      </c>
      <c r="CW23" s="33">
        <f t="shared" si="18"/>
        <v>-1.2000000000000011E-2</v>
      </c>
      <c r="CX23" s="33">
        <f t="shared" si="18"/>
        <v>-4.9670000000000005</v>
      </c>
      <c r="CY23" s="33">
        <f t="shared" si="18"/>
        <v>-2.2999999999999687E-2</v>
      </c>
      <c r="CZ23" s="33">
        <f t="shared" si="18"/>
        <v>-3.3690000000000007</v>
      </c>
      <c r="DA23" s="33">
        <f t="shared" si="18"/>
        <v>5.8440000000000003</v>
      </c>
      <c r="DB23" s="33">
        <f t="shared" si="18"/>
        <v>5.8689999999999998</v>
      </c>
      <c r="DC23" s="33">
        <f t="shared" si="18"/>
        <v>-6.3290000000000006</v>
      </c>
      <c r="DD23" s="33">
        <f t="shared" si="18"/>
        <v>-5.0540000000000003</v>
      </c>
      <c r="DE23" s="33">
        <f t="shared" si="18"/>
        <v>-6.2929999999999993</v>
      </c>
      <c r="DF23" s="33">
        <f t="shared" si="18"/>
        <v>-9.4570000000000007</v>
      </c>
      <c r="DG23" s="33">
        <f t="shared" si="18"/>
        <v>9.8390000000000004</v>
      </c>
      <c r="DH23" s="33">
        <f t="shared" si="18"/>
        <v>-12.645999999999999</v>
      </c>
      <c r="DI23" s="33">
        <f t="shared" si="18"/>
        <v>16.809999999999999</v>
      </c>
      <c r="DJ23" s="33">
        <f t="shared" si="18"/>
        <v>3.1660000000000004</v>
      </c>
      <c r="DK23" s="33">
        <f t="shared" si="18"/>
        <v>2.8150000000000004</v>
      </c>
      <c r="DL23" s="33">
        <f t="shared" si="18"/>
        <v>0.70899999999999963</v>
      </c>
      <c r="DM23" s="33">
        <f t="shared" si="20"/>
        <v>2.113</v>
      </c>
      <c r="DN23" s="33">
        <f t="shared" si="20"/>
        <v>1.0269999999999999</v>
      </c>
      <c r="DO23" s="33">
        <f t="shared" si="20"/>
        <v>0.13600000000000012</v>
      </c>
      <c r="DP23" s="33">
        <f t="shared" si="20"/>
        <v>2.512</v>
      </c>
      <c r="DQ23" s="33">
        <f t="shared" si="20"/>
        <v>0.16599999999999993</v>
      </c>
      <c r="DR23" s="33">
        <f t="shared" si="20"/>
        <v>-1.137</v>
      </c>
      <c r="DS23" s="33"/>
      <c r="DU23" t="s">
        <v>148</v>
      </c>
      <c r="DV23" s="33">
        <f t="shared" si="13"/>
        <v>-2.1240000000000001</v>
      </c>
      <c r="DW23" s="33">
        <f t="shared" si="22"/>
        <v>-6.0300000000000011</v>
      </c>
      <c r="DX23" s="33">
        <f t="shared" si="22"/>
        <v>0.15599999999999969</v>
      </c>
      <c r="DY23" s="33">
        <f t="shared" si="22"/>
        <v>-2.5060000000000002</v>
      </c>
      <c r="DZ23" s="33">
        <f t="shared" si="22"/>
        <v>-1.8560000000000003</v>
      </c>
      <c r="EA23" s="33">
        <f t="shared" si="22"/>
        <v>2.6249999999999996</v>
      </c>
      <c r="EB23" s="33">
        <f t="shared" si="22"/>
        <v>-1.2950000000000004</v>
      </c>
      <c r="EC23" s="33">
        <f t="shared" si="22"/>
        <v>-1.3660000000000005</v>
      </c>
      <c r="ED23" s="33">
        <f t="shared" si="22"/>
        <v>0.73299999999999965</v>
      </c>
      <c r="EE23" s="33">
        <f t="shared" si="22"/>
        <v>8.9999999999994529E-3</v>
      </c>
      <c r="EF23" s="33">
        <f t="shared" si="22"/>
        <v>-1.8980000000000006</v>
      </c>
      <c r="EG23" s="33">
        <f t="shared" si="22"/>
        <v>-0.29300000000000015</v>
      </c>
      <c r="EH23" s="33">
        <f t="shared" si="22"/>
        <v>2.7859999999999996</v>
      </c>
      <c r="EI23" s="33">
        <f t="shared" si="22"/>
        <v>4.0190000000000001</v>
      </c>
      <c r="EJ23" s="33">
        <f t="shared" si="22"/>
        <v>2.831</v>
      </c>
      <c r="EK23" s="33">
        <f t="shared" si="22"/>
        <v>0.29899999999999993</v>
      </c>
      <c r="EL23" s="33">
        <f t="shared" si="22"/>
        <v>0.28699999999999992</v>
      </c>
      <c r="EM23" s="33">
        <f t="shared" si="21"/>
        <v>-4.6800000000000006</v>
      </c>
      <c r="EN23" s="33">
        <f t="shared" si="21"/>
        <v>-4.7030000000000003</v>
      </c>
      <c r="EO23" s="33">
        <f t="shared" si="21"/>
        <v>-8.072000000000001</v>
      </c>
      <c r="EP23" s="33">
        <f t="shared" si="21"/>
        <v>-2.2280000000000006</v>
      </c>
      <c r="EQ23" s="33">
        <f t="shared" si="21"/>
        <v>3.6409999999999991</v>
      </c>
      <c r="ER23" s="33">
        <f t="shared" si="21"/>
        <v>-2.6880000000000015</v>
      </c>
      <c r="ES23" s="33">
        <f t="shared" si="21"/>
        <v>-7.7420000000000018</v>
      </c>
      <c r="ET23" s="33">
        <f t="shared" si="21"/>
        <v>-14.035</v>
      </c>
      <c r="EU23" s="33">
        <f t="shared" si="21"/>
        <v>-23.492000000000001</v>
      </c>
      <c r="EV23" s="33">
        <f t="shared" si="21"/>
        <v>-13.653</v>
      </c>
      <c r="EW23" s="33">
        <f t="shared" si="21"/>
        <v>-26.298999999999999</v>
      </c>
      <c r="EX23" s="33">
        <f t="shared" si="21"/>
        <v>-9.4890000000000008</v>
      </c>
      <c r="EY23" s="33">
        <f t="shared" si="21"/>
        <v>-6.3230000000000004</v>
      </c>
      <c r="EZ23" s="33">
        <f t="shared" si="21"/>
        <v>-3.508</v>
      </c>
      <c r="FA23" s="33">
        <f t="shared" si="21"/>
        <v>-2.7990000000000004</v>
      </c>
      <c r="FB23" s="33">
        <f t="shared" si="21"/>
        <v>-0.68600000000000039</v>
      </c>
      <c r="FC23" s="33">
        <f t="shared" si="19"/>
        <v>0.34099999999999953</v>
      </c>
      <c r="FD23" s="33">
        <f t="shared" si="19"/>
        <v>0.47699999999999965</v>
      </c>
      <c r="FE23" s="33">
        <f t="shared" si="19"/>
        <v>2.9889999999999999</v>
      </c>
      <c r="FF23" s="33">
        <f t="shared" si="19"/>
        <v>3.1549999999999998</v>
      </c>
      <c r="FG23" s="33">
        <f t="shared" si="19"/>
        <v>2.0179999999999998</v>
      </c>
      <c r="FH23" s="67"/>
      <c r="FI23" s="34">
        <v>2007</v>
      </c>
      <c r="FK23" s="33"/>
      <c r="FL23" s="33"/>
    </row>
    <row r="24" spans="1:168" x14ac:dyDescent="0.25">
      <c r="A24" t="s">
        <v>4</v>
      </c>
      <c r="B24" s="33">
        <f>+VLOOKUP($A24,'[2]World Current Acct'!$D$2:$AW$189,B$1-1973,0)</f>
        <v>-4.5789999999999997</v>
      </c>
      <c r="C24" s="33">
        <f>+VLOOKUP($A24,'[2]World Current Acct'!$D$2:$AW$189,C$1-1973,0)</f>
        <v>-15.407</v>
      </c>
      <c r="D24" s="33">
        <f>+VLOOKUP($A24,'[2]World Current Acct'!$D$2:$AW$189,D$1-1973,0)</f>
        <v>-16.661000000000001</v>
      </c>
      <c r="E24" s="33">
        <f>+VLOOKUP($A24,'[2]World Current Acct'!$D$2:$AW$189,E$1-1973,0)</f>
        <v>-10.404999999999999</v>
      </c>
      <c r="F24" s="33">
        <f>+VLOOKUP($A24,'[2]World Current Acct'!$D$2:$AW$189,F$1-1973,0)</f>
        <v>-11.564</v>
      </c>
      <c r="G24" s="33">
        <f>+VLOOKUP($A24,'[2]World Current Acct'!$D$2:$AW$189,G$1-1973,0)</f>
        <v>-12.738</v>
      </c>
      <c r="H24" s="33">
        <f>+VLOOKUP($A24,'[2]World Current Acct'!$D$2:$AW$189,H$1-1973,0)</f>
        <v>-3.5179999999999998</v>
      </c>
      <c r="I24" s="33">
        <f>+VLOOKUP($A24,'[2]World Current Acct'!$D$2:$AW$189,I$1-1973,0)</f>
        <v>-5.2629999999999999</v>
      </c>
      <c r="J24" s="33">
        <f>+VLOOKUP($A24,'[2]World Current Acct'!$D$2:$AW$189,J$1-1973,0)</f>
        <v>-1.907</v>
      </c>
      <c r="K24" s="33">
        <f>+VLOOKUP($A24,'[2]World Current Acct'!$D$2:$AW$189,K$1-1973,0)</f>
        <v>-8.7639999999999993</v>
      </c>
      <c r="L24" s="33">
        <f>+VLOOKUP($A24,'[2]World Current Acct'!$D$2:$AW$189,L$1-1973,0)</f>
        <v>-7.1689999999999996</v>
      </c>
      <c r="M24" s="33">
        <f>+VLOOKUP($A24,'[2]World Current Acct'!$D$2:$AW$189,M$1-1973,0)</f>
        <v>-3.9780000000000002</v>
      </c>
      <c r="N24" s="33">
        <f>+VLOOKUP($A24,'[2]World Current Acct'!$D$2:$AW$189,N$1-1973,0)</f>
        <v>-1.802</v>
      </c>
      <c r="O24" s="33">
        <f>+VLOOKUP($A24,'[2]World Current Acct'!$D$2:$AW$189,O$1-1973,0)</f>
        <v>-1.55</v>
      </c>
      <c r="P24" s="33">
        <f>+VLOOKUP($A24,'[2]World Current Acct'!$D$2:$AW$189,P$1-1973,0)</f>
        <v>-0.36899999999999999</v>
      </c>
      <c r="Q24" s="33">
        <f>+VLOOKUP($A24,'[2]World Current Acct'!$D$2:$AW$189,Q$1-1973,0)</f>
        <v>-1.2450000000000001</v>
      </c>
      <c r="R24" s="33">
        <f>+VLOOKUP($A24,'[2]World Current Acct'!$D$2:$AW$189,R$1-1973,0)</f>
        <v>-0.76300000000000001</v>
      </c>
      <c r="S24" s="33">
        <f>+VLOOKUP($A24,'[2]World Current Acct'!$D$2:$AW$189,S$1-1973,0)</f>
        <v>-2.9820000000000002</v>
      </c>
      <c r="T24" s="33">
        <f>+VLOOKUP($A24,'[2]World Current Acct'!$D$2:$AW$189,T$1-1973,0)</f>
        <v>-3.39</v>
      </c>
      <c r="U24" s="33">
        <f>+VLOOKUP($A24,'[2]World Current Acct'!$D$2:$AW$189,U$1-1973,0)</f>
        <v>-3.4929999999999999</v>
      </c>
      <c r="V24" s="33">
        <f>+VLOOKUP($A24,'[2]World Current Acct'!$D$2:$AW$189,V$1-1973,0)</f>
        <v>-4.3440000000000003</v>
      </c>
      <c r="W24" s="33">
        <f>+VLOOKUP($A24,'[2]World Current Acct'!$D$2:$AW$189,W$1-1973,0)</f>
        <v>-7.2830000000000004</v>
      </c>
      <c r="X24" s="33">
        <f>+VLOOKUP($A24,'[2]World Current Acct'!$D$2:$AW$189,X$1-1973,0)</f>
        <v>-10.906000000000001</v>
      </c>
      <c r="Y24" s="33">
        <f>+VLOOKUP($A24,'[2]World Current Acct'!$D$2:$AW$189,Y$1-1973,0)</f>
        <v>-7.6210000000000004</v>
      </c>
      <c r="Z24" s="33">
        <f>+VLOOKUP($A24,'[2]World Current Acct'!$D$2:$AW$189,Z$1-1973,0)</f>
        <v>-6.35</v>
      </c>
      <c r="AA24" s="33">
        <f>+VLOOKUP($A24,'[2]World Current Acct'!$D$2:$AW$189,AA$1-1973,0)</f>
        <v>-9.218</v>
      </c>
      <c r="AB24" s="33">
        <f>+VLOOKUP($A24,'[2]World Current Acct'!$D$2:$AW$189,AB$1-1973,0)</f>
        <v>-9.9469999999999992</v>
      </c>
      <c r="AC24" s="33">
        <f>+VLOOKUP($A24,'[2]World Current Acct'!$D$2:$AW$189,AC$1-1973,0)</f>
        <v>-16.565000000000001</v>
      </c>
      <c r="AD24" s="33">
        <f>+VLOOKUP($A24,'[2]World Current Acct'!$D$2:$AW$189,AD$1-1973,0)</f>
        <v>-17.933</v>
      </c>
      <c r="AE24" s="33">
        <f>+VLOOKUP($A24,'[2]World Current Acct'!$D$2:$AW$189,AE$1-1973,0)</f>
        <v>-10.855</v>
      </c>
      <c r="AF24" s="33">
        <f>+VLOOKUP($A24,'[2]World Current Acct'!$D$2:$AW$189,AF$1-1973,0)</f>
        <v>-8.6869999999999994</v>
      </c>
      <c r="AG24" s="33">
        <f>+VLOOKUP($A24,'[2]World Current Acct'!$D$2:$AW$189,AG$1-1973,0)</f>
        <v>-12.648</v>
      </c>
      <c r="AH24" s="33">
        <f>+VLOOKUP($A24,'[2]World Current Acct'!$D$2:$AW$189,AH$1-1973,0)</f>
        <v>-11.913</v>
      </c>
      <c r="AI24" s="33">
        <f>+VLOOKUP($A24,'[2]World Current Acct'!$D$2:$AW$189,AI$1-1973,0)</f>
        <v>-10.295</v>
      </c>
      <c r="AJ24" s="33">
        <f>+VLOOKUP($A24,'[2]World Current Acct'!$D$2:$AW$189,AJ$1-1973,0)</f>
        <v>-8.7040000000000006</v>
      </c>
      <c r="AK24" s="33">
        <f>+VLOOKUP($A24,'[2]World Current Acct'!$D$2:$AW$189,AK$1-1973,0)</f>
        <v>-6.7670000000000003</v>
      </c>
      <c r="AL24" s="33">
        <f>+VLOOKUP($A24,'[2]World Current Acct'!$D$2:$AW$189,AL$1-1973,0)</f>
        <v>-5.5060000000000002</v>
      </c>
      <c r="AM24" s="33">
        <f>+VLOOKUP($A24,'[2]World Current Acct'!$D$2:$AW$189,AM$1-1973,0)</f>
        <v>-4.9269999999999996</v>
      </c>
      <c r="AN24" s="33">
        <f>+VLOOKUP($A24,'[2]World Current Acct'!$D$2:$AW$189,AN$1-1973,0)</f>
        <v>-4.8099999999999996</v>
      </c>
      <c r="AO24" s="66"/>
      <c r="AQ24" t="s">
        <v>4</v>
      </c>
      <c r="AR24">
        <f t="shared" si="16"/>
        <v>236.47084516269928</v>
      </c>
      <c r="AS24">
        <f t="shared" si="16"/>
        <v>8.1391575257999733</v>
      </c>
      <c r="AT24">
        <f t="shared" si="16"/>
        <v>-37.548766580637427</v>
      </c>
      <c r="AU24">
        <f t="shared" si="16"/>
        <v>11.138875540605483</v>
      </c>
      <c r="AV24">
        <f t="shared" si="16"/>
        <v>10.152196471809049</v>
      </c>
      <c r="AW24">
        <f t="shared" si="16"/>
        <v>-72.381849583922133</v>
      </c>
      <c r="AX24">
        <f t="shared" si="16"/>
        <v>49.60204661739624</v>
      </c>
      <c r="AY24">
        <f t="shared" si="16"/>
        <v>-63.76591297738932</v>
      </c>
      <c r="AZ24">
        <f t="shared" si="16"/>
        <v>359.57000524383841</v>
      </c>
      <c r="BA24">
        <f t="shared" si="16"/>
        <v>-18.199452304883607</v>
      </c>
      <c r="BB24">
        <f t="shared" si="16"/>
        <v>-44.511089412749328</v>
      </c>
      <c r="BC24">
        <f t="shared" si="16"/>
        <v>-54.700854700854698</v>
      </c>
      <c r="BD24">
        <f t="shared" si="16"/>
        <v>-13.984461709211985</v>
      </c>
      <c r="BE24">
        <f t="shared" si="17"/>
        <v>-76.193548387096769</v>
      </c>
      <c r="BF24">
        <f t="shared" si="17"/>
        <v>237.39837398373987</v>
      </c>
      <c r="BG24">
        <f t="shared" si="17"/>
        <v>-38.714859437751002</v>
      </c>
      <c r="BH24">
        <f t="shared" si="17"/>
        <v>290.82568807339453</v>
      </c>
      <c r="BI24">
        <f t="shared" si="17"/>
        <v>13.682092555331991</v>
      </c>
      <c r="BJ24">
        <f t="shared" si="17"/>
        <v>3.03834808259586</v>
      </c>
      <c r="BK24">
        <f t="shared" si="17"/>
        <v>24.363011737761255</v>
      </c>
      <c r="BL24">
        <f t="shared" si="17"/>
        <v>67.656537753222835</v>
      </c>
      <c r="BM24">
        <f t="shared" si="17"/>
        <v>49.745983797885486</v>
      </c>
      <c r="BN24">
        <f t="shared" si="17"/>
        <v>-30.121034293049703</v>
      </c>
      <c r="BO24">
        <f t="shared" si="17"/>
        <v>-16.677601364650315</v>
      </c>
      <c r="BP24">
        <f t="shared" si="17"/>
        <v>45.165354330708681</v>
      </c>
      <c r="BQ24">
        <f t="shared" si="17"/>
        <v>7.9084400086786673</v>
      </c>
      <c r="BR24">
        <f t="shared" si="17"/>
        <v>66.532622901377323</v>
      </c>
      <c r="BS24">
        <f t="shared" si="17"/>
        <v>8.2583760941744515</v>
      </c>
      <c r="BT24">
        <f t="shared" si="17"/>
        <v>-39.469135114035566</v>
      </c>
      <c r="BU24">
        <f t="shared" ref="BT24:CC49" si="23">+AF24/AE24*100-100</f>
        <v>-19.972362966374945</v>
      </c>
      <c r="BV24">
        <f t="shared" si="23"/>
        <v>45.596868884540129</v>
      </c>
      <c r="BW24">
        <f t="shared" si="23"/>
        <v>-5.8111954459203048</v>
      </c>
      <c r="BX24">
        <f t="shared" si="23"/>
        <v>-13.58180139343574</v>
      </c>
      <c r="BY24">
        <f t="shared" si="23"/>
        <v>-15.454103933948517</v>
      </c>
      <c r="BZ24">
        <f t="shared" si="23"/>
        <v>-22.254136029411768</v>
      </c>
      <c r="CA24">
        <f t="shared" si="23"/>
        <v>-18.634550022166394</v>
      </c>
      <c r="CB24">
        <f t="shared" si="23"/>
        <v>-10.515800944424285</v>
      </c>
      <c r="CC24">
        <f t="shared" si="23"/>
        <v>-2.3746701846965692</v>
      </c>
      <c r="CD24" s="66"/>
      <c r="CF24" t="s">
        <v>4</v>
      </c>
      <c r="CG24" s="33">
        <f t="shared" si="12"/>
        <v>-10.827999999999999</v>
      </c>
      <c r="CH24" s="33">
        <f t="shared" si="12"/>
        <v>-1.2540000000000013</v>
      </c>
      <c r="CI24" s="33">
        <f t="shared" si="12"/>
        <v>6.256000000000002</v>
      </c>
      <c r="CJ24" s="33">
        <f t="shared" si="12"/>
        <v>-1.1590000000000007</v>
      </c>
      <c r="CK24" s="33">
        <f t="shared" si="12"/>
        <v>-1.1739999999999995</v>
      </c>
      <c r="CL24" s="33">
        <f t="shared" si="12"/>
        <v>9.2199999999999989</v>
      </c>
      <c r="CM24" s="33">
        <f t="shared" si="12"/>
        <v>-1.7450000000000001</v>
      </c>
      <c r="CN24" s="33">
        <f t="shared" si="12"/>
        <v>3.3559999999999999</v>
      </c>
      <c r="CO24" s="33">
        <f t="shared" si="12"/>
        <v>-6.8569999999999993</v>
      </c>
      <c r="CP24" s="33">
        <f t="shared" si="12"/>
        <v>1.5949999999999998</v>
      </c>
      <c r="CQ24" s="33">
        <f t="shared" si="12"/>
        <v>3.1909999999999994</v>
      </c>
      <c r="CR24" s="33">
        <f t="shared" si="12"/>
        <v>2.1760000000000002</v>
      </c>
      <c r="CS24" s="33">
        <f t="shared" si="12"/>
        <v>0.252</v>
      </c>
      <c r="CT24" s="33">
        <f t="shared" si="12"/>
        <v>1.181</v>
      </c>
      <c r="CU24" s="33">
        <f t="shared" si="12"/>
        <v>-0.87600000000000011</v>
      </c>
      <c r="CV24" s="33">
        <f t="shared" si="12"/>
        <v>0.4820000000000001</v>
      </c>
      <c r="CW24" s="33">
        <f t="shared" si="18"/>
        <v>-2.2190000000000003</v>
      </c>
      <c r="CX24" s="33">
        <f t="shared" si="18"/>
        <v>-0.40799999999999992</v>
      </c>
      <c r="CY24" s="33">
        <f t="shared" si="18"/>
        <v>-0.10299999999999976</v>
      </c>
      <c r="CZ24" s="33">
        <f t="shared" si="18"/>
        <v>-0.85100000000000042</v>
      </c>
      <c r="DA24" s="33">
        <f t="shared" si="18"/>
        <v>-2.9390000000000001</v>
      </c>
      <c r="DB24" s="33">
        <f t="shared" si="18"/>
        <v>-3.6230000000000002</v>
      </c>
      <c r="DC24" s="33">
        <f t="shared" si="18"/>
        <v>3.2850000000000001</v>
      </c>
      <c r="DD24" s="33">
        <f t="shared" si="18"/>
        <v>1.2710000000000008</v>
      </c>
      <c r="DE24" s="33">
        <f t="shared" si="18"/>
        <v>-2.8680000000000003</v>
      </c>
      <c r="DF24" s="33">
        <f t="shared" si="18"/>
        <v>-0.7289999999999992</v>
      </c>
      <c r="DG24" s="33">
        <f t="shared" si="18"/>
        <v>-6.6180000000000021</v>
      </c>
      <c r="DH24" s="33">
        <f t="shared" si="18"/>
        <v>-1.3679999999999986</v>
      </c>
      <c r="DI24" s="33">
        <f t="shared" si="18"/>
        <v>7.0779999999999994</v>
      </c>
      <c r="DJ24" s="33">
        <f t="shared" si="18"/>
        <v>2.168000000000001</v>
      </c>
      <c r="DK24" s="33">
        <f t="shared" si="18"/>
        <v>-3.9610000000000003</v>
      </c>
      <c r="DL24" s="33">
        <f t="shared" si="18"/>
        <v>0.73499999999999943</v>
      </c>
      <c r="DM24" s="33">
        <f t="shared" si="20"/>
        <v>1.6180000000000003</v>
      </c>
      <c r="DN24" s="33">
        <f t="shared" si="20"/>
        <v>1.5909999999999993</v>
      </c>
      <c r="DO24" s="33">
        <f t="shared" si="20"/>
        <v>1.9370000000000003</v>
      </c>
      <c r="DP24" s="33">
        <f t="shared" si="20"/>
        <v>1.2610000000000001</v>
      </c>
      <c r="DQ24" s="33">
        <f t="shared" si="20"/>
        <v>0.57900000000000063</v>
      </c>
      <c r="DR24" s="33">
        <f t="shared" si="20"/>
        <v>0.11699999999999999</v>
      </c>
      <c r="DS24" s="33"/>
      <c r="DU24" t="s">
        <v>4</v>
      </c>
      <c r="DV24" s="33">
        <f t="shared" si="13"/>
        <v>-10.827999999999999</v>
      </c>
      <c r="DW24" s="33">
        <f t="shared" si="22"/>
        <v>-12.082000000000001</v>
      </c>
      <c r="DX24" s="33">
        <f t="shared" si="22"/>
        <v>-5.8259999999999987</v>
      </c>
      <c r="DY24" s="33">
        <f t="shared" si="22"/>
        <v>-6.9849999999999994</v>
      </c>
      <c r="DZ24" s="33">
        <f t="shared" si="22"/>
        <v>-8.1589999999999989</v>
      </c>
      <c r="EA24" s="33">
        <f t="shared" si="22"/>
        <v>1.0609999999999999</v>
      </c>
      <c r="EB24" s="33">
        <f t="shared" si="22"/>
        <v>-0.68400000000000016</v>
      </c>
      <c r="EC24" s="33">
        <f t="shared" si="22"/>
        <v>2.6719999999999997</v>
      </c>
      <c r="ED24" s="33">
        <f t="shared" si="22"/>
        <v>-4.1849999999999996</v>
      </c>
      <c r="EE24" s="33">
        <f t="shared" si="22"/>
        <v>-2.59</v>
      </c>
      <c r="EF24" s="33">
        <f t="shared" si="22"/>
        <v>0.60099999999999953</v>
      </c>
      <c r="EG24" s="33">
        <f t="shared" si="22"/>
        <v>2.7769999999999997</v>
      </c>
      <c r="EH24" s="33">
        <f t="shared" si="22"/>
        <v>3.0289999999999999</v>
      </c>
      <c r="EI24" s="33">
        <f t="shared" si="22"/>
        <v>4.21</v>
      </c>
      <c r="EJ24" s="33">
        <f t="shared" si="22"/>
        <v>3.3339999999999996</v>
      </c>
      <c r="EK24" s="33">
        <f t="shared" si="22"/>
        <v>3.8159999999999998</v>
      </c>
      <c r="EL24" s="33">
        <f t="shared" si="22"/>
        <v>1.5969999999999995</v>
      </c>
      <c r="EM24" s="33">
        <f t="shared" si="21"/>
        <v>1.1889999999999996</v>
      </c>
      <c r="EN24" s="33">
        <f t="shared" si="21"/>
        <v>1.0859999999999999</v>
      </c>
      <c r="EO24" s="33">
        <f t="shared" si="21"/>
        <v>0.23499999999999943</v>
      </c>
      <c r="EP24" s="33">
        <f t="shared" si="21"/>
        <v>-2.7040000000000006</v>
      </c>
      <c r="EQ24" s="33">
        <f t="shared" si="21"/>
        <v>-6.3270000000000008</v>
      </c>
      <c r="ER24" s="33">
        <f t="shared" si="21"/>
        <v>-3.0420000000000007</v>
      </c>
      <c r="ES24" s="33">
        <f t="shared" si="21"/>
        <v>-1.7709999999999999</v>
      </c>
      <c r="ET24" s="33">
        <f t="shared" si="21"/>
        <v>-4.6390000000000002</v>
      </c>
      <c r="EU24" s="33">
        <f t="shared" si="21"/>
        <v>-5.3679999999999994</v>
      </c>
      <c r="EV24" s="33">
        <f t="shared" si="21"/>
        <v>-11.986000000000001</v>
      </c>
      <c r="EW24" s="33">
        <f t="shared" si="21"/>
        <v>-13.353999999999999</v>
      </c>
      <c r="EX24" s="33">
        <f t="shared" si="21"/>
        <v>-6.2759999999999998</v>
      </c>
      <c r="EY24" s="33">
        <f t="shared" si="21"/>
        <v>-4.1079999999999988</v>
      </c>
      <c r="EZ24" s="33">
        <f t="shared" si="21"/>
        <v>-8.0689999999999991</v>
      </c>
      <c r="FA24" s="33">
        <f t="shared" si="21"/>
        <v>-7.3339999999999996</v>
      </c>
      <c r="FB24" s="33">
        <f t="shared" si="21"/>
        <v>-5.7159999999999993</v>
      </c>
      <c r="FC24" s="33">
        <f t="shared" si="19"/>
        <v>-4.125</v>
      </c>
      <c r="FD24" s="33">
        <f t="shared" si="19"/>
        <v>-2.1879999999999997</v>
      </c>
      <c r="FE24" s="33">
        <f t="shared" si="19"/>
        <v>-0.9269999999999996</v>
      </c>
      <c r="FF24" s="33">
        <f t="shared" si="19"/>
        <v>-0.34799999999999898</v>
      </c>
      <c r="FG24" s="33">
        <f t="shared" si="19"/>
        <v>-0.23099999999999898</v>
      </c>
      <c r="FH24" s="67"/>
      <c r="FI24" s="34">
        <v>1989</v>
      </c>
      <c r="FK24" s="33"/>
      <c r="FL24" s="33"/>
    </row>
    <row r="25" spans="1:168" x14ac:dyDescent="0.25">
      <c r="A25" t="s">
        <v>149</v>
      </c>
      <c r="B25" s="33">
        <f>+VLOOKUP($A25,'[2]World Current Acct'!$D$2:$AW$189,B$1-1973,0)</f>
        <v>31.149000000000001</v>
      </c>
      <c r="C25" s="33">
        <f>+VLOOKUP($A25,'[2]World Current Acct'!$D$2:$AW$189,C$1-1973,0)</f>
        <v>23.521999999999998</v>
      </c>
      <c r="D25" s="33">
        <f>+VLOOKUP($A25,'[2]World Current Acct'!$D$2:$AW$189,D$1-1973,0)</f>
        <v>12.195</v>
      </c>
      <c r="E25" s="33">
        <f>+VLOOKUP($A25,'[2]World Current Acct'!$D$2:$AW$189,E$1-1973,0)</f>
        <v>11.044</v>
      </c>
      <c r="F25" s="33">
        <f>+VLOOKUP($A25,'[2]World Current Acct'!$D$2:$AW$189,F$1-1973,0)</f>
        <v>24.908999999999999</v>
      </c>
      <c r="G25" s="33">
        <f>+VLOOKUP($A25,'[2]World Current Acct'!$D$2:$AW$189,G$1-1973,0)</f>
        <v>18.661999999999999</v>
      </c>
      <c r="H25" s="33">
        <f>+VLOOKUP($A25,'[2]World Current Acct'!$D$2:$AW$189,H$1-1973,0)</f>
        <v>34.841000000000001</v>
      </c>
      <c r="I25" s="33">
        <f>+VLOOKUP($A25,'[2]World Current Acct'!$D$2:$AW$189,I$1-1973,0)</f>
        <v>19.783999999999999</v>
      </c>
      <c r="J25" s="33">
        <f>+VLOOKUP($A25,'[2]World Current Acct'!$D$2:$AW$189,J$1-1973,0)</f>
        <v>1.776</v>
      </c>
      <c r="K25" s="33">
        <f>+VLOOKUP($A25,'[2]World Current Acct'!$D$2:$AW$189,K$1-1973,0)</f>
        <v>6.7590000000000003</v>
      </c>
      <c r="L25" s="33">
        <f>+VLOOKUP($A25,'[2]World Current Acct'!$D$2:$AW$189,L$1-1973,0)</f>
        <v>-16.794</v>
      </c>
      <c r="M25" s="33">
        <f>+VLOOKUP($A25,'[2]World Current Acct'!$D$2:$AW$189,M$1-1973,0)</f>
        <v>19.445</v>
      </c>
      <c r="N25" s="33">
        <f>+VLOOKUP($A25,'[2]World Current Acct'!$D$2:$AW$189,N$1-1973,0)</f>
        <v>-18.373000000000001</v>
      </c>
      <c r="O25" s="33">
        <f>+VLOOKUP($A25,'[2]World Current Acct'!$D$2:$AW$189,O$1-1973,0)</f>
        <v>-1.6879999999999999</v>
      </c>
      <c r="P25" s="33">
        <f>+VLOOKUP($A25,'[2]World Current Acct'!$D$2:$AW$189,P$1-1973,0)</f>
        <v>0.77400000000000002</v>
      </c>
      <c r="Q25" s="33">
        <f>+VLOOKUP($A25,'[2]World Current Acct'!$D$2:$AW$189,Q$1-1973,0)</f>
        <v>-10.897</v>
      </c>
      <c r="R25" s="33">
        <f>+VLOOKUP($A25,'[2]World Current Acct'!$D$2:$AW$189,R$1-1973,0)</f>
        <v>-25.213000000000001</v>
      </c>
      <c r="S25" s="33">
        <f>+VLOOKUP($A25,'[2]World Current Acct'!$D$2:$AW$189,S$1-1973,0)</f>
        <v>6.2089999999999996</v>
      </c>
      <c r="T25" s="33">
        <f>+VLOOKUP($A25,'[2]World Current Acct'!$D$2:$AW$189,T$1-1973,0)</f>
        <v>23.748000000000001</v>
      </c>
      <c r="U25" s="33">
        <f>+VLOOKUP($A25,'[2]World Current Acct'!$D$2:$AW$189,U$1-1973,0)</f>
        <v>2.5750000000000002</v>
      </c>
      <c r="V25" s="33">
        <f>+VLOOKUP($A25,'[2]World Current Acct'!$D$2:$AW$189,V$1-1973,0)</f>
        <v>-3.738</v>
      </c>
      <c r="W25" s="33">
        <f>+VLOOKUP($A25,'[2]World Current Acct'!$D$2:$AW$189,W$1-1973,0)</f>
        <v>-1.8819999999999999</v>
      </c>
      <c r="X25" s="33">
        <f>+VLOOKUP($A25,'[2]World Current Acct'!$D$2:$AW$189,X$1-1973,0)</f>
        <v>0.59899999999999998</v>
      </c>
      <c r="Y25" s="33">
        <f>+VLOOKUP($A25,'[2]World Current Acct'!$D$2:$AW$189,Y$1-1973,0)</f>
        <v>2.2130000000000001</v>
      </c>
      <c r="Z25" s="33">
        <f>+VLOOKUP($A25,'[2]World Current Acct'!$D$2:$AW$189,Z$1-1973,0)</f>
        <v>4.4000000000000004</v>
      </c>
      <c r="AA25" s="33">
        <f>+VLOOKUP($A25,'[2]World Current Acct'!$D$2:$AW$189,AA$1-1973,0)</f>
        <v>-16.256</v>
      </c>
      <c r="AB25" s="33">
        <f>+VLOOKUP($A25,'[2]World Current Acct'!$D$2:$AW$189,AB$1-1973,0)</f>
        <v>-3.1320000000000001</v>
      </c>
      <c r="AC25" s="33">
        <f>+VLOOKUP($A25,'[2]World Current Acct'!$D$2:$AW$189,AC$1-1973,0)</f>
        <v>5.4829999999999997</v>
      </c>
      <c r="AD25" s="33">
        <f>+VLOOKUP($A25,'[2]World Current Acct'!$D$2:$AW$189,AD$1-1973,0)</f>
        <v>4.9960000000000004</v>
      </c>
      <c r="AE25" s="33">
        <f>+VLOOKUP($A25,'[2]World Current Acct'!$D$2:$AW$189,AE$1-1973,0)</f>
        <v>-19.631</v>
      </c>
      <c r="AF25" s="33">
        <f>+VLOOKUP($A25,'[2]World Current Acct'!$D$2:$AW$189,AF$1-1973,0)</f>
        <v>-14.728</v>
      </c>
      <c r="AG25" s="33">
        <f>+VLOOKUP($A25,'[2]World Current Acct'!$D$2:$AW$189,AG$1-1973,0)</f>
        <v>-26.228000000000002</v>
      </c>
      <c r="AH25" s="33">
        <f>+VLOOKUP($A25,'[2]World Current Acct'!$D$2:$AW$189,AH$1-1973,0)</f>
        <v>-6.6820000000000004</v>
      </c>
      <c r="AI25" s="33">
        <f>+VLOOKUP($A25,'[2]World Current Acct'!$D$2:$AW$189,AI$1-1973,0)</f>
        <v>-21.239000000000001</v>
      </c>
      <c r="AJ25" s="33">
        <f>+VLOOKUP($A25,'[2]World Current Acct'!$D$2:$AW$189,AJ$1-1973,0)</f>
        <v>-21.959</v>
      </c>
      <c r="AK25" s="33">
        <f>+VLOOKUP($A25,'[2]World Current Acct'!$D$2:$AW$189,AK$1-1973,0)</f>
        <v>-23.06</v>
      </c>
      <c r="AL25" s="33">
        <f>+VLOOKUP($A25,'[2]World Current Acct'!$D$2:$AW$189,AL$1-1973,0)</f>
        <v>-24.032</v>
      </c>
      <c r="AM25" s="33">
        <f>+VLOOKUP($A25,'[2]World Current Acct'!$D$2:$AW$189,AM$1-1973,0)</f>
        <v>-25.335000000000001</v>
      </c>
      <c r="AN25" s="33">
        <f>+VLOOKUP($A25,'[2]World Current Acct'!$D$2:$AW$189,AN$1-1973,0)</f>
        <v>-26.335000000000001</v>
      </c>
      <c r="AO25" s="66"/>
      <c r="AQ25" t="s">
        <v>149</v>
      </c>
      <c r="AR25">
        <f t="shared" si="16"/>
        <v>-24.485537256412741</v>
      </c>
      <c r="AS25">
        <f t="shared" si="16"/>
        <v>-48.154918799421807</v>
      </c>
      <c r="AT25">
        <f t="shared" si="16"/>
        <v>-9.4382943829438233</v>
      </c>
      <c r="AU25">
        <f t="shared" si="16"/>
        <v>125.54328141977544</v>
      </c>
      <c r="AV25">
        <f t="shared" si="16"/>
        <v>-25.079288610542378</v>
      </c>
      <c r="AW25">
        <f t="shared" si="16"/>
        <v>86.69488800771623</v>
      </c>
      <c r="AX25">
        <f t="shared" si="16"/>
        <v>-43.216325593410062</v>
      </c>
      <c r="AY25">
        <f t="shared" si="16"/>
        <v>-91.023048928427016</v>
      </c>
      <c r="AZ25">
        <f t="shared" si="16"/>
        <v>280.57432432432432</v>
      </c>
      <c r="BA25">
        <f t="shared" si="16"/>
        <v>-348.46870838881489</v>
      </c>
      <c r="BB25">
        <f t="shared" si="16"/>
        <v>-215.78539954745742</v>
      </c>
      <c r="BC25">
        <f t="shared" si="16"/>
        <v>-194.48701465672411</v>
      </c>
      <c r="BD25">
        <f t="shared" si="16"/>
        <v>-90.812605453654825</v>
      </c>
      <c r="BE25">
        <f t="shared" si="16"/>
        <v>-145.85308056872037</v>
      </c>
      <c r="BF25">
        <f t="shared" si="16"/>
        <v>-1507.8811369509044</v>
      </c>
      <c r="BG25">
        <f t="shared" si="16"/>
        <v>131.37560796549508</v>
      </c>
      <c r="BH25">
        <f t="shared" ref="BE25:BS41" si="24">+S25/R25*100-100</f>
        <v>-124.6261849046127</v>
      </c>
      <c r="BI25">
        <f t="shared" si="24"/>
        <v>282.47704944435503</v>
      </c>
      <c r="BJ25">
        <f t="shared" si="24"/>
        <v>-89.156981640559209</v>
      </c>
      <c r="BK25">
        <f t="shared" si="24"/>
        <v>-245.1650485436893</v>
      </c>
      <c r="BL25">
        <f t="shared" si="24"/>
        <v>-49.652220438737295</v>
      </c>
      <c r="BM25">
        <f t="shared" si="24"/>
        <v>-131.82784272051009</v>
      </c>
      <c r="BN25">
        <f t="shared" si="24"/>
        <v>269.44908180300501</v>
      </c>
      <c r="BO25">
        <f t="shared" si="24"/>
        <v>98.825124265702669</v>
      </c>
      <c r="BP25">
        <f t="shared" si="24"/>
        <v>-469.45454545454544</v>
      </c>
      <c r="BQ25">
        <f t="shared" si="24"/>
        <v>-80.733267716535437</v>
      </c>
      <c r="BR25">
        <f t="shared" si="24"/>
        <v>-275.06385696040866</v>
      </c>
      <c r="BS25">
        <f t="shared" si="24"/>
        <v>-8.8819989057085422</v>
      </c>
      <c r="BT25">
        <f t="shared" si="23"/>
        <v>-492.93434747798239</v>
      </c>
      <c r="BU25">
        <f t="shared" si="23"/>
        <v>-24.975803575976769</v>
      </c>
      <c r="BV25">
        <f t="shared" si="23"/>
        <v>78.082563824008702</v>
      </c>
      <c r="BW25">
        <f t="shared" si="23"/>
        <v>-74.523410096080525</v>
      </c>
      <c r="BX25">
        <f t="shared" si="23"/>
        <v>217.85393594732113</v>
      </c>
      <c r="BY25">
        <f t="shared" si="23"/>
        <v>3.3899901125288352</v>
      </c>
      <c r="BZ25">
        <f t="shared" si="23"/>
        <v>5.0138895213807473</v>
      </c>
      <c r="CA25">
        <f t="shared" si="23"/>
        <v>4.2150910667823069</v>
      </c>
      <c r="CB25">
        <f t="shared" si="23"/>
        <v>5.421937416777638</v>
      </c>
      <c r="CC25">
        <f t="shared" si="23"/>
        <v>3.9471087428458702</v>
      </c>
      <c r="CF25" t="s">
        <v>149</v>
      </c>
      <c r="CG25" s="33">
        <f t="shared" si="12"/>
        <v>-7.6270000000000024</v>
      </c>
      <c r="CH25" s="33">
        <f t="shared" si="12"/>
        <v>-11.326999999999998</v>
      </c>
      <c r="CI25" s="33">
        <f t="shared" si="12"/>
        <v>-1.1509999999999998</v>
      </c>
      <c r="CJ25" s="33">
        <f t="shared" si="12"/>
        <v>13.864999999999998</v>
      </c>
      <c r="CK25" s="33">
        <f t="shared" si="12"/>
        <v>-6.2469999999999999</v>
      </c>
      <c r="CL25" s="33">
        <f t="shared" si="12"/>
        <v>16.179000000000002</v>
      </c>
      <c r="CM25" s="33">
        <f t="shared" si="12"/>
        <v>-15.057000000000002</v>
      </c>
      <c r="CN25" s="33">
        <f t="shared" si="12"/>
        <v>-18.007999999999999</v>
      </c>
      <c r="CO25" s="33">
        <f t="shared" si="12"/>
        <v>4.9830000000000005</v>
      </c>
      <c r="CP25" s="33">
        <f t="shared" si="12"/>
        <v>-23.553000000000001</v>
      </c>
      <c r="CQ25" s="33">
        <f t="shared" si="12"/>
        <v>36.239000000000004</v>
      </c>
      <c r="CR25" s="33">
        <f t="shared" si="12"/>
        <v>-37.817999999999998</v>
      </c>
      <c r="CS25" s="33">
        <f t="shared" si="12"/>
        <v>16.685000000000002</v>
      </c>
      <c r="CT25" s="33">
        <f t="shared" si="12"/>
        <v>2.4619999999999997</v>
      </c>
      <c r="CU25" s="33">
        <f t="shared" si="12"/>
        <v>-11.670999999999999</v>
      </c>
      <c r="CV25" s="33">
        <f t="shared" si="12"/>
        <v>-14.316000000000001</v>
      </c>
      <c r="CW25" s="33">
        <f t="shared" si="18"/>
        <v>31.422000000000001</v>
      </c>
      <c r="CX25" s="33">
        <f t="shared" si="18"/>
        <v>17.539000000000001</v>
      </c>
      <c r="CY25" s="33">
        <f t="shared" si="18"/>
        <v>-21.173000000000002</v>
      </c>
      <c r="CZ25" s="33">
        <f t="shared" si="18"/>
        <v>-6.3130000000000006</v>
      </c>
      <c r="DA25" s="33">
        <f t="shared" si="18"/>
        <v>1.8560000000000001</v>
      </c>
      <c r="DB25" s="33">
        <f t="shared" si="18"/>
        <v>2.4809999999999999</v>
      </c>
      <c r="DC25" s="33">
        <f t="shared" si="18"/>
        <v>1.6140000000000001</v>
      </c>
      <c r="DD25" s="33">
        <f t="shared" si="18"/>
        <v>2.1870000000000003</v>
      </c>
      <c r="DE25" s="33">
        <f t="shared" si="18"/>
        <v>-20.655999999999999</v>
      </c>
      <c r="DF25" s="33">
        <f t="shared" si="18"/>
        <v>13.124000000000001</v>
      </c>
      <c r="DG25" s="33">
        <f t="shared" si="18"/>
        <v>8.6150000000000002</v>
      </c>
      <c r="DH25" s="33">
        <f t="shared" si="18"/>
        <v>-0.48699999999999921</v>
      </c>
      <c r="DI25" s="33">
        <f t="shared" si="18"/>
        <v>-24.627000000000002</v>
      </c>
      <c r="DJ25" s="33">
        <f t="shared" si="18"/>
        <v>4.9030000000000005</v>
      </c>
      <c r="DK25" s="33">
        <f t="shared" si="18"/>
        <v>-11.500000000000002</v>
      </c>
      <c r="DL25" s="33">
        <f t="shared" si="18"/>
        <v>19.545999999999999</v>
      </c>
      <c r="DM25" s="33">
        <f t="shared" si="20"/>
        <v>-14.557</v>
      </c>
      <c r="DN25" s="33">
        <f t="shared" si="20"/>
        <v>-0.71999999999999886</v>
      </c>
      <c r="DO25" s="33">
        <f t="shared" si="20"/>
        <v>-1.1009999999999991</v>
      </c>
      <c r="DP25" s="33">
        <f t="shared" si="20"/>
        <v>-0.97200000000000131</v>
      </c>
      <c r="DQ25" s="33">
        <f t="shared" si="20"/>
        <v>-1.3030000000000008</v>
      </c>
      <c r="DR25" s="33">
        <f t="shared" si="20"/>
        <v>-1</v>
      </c>
      <c r="DS25" s="33"/>
      <c r="DU25" t="s">
        <v>149</v>
      </c>
      <c r="DV25" s="33">
        <f t="shared" si="13"/>
        <v>-7.6270000000000024</v>
      </c>
      <c r="DW25" s="33">
        <f t="shared" si="22"/>
        <v>-18.954000000000001</v>
      </c>
      <c r="DX25" s="33">
        <f t="shared" si="22"/>
        <v>-20.105</v>
      </c>
      <c r="DY25" s="33">
        <f t="shared" si="22"/>
        <v>-6.240000000000002</v>
      </c>
      <c r="DZ25" s="33">
        <f t="shared" si="22"/>
        <v>-12.487000000000002</v>
      </c>
      <c r="EA25" s="33">
        <f t="shared" si="22"/>
        <v>3.6920000000000002</v>
      </c>
      <c r="EB25" s="33">
        <f t="shared" si="22"/>
        <v>-11.365000000000002</v>
      </c>
      <c r="EC25" s="33">
        <f t="shared" si="22"/>
        <v>-29.373000000000001</v>
      </c>
      <c r="ED25" s="33">
        <f t="shared" si="22"/>
        <v>-24.39</v>
      </c>
      <c r="EE25" s="33">
        <f t="shared" si="22"/>
        <v>-47.942999999999998</v>
      </c>
      <c r="EF25" s="33">
        <f t="shared" si="22"/>
        <v>-11.703999999999994</v>
      </c>
      <c r="EG25" s="33">
        <f t="shared" si="22"/>
        <v>-49.521999999999991</v>
      </c>
      <c r="EH25" s="33">
        <f t="shared" si="22"/>
        <v>-32.836999999999989</v>
      </c>
      <c r="EI25" s="33">
        <f t="shared" si="22"/>
        <v>-30.374999999999989</v>
      </c>
      <c r="EJ25" s="33">
        <f t="shared" si="22"/>
        <v>-42.045999999999992</v>
      </c>
      <c r="EK25" s="33">
        <f t="shared" si="22"/>
        <v>-56.361999999999995</v>
      </c>
      <c r="EL25" s="33">
        <f t="shared" si="22"/>
        <v>-24.939999999999994</v>
      </c>
      <c r="EM25" s="33">
        <f t="shared" si="21"/>
        <v>-7.4009999999999927</v>
      </c>
      <c r="EN25" s="33">
        <f t="shared" si="21"/>
        <v>-28.573999999999995</v>
      </c>
      <c r="EO25" s="33">
        <f t="shared" si="21"/>
        <v>-34.886999999999993</v>
      </c>
      <c r="EP25" s="33">
        <f t="shared" si="21"/>
        <v>-33.030999999999992</v>
      </c>
      <c r="EQ25" s="33">
        <f t="shared" si="21"/>
        <v>-30.54999999999999</v>
      </c>
      <c r="ER25" s="33">
        <f t="shared" si="21"/>
        <v>-28.935999999999989</v>
      </c>
      <c r="ES25" s="33">
        <f t="shared" si="19"/>
        <v>-26.748999999999988</v>
      </c>
      <c r="ET25" s="33">
        <f t="shared" si="19"/>
        <v>-47.404999999999987</v>
      </c>
      <c r="EU25" s="33">
        <f t="shared" si="19"/>
        <v>-34.280999999999985</v>
      </c>
      <c r="EV25" s="33">
        <f t="shared" si="19"/>
        <v>-25.665999999999983</v>
      </c>
      <c r="EW25" s="33">
        <f t="shared" si="19"/>
        <v>-26.152999999999981</v>
      </c>
      <c r="EX25" s="33">
        <f t="shared" si="19"/>
        <v>-50.779999999999987</v>
      </c>
      <c r="EY25" s="33">
        <f t="shared" si="19"/>
        <v>-45.876999999999988</v>
      </c>
      <c r="EZ25" s="33">
        <f t="shared" si="19"/>
        <v>-57.376999999999988</v>
      </c>
      <c r="FA25" s="33">
        <f t="shared" si="19"/>
        <v>-37.830999999999989</v>
      </c>
      <c r="FB25" s="33">
        <f t="shared" si="19"/>
        <v>-52.387999999999991</v>
      </c>
      <c r="FC25" s="33">
        <f t="shared" si="19"/>
        <v>-53.10799999999999</v>
      </c>
      <c r="FD25" s="33">
        <f t="shared" si="19"/>
        <v>-54.208999999999989</v>
      </c>
      <c r="FE25" s="33">
        <f t="shared" si="19"/>
        <v>-55.18099999999999</v>
      </c>
      <c r="FF25" s="33">
        <f t="shared" si="19"/>
        <v>-56.483999999999995</v>
      </c>
      <c r="FG25" s="33">
        <f t="shared" si="19"/>
        <v>-57.483999999999995</v>
      </c>
      <c r="FH25" s="67"/>
      <c r="FI25" s="34">
        <v>1996</v>
      </c>
      <c r="FK25" s="33"/>
      <c r="FL25" s="33"/>
    </row>
    <row r="26" spans="1:168" x14ac:dyDescent="0.25">
      <c r="A26" t="s">
        <v>150</v>
      </c>
      <c r="B26" s="33"/>
      <c r="C26" s="33"/>
      <c r="D26" s="33"/>
      <c r="E26" s="33"/>
      <c r="F26" s="33"/>
      <c r="G26" s="33"/>
      <c r="H26" s="33"/>
      <c r="I26" s="33"/>
      <c r="J26" s="33"/>
      <c r="K26" s="33"/>
      <c r="L26" s="33"/>
      <c r="M26" s="33"/>
      <c r="N26" s="33">
        <f>+VLOOKUP($A26,'[2]World Current Acct'!$D$2:$AW$189,N$1-1973,0)</f>
        <v>-0.32300000000000001</v>
      </c>
      <c r="O26" s="33">
        <f>+VLOOKUP($A26,'[2]World Current Acct'!$D$2:$AW$189,O$1-1973,0)</f>
        <v>11.885999999999999</v>
      </c>
      <c r="P26" s="33">
        <f>+VLOOKUP($A26,'[2]World Current Acct'!$D$2:$AW$189,P$1-1973,0)</f>
        <v>-3.5489999999999999</v>
      </c>
      <c r="Q26" s="33">
        <f>+VLOOKUP($A26,'[2]World Current Acct'!$D$2:$AW$189,Q$1-1973,0)</f>
        <v>-0.32500000000000001</v>
      </c>
      <c r="R26" s="33">
        <f>+VLOOKUP($A26,'[2]World Current Acct'!$D$2:$AW$189,R$1-1973,0)</f>
        <v>-3.7959999999999998</v>
      </c>
      <c r="S26" s="33">
        <f>+VLOOKUP($A26,'[2]World Current Acct'!$D$2:$AW$189,S$1-1973,0)</f>
        <v>-4.5780000000000003</v>
      </c>
      <c r="T26" s="33">
        <f>+VLOOKUP($A26,'[2]World Current Acct'!$D$2:$AW$189,T$1-1973,0)</f>
        <v>-8.6050000000000004</v>
      </c>
      <c r="U26" s="33">
        <f>+VLOOKUP($A26,'[2]World Current Acct'!$D$2:$AW$189,U$1-1973,0)</f>
        <v>-8.9130000000000003</v>
      </c>
      <c r="V26" s="33">
        <f>+VLOOKUP($A26,'[2]World Current Acct'!$D$2:$AW$189,V$1-1973,0)</f>
        <v>-4.9009999999999998</v>
      </c>
      <c r="W26" s="33">
        <f>+VLOOKUP($A26,'[2]World Current Acct'!$D$2:$AW$189,W$1-1973,0)</f>
        <v>-7.6459999999999999</v>
      </c>
      <c r="X26" s="33">
        <f>+VLOOKUP($A26,'[2]World Current Acct'!$D$2:$AW$189,X$1-1973,0)</f>
        <v>-6.665</v>
      </c>
      <c r="Y26" s="33">
        <f>+VLOOKUP($A26,'[2]World Current Acct'!$D$2:$AW$189,Y$1-1973,0)</f>
        <v>-8.1760000000000002</v>
      </c>
      <c r="Z26" s="33">
        <f>+VLOOKUP($A26,'[2]World Current Acct'!$D$2:$AW$189,Z$1-1973,0)</f>
        <v>-12.936</v>
      </c>
      <c r="AA26" s="33">
        <f>+VLOOKUP($A26,'[2]World Current Acct'!$D$2:$AW$189,AA$1-1973,0)</f>
        <v>-12.585000000000001</v>
      </c>
      <c r="AB26" s="33">
        <f>+VLOOKUP($A26,'[2]World Current Acct'!$D$2:$AW$189,AB$1-1973,0)</f>
        <v>-22.585999999999999</v>
      </c>
      <c r="AC26" s="33">
        <f>+VLOOKUP($A26,'[2]World Current Acct'!$D$2:$AW$189,AC$1-1973,0)</f>
        <v>-22.442</v>
      </c>
      <c r="AD26" s="33">
        <f>+VLOOKUP($A26,'[2]World Current Acct'!$D$2:$AW$189,AD$1-1973,0)</f>
        <v>-13.228</v>
      </c>
      <c r="AE26" s="33">
        <f>+VLOOKUP($A26,'[2]World Current Acct'!$D$2:$AW$189,AE$1-1973,0)</f>
        <v>8.6509999999999998</v>
      </c>
      <c r="AF26" s="33">
        <f>+VLOOKUP($A26,'[2]World Current Acct'!$D$2:$AW$189,AF$1-1973,0)</f>
        <v>2.8820000000000001</v>
      </c>
      <c r="AG26" s="33">
        <f>+VLOOKUP($A26,'[2]World Current Acct'!$D$2:$AW$189,AG$1-1973,0)</f>
        <v>-2.1389999999999998</v>
      </c>
      <c r="AH26" s="33">
        <f>+VLOOKUP($A26,'[2]World Current Acct'!$D$2:$AW$189,AH$1-1973,0)</f>
        <v>-1.6759999999999999</v>
      </c>
      <c r="AI26" s="33">
        <f>+VLOOKUP($A26,'[2]World Current Acct'!$D$2:$AW$189,AI$1-1973,0)</f>
        <v>-1.827</v>
      </c>
      <c r="AJ26" s="33">
        <f>+VLOOKUP($A26,'[2]World Current Acct'!$D$2:$AW$189,AJ$1-1973,0)</f>
        <v>-1.9470000000000001</v>
      </c>
      <c r="AK26" s="33">
        <f>+VLOOKUP($A26,'[2]World Current Acct'!$D$2:$AW$189,AK$1-1973,0)</f>
        <v>-1.9930000000000001</v>
      </c>
      <c r="AL26" s="33">
        <f>+VLOOKUP($A26,'[2]World Current Acct'!$D$2:$AW$189,AL$1-1973,0)</f>
        <v>-1.8680000000000001</v>
      </c>
      <c r="AM26" s="33">
        <f>+VLOOKUP($A26,'[2]World Current Acct'!$D$2:$AW$189,AM$1-1973,0)</f>
        <v>-1.998</v>
      </c>
      <c r="AN26" s="33">
        <f>+VLOOKUP($A26,'[2]World Current Acct'!$D$2:$AW$189,AN$1-1973,0)</f>
        <v>-2.012</v>
      </c>
      <c r="AQ26" t="s">
        <v>150</v>
      </c>
      <c r="AR26" t="e">
        <f t="shared" si="16"/>
        <v>#DIV/0!</v>
      </c>
      <c r="AS26" t="e">
        <f t="shared" si="16"/>
        <v>#DIV/0!</v>
      </c>
      <c r="AT26" t="e">
        <f t="shared" si="16"/>
        <v>#DIV/0!</v>
      </c>
      <c r="AU26" t="e">
        <f t="shared" si="16"/>
        <v>#DIV/0!</v>
      </c>
      <c r="AV26" t="e">
        <f t="shared" si="16"/>
        <v>#DIV/0!</v>
      </c>
      <c r="AW26" t="e">
        <f t="shared" si="16"/>
        <v>#DIV/0!</v>
      </c>
      <c r="AX26" t="e">
        <f t="shared" si="16"/>
        <v>#DIV/0!</v>
      </c>
      <c r="AY26" t="e">
        <f t="shared" si="16"/>
        <v>#DIV/0!</v>
      </c>
      <c r="AZ26" t="e">
        <f t="shared" si="16"/>
        <v>#DIV/0!</v>
      </c>
      <c r="BA26" t="e">
        <f t="shared" si="16"/>
        <v>#DIV/0!</v>
      </c>
      <c r="BB26" t="e">
        <f t="shared" si="16"/>
        <v>#DIV/0!</v>
      </c>
      <c r="BC26" t="e">
        <f t="shared" si="16"/>
        <v>#DIV/0!</v>
      </c>
      <c r="BD26">
        <f t="shared" si="16"/>
        <v>-3779.8761609907119</v>
      </c>
      <c r="BE26">
        <f t="shared" si="24"/>
        <v>-129.85865724381625</v>
      </c>
      <c r="BF26">
        <f t="shared" si="24"/>
        <v>-90.842490842490847</v>
      </c>
      <c r="BG26">
        <f t="shared" si="24"/>
        <v>1068</v>
      </c>
      <c r="BH26">
        <f t="shared" si="24"/>
        <v>20.60063224446786</v>
      </c>
      <c r="BI26">
        <f t="shared" si="24"/>
        <v>87.964176496286598</v>
      </c>
      <c r="BJ26">
        <f t="shared" si="24"/>
        <v>3.5793143521208606</v>
      </c>
      <c r="BK26">
        <f t="shared" si="24"/>
        <v>-45.012902501963424</v>
      </c>
      <c r="BL26">
        <f t="shared" si="24"/>
        <v>56.008977759640885</v>
      </c>
      <c r="BM26">
        <f t="shared" si="24"/>
        <v>-12.830238032958405</v>
      </c>
      <c r="BN26">
        <f t="shared" si="24"/>
        <v>22.670667666916728</v>
      </c>
      <c r="BO26">
        <f t="shared" si="24"/>
        <v>58.219178082191775</v>
      </c>
      <c r="BP26">
        <f t="shared" si="24"/>
        <v>-2.7133580705009166</v>
      </c>
      <c r="BQ26">
        <f t="shared" si="24"/>
        <v>79.46762018275723</v>
      </c>
      <c r="BR26">
        <f t="shared" si="24"/>
        <v>-0.63756309218099716</v>
      </c>
      <c r="BS26">
        <f t="shared" si="24"/>
        <v>-41.05694679618572</v>
      </c>
      <c r="BT26">
        <f t="shared" si="23"/>
        <v>-165.39915331115816</v>
      </c>
      <c r="BU26">
        <f t="shared" si="23"/>
        <v>-66.685932262166219</v>
      </c>
      <c r="BV26">
        <f t="shared" si="23"/>
        <v>-174.21929215822345</v>
      </c>
      <c r="BW26">
        <f t="shared" si="23"/>
        <v>-21.645628798503964</v>
      </c>
      <c r="BX26">
        <f t="shared" si="23"/>
        <v>9.0095465393794854</v>
      </c>
      <c r="BY26">
        <f t="shared" si="23"/>
        <v>6.5681444991789988</v>
      </c>
      <c r="BZ26">
        <f t="shared" si="23"/>
        <v>2.3626091422701592</v>
      </c>
      <c r="CA26">
        <f t="shared" si="23"/>
        <v>-6.2719518314099361</v>
      </c>
      <c r="CB26">
        <f t="shared" si="23"/>
        <v>6.9593147751605784</v>
      </c>
      <c r="CC26">
        <f t="shared" si="23"/>
        <v>0.70070070070069335</v>
      </c>
      <c r="CF26" t="s">
        <v>150</v>
      </c>
      <c r="CG26" s="33">
        <f t="shared" si="12"/>
        <v>0</v>
      </c>
      <c r="CH26" s="33">
        <f t="shared" si="12"/>
        <v>0</v>
      </c>
      <c r="CI26" s="33">
        <f t="shared" si="12"/>
        <v>0</v>
      </c>
      <c r="CJ26" s="33">
        <f t="shared" si="12"/>
        <v>0</v>
      </c>
      <c r="CK26" s="33">
        <f t="shared" si="12"/>
        <v>0</v>
      </c>
      <c r="CL26" s="33">
        <f t="shared" si="12"/>
        <v>0</v>
      </c>
      <c r="CM26" s="33">
        <f t="shared" si="12"/>
        <v>0</v>
      </c>
      <c r="CN26" s="33">
        <f t="shared" si="12"/>
        <v>0</v>
      </c>
      <c r="CO26" s="33">
        <f t="shared" si="12"/>
        <v>0</v>
      </c>
      <c r="CP26" s="33">
        <f t="shared" si="12"/>
        <v>0</v>
      </c>
      <c r="CQ26" s="33">
        <f t="shared" si="12"/>
        <v>0</v>
      </c>
      <c r="CR26" s="33">
        <f t="shared" si="12"/>
        <v>-0.32300000000000001</v>
      </c>
      <c r="CS26" s="33">
        <f t="shared" si="12"/>
        <v>12.209</v>
      </c>
      <c r="CT26" s="33">
        <f t="shared" si="12"/>
        <v>-15.434999999999999</v>
      </c>
      <c r="CU26" s="33">
        <f t="shared" si="12"/>
        <v>3.2239999999999998</v>
      </c>
      <c r="CV26" s="33">
        <f t="shared" si="12"/>
        <v>-3.4709999999999996</v>
      </c>
      <c r="CW26" s="33">
        <f t="shared" si="18"/>
        <v>-0.78200000000000047</v>
      </c>
      <c r="CX26" s="33">
        <f t="shared" si="18"/>
        <v>-4.0270000000000001</v>
      </c>
      <c r="CY26" s="33">
        <f t="shared" si="18"/>
        <v>-0.30799999999999983</v>
      </c>
      <c r="CZ26" s="33">
        <f t="shared" si="18"/>
        <v>4.0120000000000005</v>
      </c>
      <c r="DA26" s="33">
        <f t="shared" si="18"/>
        <v>-2.7450000000000001</v>
      </c>
      <c r="DB26" s="33">
        <f t="shared" si="18"/>
        <v>0.98099999999999987</v>
      </c>
      <c r="DC26" s="33">
        <f t="shared" si="18"/>
        <v>-1.5110000000000001</v>
      </c>
      <c r="DD26" s="33">
        <f t="shared" si="18"/>
        <v>-4.76</v>
      </c>
      <c r="DE26" s="33">
        <f t="shared" si="18"/>
        <v>0.35099999999999909</v>
      </c>
      <c r="DF26" s="33">
        <f t="shared" si="18"/>
        <v>-10.000999999999998</v>
      </c>
      <c r="DG26" s="33">
        <f t="shared" si="18"/>
        <v>0.14399999999999835</v>
      </c>
      <c r="DH26" s="33">
        <f t="shared" si="18"/>
        <v>9.2140000000000004</v>
      </c>
      <c r="DI26" s="33">
        <f t="shared" si="18"/>
        <v>21.878999999999998</v>
      </c>
      <c r="DJ26" s="33">
        <f t="shared" si="18"/>
        <v>-5.7690000000000001</v>
      </c>
      <c r="DK26" s="33">
        <f t="shared" si="18"/>
        <v>-5.0209999999999999</v>
      </c>
      <c r="DL26" s="33">
        <f t="shared" si="18"/>
        <v>0.46299999999999986</v>
      </c>
      <c r="DM26" s="33">
        <f t="shared" si="20"/>
        <v>-0.15100000000000002</v>
      </c>
      <c r="DN26" s="33">
        <f t="shared" si="20"/>
        <v>-0.12000000000000011</v>
      </c>
      <c r="DO26" s="33">
        <f t="shared" si="20"/>
        <v>-4.6000000000000041E-2</v>
      </c>
      <c r="DP26" s="33">
        <f t="shared" si="20"/>
        <v>0.125</v>
      </c>
      <c r="DQ26" s="33">
        <f t="shared" si="20"/>
        <v>-0.12999999999999989</v>
      </c>
      <c r="DR26" s="33">
        <f t="shared" si="20"/>
        <v>-1.4000000000000012E-2</v>
      </c>
      <c r="DS26" s="33"/>
      <c r="DU26" t="s">
        <v>150</v>
      </c>
      <c r="DV26" s="33">
        <f t="shared" si="13"/>
        <v>0</v>
      </c>
      <c r="DW26" s="33">
        <f t="shared" si="22"/>
        <v>0</v>
      </c>
      <c r="DX26" s="33">
        <f t="shared" si="22"/>
        <v>0</v>
      </c>
      <c r="DY26" s="33">
        <f t="shared" si="22"/>
        <v>0</v>
      </c>
      <c r="DZ26" s="33">
        <f t="shared" si="22"/>
        <v>0</v>
      </c>
      <c r="EA26" s="33">
        <f t="shared" si="22"/>
        <v>0</v>
      </c>
      <c r="EB26" s="33">
        <f t="shared" si="22"/>
        <v>0</v>
      </c>
      <c r="EC26" s="33">
        <f t="shared" si="22"/>
        <v>0</v>
      </c>
      <c r="ED26" s="33">
        <f t="shared" si="22"/>
        <v>0</v>
      </c>
      <c r="EE26" s="33">
        <f t="shared" si="22"/>
        <v>0</v>
      </c>
      <c r="EF26" s="33">
        <f t="shared" si="22"/>
        <v>0</v>
      </c>
      <c r="EG26" s="33">
        <f t="shared" si="22"/>
        <v>-0.32300000000000001</v>
      </c>
      <c r="EH26" s="33">
        <f t="shared" si="22"/>
        <v>11.885999999999999</v>
      </c>
      <c r="EI26" s="33">
        <f t="shared" si="22"/>
        <v>-3.5489999999999995</v>
      </c>
      <c r="EJ26" s="33">
        <f t="shared" si="22"/>
        <v>-0.32499999999999973</v>
      </c>
      <c r="EK26" s="33">
        <f t="shared" si="22"/>
        <v>-3.7959999999999994</v>
      </c>
      <c r="EL26" s="33">
        <f t="shared" si="22"/>
        <v>-4.5779999999999994</v>
      </c>
      <c r="EM26" s="33">
        <f t="shared" si="21"/>
        <v>-8.6050000000000004</v>
      </c>
      <c r="EN26" s="33">
        <f t="shared" si="21"/>
        <v>-8.9130000000000003</v>
      </c>
      <c r="EO26" s="33">
        <f t="shared" si="21"/>
        <v>-4.9009999999999998</v>
      </c>
      <c r="EP26" s="33">
        <f t="shared" si="21"/>
        <v>-7.6459999999999999</v>
      </c>
      <c r="EQ26" s="33">
        <f t="shared" si="21"/>
        <v>-6.665</v>
      </c>
      <c r="ER26" s="33">
        <f t="shared" si="21"/>
        <v>-8.1760000000000002</v>
      </c>
      <c r="ES26" s="33">
        <f t="shared" si="19"/>
        <v>-12.936</v>
      </c>
      <c r="ET26" s="33">
        <f t="shared" si="19"/>
        <v>-12.585000000000001</v>
      </c>
      <c r="EU26" s="33">
        <f t="shared" si="19"/>
        <v>-22.585999999999999</v>
      </c>
      <c r="EV26" s="33">
        <f t="shared" si="19"/>
        <v>-22.442</v>
      </c>
      <c r="EW26" s="33">
        <f t="shared" si="19"/>
        <v>-13.228</v>
      </c>
      <c r="EX26" s="33">
        <f t="shared" si="19"/>
        <v>8.650999999999998</v>
      </c>
      <c r="EY26" s="33">
        <f t="shared" si="19"/>
        <v>2.8819999999999979</v>
      </c>
      <c r="EZ26" s="33">
        <f t="shared" si="19"/>
        <v>-2.139000000000002</v>
      </c>
      <c r="FA26" s="33">
        <f t="shared" si="19"/>
        <v>-1.6760000000000022</v>
      </c>
      <c r="FB26" s="33">
        <f t="shared" si="19"/>
        <v>-1.8270000000000022</v>
      </c>
      <c r="FC26" s="33">
        <f t="shared" si="19"/>
        <v>-1.9470000000000023</v>
      </c>
      <c r="FD26" s="33">
        <f t="shared" si="19"/>
        <v>-1.9930000000000023</v>
      </c>
      <c r="FE26" s="33">
        <f t="shared" si="19"/>
        <v>-1.8680000000000023</v>
      </c>
      <c r="FF26" s="33">
        <f t="shared" si="19"/>
        <v>-1.9980000000000022</v>
      </c>
      <c r="FG26" s="33">
        <f t="shared" si="19"/>
        <v>-2.0120000000000022</v>
      </c>
      <c r="FH26" s="33"/>
      <c r="FK26" s="33"/>
      <c r="FL26" s="33"/>
    </row>
    <row r="27" spans="1:168" x14ac:dyDescent="0.25">
      <c r="A27" t="s">
        <v>151</v>
      </c>
      <c r="B27" s="33">
        <f>+VLOOKUP($A27,'[2]World Current Acct'!$D$2:$AW$189,B$1-1973,0)</f>
        <v>-9.6069999999999993</v>
      </c>
      <c r="C27" s="33">
        <f>+VLOOKUP($A27,'[2]World Current Acct'!$D$2:$AW$189,C$1-1973,0)</f>
        <v>-12.81</v>
      </c>
      <c r="D27" s="33">
        <f>+VLOOKUP($A27,'[2]World Current Acct'!$D$2:$AW$189,D$1-1973,0)</f>
        <v>-18.937000000000001</v>
      </c>
      <c r="E27" s="33">
        <f>+VLOOKUP($A27,'[2]World Current Acct'!$D$2:$AW$189,E$1-1973,0)</f>
        <v>-12.6</v>
      </c>
      <c r="F27" s="33">
        <f>+VLOOKUP($A27,'[2]World Current Acct'!$D$2:$AW$189,F$1-1973,0)</f>
        <v>-12.537000000000001</v>
      </c>
      <c r="G27" s="33">
        <f>+VLOOKUP($A27,'[2]World Current Acct'!$D$2:$AW$189,G$1-1973,0)</f>
        <v>-11.702999999999999</v>
      </c>
      <c r="H27" s="33">
        <f>+VLOOKUP($A27,'[2]World Current Acct'!$D$2:$AW$189,H$1-1973,0)</f>
        <v>-9.3000000000000007</v>
      </c>
      <c r="I27" s="33">
        <f>+VLOOKUP($A27,'[2]World Current Acct'!$D$2:$AW$189,I$1-1973,0)</f>
        <v>-16.675999999999998</v>
      </c>
      <c r="J27" s="33">
        <f>+VLOOKUP($A27,'[2]World Current Acct'!$D$2:$AW$189,J$1-1973,0)</f>
        <v>-15.882999999999999</v>
      </c>
      <c r="K27" s="33">
        <f>+VLOOKUP($A27,'[2]World Current Acct'!$D$2:$AW$189,K$1-1973,0)</f>
        <v>-28.31</v>
      </c>
      <c r="L27" s="33">
        <f>+VLOOKUP($A27,'[2]World Current Acct'!$D$2:$AW$189,L$1-1973,0)</f>
        <v>-17.134</v>
      </c>
      <c r="M27" s="33">
        <f>+VLOOKUP($A27,'[2]World Current Acct'!$D$2:$AW$189,M$1-1973,0)</f>
        <v>-42.087000000000003</v>
      </c>
      <c r="N27" s="33">
        <f>+VLOOKUP($A27,'[2]World Current Acct'!$D$2:$AW$189,N$1-1973,0)</f>
        <v>-32.631</v>
      </c>
      <c r="O27" s="33">
        <f>+VLOOKUP($A27,'[2]World Current Acct'!$D$2:$AW$189,O$1-1973,0)</f>
        <v>-31.457999999999998</v>
      </c>
      <c r="P27" s="33">
        <f>+VLOOKUP($A27,'[2]World Current Acct'!$D$2:$AW$189,P$1-1973,0)</f>
        <v>-24.798999999999999</v>
      </c>
      <c r="Q27" s="33">
        <f>+VLOOKUP($A27,'[2]World Current Acct'!$D$2:$AW$189,Q$1-1973,0)</f>
        <v>-31.015000000000001</v>
      </c>
      <c r="R27" s="33">
        <f>+VLOOKUP($A27,'[2]World Current Acct'!$D$2:$AW$189,R$1-1973,0)</f>
        <v>-38.823999999999998</v>
      </c>
      <c r="S27" s="33">
        <f>+VLOOKUP($A27,'[2]World Current Acct'!$D$2:$AW$189,S$1-1973,0)</f>
        <v>-30.971</v>
      </c>
      <c r="T27" s="33">
        <f>+VLOOKUP($A27,'[2]World Current Acct'!$D$2:$AW$189,T$1-1973,0)</f>
        <v>-31.975000000000001</v>
      </c>
      <c r="U27" s="33">
        <f>+VLOOKUP($A27,'[2]World Current Acct'!$D$2:$AW$189,U$1-1973,0)</f>
        <v>-26.364999999999998</v>
      </c>
      <c r="V27" s="33">
        <f>+VLOOKUP($A27,'[2]World Current Acct'!$D$2:$AW$189,V$1-1973,0)</f>
        <v>-3.9870000000000001</v>
      </c>
      <c r="W27" s="33">
        <f>+VLOOKUP($A27,'[2]World Current Acct'!$D$2:$AW$189,W$1-1973,0)</f>
        <v>4.4130000000000003</v>
      </c>
      <c r="X27" s="33">
        <f>+VLOOKUP($A27,'[2]World Current Acct'!$D$2:$AW$189,X$1-1973,0)</f>
        <v>8.0259999999999998</v>
      </c>
      <c r="Y27" s="33">
        <f>+VLOOKUP($A27,'[2]World Current Acct'!$D$2:$AW$189,Y$1-1973,0)</f>
        <v>4.7270000000000003</v>
      </c>
      <c r="Z27" s="33">
        <f>+VLOOKUP($A27,'[2]World Current Acct'!$D$2:$AW$189,Z$1-1973,0)</f>
        <v>8.0850000000000009</v>
      </c>
      <c r="AA27" s="33">
        <f>+VLOOKUP($A27,'[2]World Current Acct'!$D$2:$AW$189,AA$1-1973,0)</f>
        <v>1.4239999999999999</v>
      </c>
      <c r="AB27" s="33">
        <f>+VLOOKUP($A27,'[2]World Current Acct'!$D$2:$AW$189,AB$1-1973,0)</f>
        <v>11.456</v>
      </c>
      <c r="AC27" s="33">
        <f>+VLOOKUP($A27,'[2]World Current Acct'!$D$2:$AW$189,AC$1-1973,0)</f>
        <v>8.2010000000000005</v>
      </c>
      <c r="AD27" s="33">
        <f>+VLOOKUP($A27,'[2]World Current Acct'!$D$2:$AW$189,AD$1-1973,0)</f>
        <v>9.9619999999999997</v>
      </c>
      <c r="AE27" s="33">
        <f>+VLOOKUP($A27,'[2]World Current Acct'!$D$2:$AW$189,AE$1-1973,0)</f>
        <v>0.18</v>
      </c>
      <c r="AF27" s="33">
        <f>+VLOOKUP($A27,'[2]World Current Acct'!$D$2:$AW$189,AF$1-1973,0)</f>
        <v>-11.882999999999999</v>
      </c>
      <c r="AG27" s="33">
        <f>+VLOOKUP($A27,'[2]World Current Acct'!$D$2:$AW$189,AG$1-1973,0)</f>
        <v>-22.04</v>
      </c>
      <c r="AH27" s="33">
        <f>+VLOOKUP($A27,'[2]World Current Acct'!$D$2:$AW$189,AH$1-1973,0)</f>
        <v>-14.148</v>
      </c>
      <c r="AI27" s="33">
        <f>+VLOOKUP($A27,'[2]World Current Acct'!$D$2:$AW$189,AI$1-1973,0)</f>
        <v>-12.651999999999999</v>
      </c>
      <c r="AJ27" s="33">
        <f>+VLOOKUP($A27,'[2]World Current Acct'!$D$2:$AW$189,AJ$1-1973,0)</f>
        <v>-11.215999999999999</v>
      </c>
      <c r="AK27" s="33">
        <f>+VLOOKUP($A27,'[2]World Current Acct'!$D$2:$AW$189,AK$1-1973,0)</f>
        <v>-6.327</v>
      </c>
      <c r="AL27" s="33">
        <f>+VLOOKUP($A27,'[2]World Current Acct'!$D$2:$AW$189,AL$1-1973,0)</f>
        <v>-4.0229999999999997</v>
      </c>
      <c r="AM27" s="33">
        <f>+VLOOKUP($A27,'[2]World Current Acct'!$D$2:$AW$189,AM$1-1973,0)</f>
        <v>-1.353</v>
      </c>
      <c r="AN27" s="33">
        <f>+VLOOKUP($A27,'[2]World Current Acct'!$D$2:$AW$189,AN$1-1973,0)</f>
        <v>-3.2000000000000001E-2</v>
      </c>
      <c r="AO27" s="66"/>
      <c r="AQ27" t="s">
        <v>151</v>
      </c>
      <c r="AR27">
        <f t="shared" si="16"/>
        <v>33.340272717809938</v>
      </c>
      <c r="AS27">
        <f t="shared" si="16"/>
        <v>47.829820452771258</v>
      </c>
      <c r="AT27">
        <f t="shared" si="16"/>
        <v>-33.463589797750444</v>
      </c>
      <c r="AU27">
        <f t="shared" si="16"/>
        <v>-0.49999999999998579</v>
      </c>
      <c r="AV27">
        <f t="shared" si="16"/>
        <v>-6.6523091648719941</v>
      </c>
      <c r="AW27">
        <f t="shared" si="16"/>
        <v>-20.533196616252241</v>
      </c>
      <c r="AX27">
        <f t="shared" si="16"/>
        <v>79.31182795698922</v>
      </c>
      <c r="AY27">
        <f t="shared" si="16"/>
        <v>-4.7553370112736815</v>
      </c>
      <c r="AZ27">
        <f t="shared" si="16"/>
        <v>78.240886482402573</v>
      </c>
      <c r="BA27">
        <f t="shared" ref="AR27:BG43" si="25">+L27/K27*100-100</f>
        <v>-39.477216531261035</v>
      </c>
      <c r="BB27">
        <f t="shared" si="25"/>
        <v>145.63441111240812</v>
      </c>
      <c r="BC27">
        <f t="shared" si="25"/>
        <v>-22.467745384560558</v>
      </c>
      <c r="BD27">
        <f t="shared" si="25"/>
        <v>-3.5947411970212499</v>
      </c>
      <c r="BE27">
        <f t="shared" si="24"/>
        <v>-21.167906414902404</v>
      </c>
      <c r="BF27">
        <f t="shared" si="24"/>
        <v>25.065526835759513</v>
      </c>
      <c r="BG27">
        <f t="shared" si="24"/>
        <v>25.178139609866193</v>
      </c>
      <c r="BH27">
        <f t="shared" si="24"/>
        <v>-20.227179064496184</v>
      </c>
      <c r="BI27">
        <f t="shared" si="24"/>
        <v>3.2417422750314842</v>
      </c>
      <c r="BJ27">
        <f t="shared" si="24"/>
        <v>-17.544956997654424</v>
      </c>
      <c r="BK27">
        <f t="shared" si="24"/>
        <v>-84.877678740754789</v>
      </c>
      <c r="BL27">
        <f t="shared" si="24"/>
        <v>-210.68472535741159</v>
      </c>
      <c r="BM27">
        <f t="shared" si="24"/>
        <v>81.871742578744602</v>
      </c>
      <c r="BN27">
        <f t="shared" si="24"/>
        <v>-41.103912285073505</v>
      </c>
      <c r="BO27">
        <f t="shared" si="24"/>
        <v>71.03871377194838</v>
      </c>
      <c r="BP27">
        <f t="shared" si="24"/>
        <v>-82.387136672850957</v>
      </c>
      <c r="BQ27">
        <f t="shared" si="24"/>
        <v>704.49438202247188</v>
      </c>
      <c r="BR27">
        <f t="shared" si="24"/>
        <v>-28.413058659217867</v>
      </c>
      <c r="BS27">
        <f t="shared" si="24"/>
        <v>21.472991098646489</v>
      </c>
      <c r="BT27">
        <f t="shared" si="23"/>
        <v>-98.193133908853639</v>
      </c>
      <c r="BU27">
        <f t="shared" si="23"/>
        <v>-6701.666666666667</v>
      </c>
      <c r="BV27">
        <f t="shared" si="23"/>
        <v>85.475048388454098</v>
      </c>
      <c r="BW27">
        <f t="shared" si="23"/>
        <v>-35.807622504537207</v>
      </c>
      <c r="BX27">
        <f t="shared" si="23"/>
        <v>-10.573932711337292</v>
      </c>
      <c r="BY27">
        <f t="shared" si="23"/>
        <v>-11.349984192222578</v>
      </c>
      <c r="BZ27">
        <f t="shared" si="23"/>
        <v>-43.589514978601997</v>
      </c>
      <c r="CA27">
        <f t="shared" si="23"/>
        <v>-36.415362731152214</v>
      </c>
      <c r="CB27">
        <f t="shared" si="23"/>
        <v>-66.368381804623411</v>
      </c>
      <c r="CC27">
        <f t="shared" si="23"/>
        <v>-97.634885439763494</v>
      </c>
      <c r="CF27" t="s">
        <v>151</v>
      </c>
      <c r="CG27" s="33">
        <f t="shared" si="12"/>
        <v>-3.2030000000000012</v>
      </c>
      <c r="CH27" s="33">
        <f t="shared" si="12"/>
        <v>-6.1270000000000007</v>
      </c>
      <c r="CI27" s="33">
        <f t="shared" si="12"/>
        <v>6.3370000000000015</v>
      </c>
      <c r="CJ27" s="33">
        <f t="shared" si="12"/>
        <v>6.2999999999998835E-2</v>
      </c>
      <c r="CK27" s="33">
        <f t="shared" si="12"/>
        <v>0.83400000000000141</v>
      </c>
      <c r="CL27" s="33">
        <f t="shared" si="12"/>
        <v>2.4029999999999987</v>
      </c>
      <c r="CM27" s="33">
        <f t="shared" si="12"/>
        <v>-7.3759999999999977</v>
      </c>
      <c r="CN27" s="33">
        <f t="shared" si="12"/>
        <v>0.79299999999999926</v>
      </c>
      <c r="CO27" s="33">
        <f t="shared" si="12"/>
        <v>-12.427</v>
      </c>
      <c r="CP27" s="33">
        <f t="shared" si="12"/>
        <v>11.175999999999998</v>
      </c>
      <c r="CQ27" s="33">
        <f t="shared" si="12"/>
        <v>-24.953000000000003</v>
      </c>
      <c r="CR27" s="33">
        <f t="shared" si="12"/>
        <v>9.4560000000000031</v>
      </c>
      <c r="CS27" s="33">
        <f t="shared" si="12"/>
        <v>1.1730000000000018</v>
      </c>
      <c r="CT27" s="33">
        <f t="shared" si="12"/>
        <v>6.6589999999999989</v>
      </c>
      <c r="CU27" s="33">
        <f t="shared" si="12"/>
        <v>-6.2160000000000011</v>
      </c>
      <c r="CV27" s="33">
        <f t="shared" si="12"/>
        <v>-7.8089999999999975</v>
      </c>
      <c r="CW27" s="33">
        <f t="shared" si="18"/>
        <v>7.852999999999998</v>
      </c>
      <c r="CX27" s="33">
        <f t="shared" si="18"/>
        <v>-1.0040000000000013</v>
      </c>
      <c r="CY27" s="33">
        <f t="shared" si="18"/>
        <v>5.610000000000003</v>
      </c>
      <c r="CZ27" s="33">
        <f t="shared" si="18"/>
        <v>22.378</v>
      </c>
      <c r="DA27" s="33">
        <f t="shared" si="18"/>
        <v>8.4</v>
      </c>
      <c r="DB27" s="33">
        <f t="shared" si="18"/>
        <v>3.6129999999999995</v>
      </c>
      <c r="DC27" s="33">
        <f t="shared" si="18"/>
        <v>-3.2989999999999995</v>
      </c>
      <c r="DD27" s="33">
        <f t="shared" si="18"/>
        <v>3.3580000000000005</v>
      </c>
      <c r="DE27" s="33">
        <f t="shared" si="18"/>
        <v>-6.6610000000000014</v>
      </c>
      <c r="DF27" s="33">
        <f t="shared" si="18"/>
        <v>10.032</v>
      </c>
      <c r="DG27" s="33">
        <f t="shared" si="18"/>
        <v>-3.254999999999999</v>
      </c>
      <c r="DH27" s="33">
        <f t="shared" si="18"/>
        <v>1.7609999999999992</v>
      </c>
      <c r="DI27" s="33">
        <f t="shared" si="18"/>
        <v>-9.782</v>
      </c>
      <c r="DJ27" s="33">
        <f t="shared" si="18"/>
        <v>-12.062999999999999</v>
      </c>
      <c r="DK27" s="33">
        <f t="shared" si="18"/>
        <v>-10.157</v>
      </c>
      <c r="DL27" s="33">
        <f t="shared" si="18"/>
        <v>7.8919999999999995</v>
      </c>
      <c r="DM27" s="33">
        <f t="shared" si="20"/>
        <v>1.4960000000000004</v>
      </c>
      <c r="DN27" s="33">
        <f t="shared" si="20"/>
        <v>1.4359999999999999</v>
      </c>
      <c r="DO27" s="33">
        <f t="shared" si="20"/>
        <v>4.8889999999999993</v>
      </c>
      <c r="DP27" s="33">
        <f t="shared" si="20"/>
        <v>2.3040000000000003</v>
      </c>
      <c r="DQ27" s="33">
        <f t="shared" si="20"/>
        <v>2.67</v>
      </c>
      <c r="DR27" s="33">
        <f t="shared" si="20"/>
        <v>1.321</v>
      </c>
      <c r="DS27" s="33"/>
      <c r="DU27" t="s">
        <v>151</v>
      </c>
      <c r="DV27" s="33">
        <f t="shared" si="13"/>
        <v>-3.2030000000000012</v>
      </c>
      <c r="DW27" s="33">
        <f t="shared" si="22"/>
        <v>-9.3300000000000018</v>
      </c>
      <c r="DX27" s="33">
        <f t="shared" si="22"/>
        <v>-2.9930000000000003</v>
      </c>
      <c r="DY27" s="33">
        <f t="shared" si="22"/>
        <v>-2.9300000000000015</v>
      </c>
      <c r="DZ27" s="33">
        <f t="shared" si="22"/>
        <v>-2.0960000000000001</v>
      </c>
      <c r="EA27" s="33">
        <f t="shared" si="22"/>
        <v>0.30699999999999861</v>
      </c>
      <c r="EB27" s="33">
        <f t="shared" si="22"/>
        <v>-7.0689999999999991</v>
      </c>
      <c r="EC27" s="33">
        <f t="shared" si="22"/>
        <v>-6.2759999999999998</v>
      </c>
      <c r="ED27" s="33">
        <f t="shared" si="22"/>
        <v>-18.702999999999999</v>
      </c>
      <c r="EE27" s="33">
        <f t="shared" si="22"/>
        <v>-7.527000000000001</v>
      </c>
      <c r="EF27" s="33">
        <f t="shared" si="22"/>
        <v>-32.480000000000004</v>
      </c>
      <c r="EG27" s="33">
        <f t="shared" si="22"/>
        <v>-23.024000000000001</v>
      </c>
      <c r="EH27" s="33">
        <f t="shared" si="22"/>
        <v>-21.850999999999999</v>
      </c>
      <c r="EI27" s="33">
        <f t="shared" si="22"/>
        <v>-15.192</v>
      </c>
      <c r="EJ27" s="33">
        <f t="shared" si="22"/>
        <v>-21.408000000000001</v>
      </c>
      <c r="EK27" s="33">
        <f t="shared" si="22"/>
        <v>-29.216999999999999</v>
      </c>
      <c r="EL27" s="33">
        <f t="shared" si="22"/>
        <v>-21.364000000000001</v>
      </c>
      <c r="EM27" s="33">
        <f t="shared" si="21"/>
        <v>-22.368000000000002</v>
      </c>
      <c r="EN27" s="33">
        <f t="shared" si="21"/>
        <v>-16.757999999999999</v>
      </c>
      <c r="EO27" s="33">
        <f t="shared" si="21"/>
        <v>5.620000000000001</v>
      </c>
      <c r="EP27" s="33">
        <f t="shared" si="21"/>
        <v>14.020000000000001</v>
      </c>
      <c r="EQ27" s="33">
        <f t="shared" si="21"/>
        <v>17.633000000000003</v>
      </c>
      <c r="ER27" s="33">
        <f t="shared" si="21"/>
        <v>14.334000000000003</v>
      </c>
      <c r="ES27" s="33">
        <f t="shared" si="19"/>
        <v>17.692000000000004</v>
      </c>
      <c r="ET27" s="33">
        <f t="shared" si="19"/>
        <v>11.031000000000002</v>
      </c>
      <c r="EU27" s="33">
        <f t="shared" si="19"/>
        <v>21.063000000000002</v>
      </c>
      <c r="EV27" s="33">
        <f t="shared" si="19"/>
        <v>17.808000000000003</v>
      </c>
      <c r="EW27" s="33">
        <f t="shared" si="19"/>
        <v>19.569000000000003</v>
      </c>
      <c r="EX27" s="33">
        <f t="shared" si="19"/>
        <v>9.7870000000000026</v>
      </c>
      <c r="EY27" s="33">
        <f t="shared" si="19"/>
        <v>-2.2759999999999962</v>
      </c>
      <c r="EZ27" s="33">
        <f t="shared" si="19"/>
        <v>-12.432999999999996</v>
      </c>
      <c r="FA27" s="33">
        <f t="shared" si="19"/>
        <v>-4.5409999999999968</v>
      </c>
      <c r="FB27" s="33">
        <f t="shared" si="19"/>
        <v>-3.0449999999999964</v>
      </c>
      <c r="FC27" s="33">
        <f t="shared" si="19"/>
        <v>-1.6089999999999964</v>
      </c>
      <c r="FD27" s="33">
        <f t="shared" si="19"/>
        <v>3.2800000000000029</v>
      </c>
      <c r="FE27" s="33">
        <f t="shared" si="19"/>
        <v>5.5840000000000032</v>
      </c>
      <c r="FF27" s="33">
        <f t="shared" si="19"/>
        <v>8.2540000000000031</v>
      </c>
      <c r="FG27" s="33">
        <f t="shared" si="19"/>
        <v>9.5750000000000028</v>
      </c>
      <c r="FH27" s="67"/>
      <c r="FI27" s="34">
        <v>1997</v>
      </c>
      <c r="FJ27" s="34">
        <v>2005</v>
      </c>
      <c r="FK27" s="33"/>
      <c r="FL27" s="33"/>
    </row>
    <row r="28" spans="1:168" x14ac:dyDescent="0.25">
      <c r="A28" t="s">
        <v>152</v>
      </c>
      <c r="B28" s="33"/>
      <c r="C28" s="33"/>
      <c r="D28" s="33"/>
      <c r="E28" s="33"/>
      <c r="F28" s="33"/>
      <c r="G28" s="33"/>
      <c r="H28" s="33"/>
      <c r="I28" s="33"/>
      <c r="J28" s="33"/>
      <c r="K28" s="33"/>
      <c r="L28" s="33"/>
      <c r="M28" s="33"/>
      <c r="N28" s="33"/>
      <c r="O28" s="33"/>
      <c r="P28" s="33"/>
      <c r="Q28" s="33">
        <f>+VLOOKUP($A28,'[2]World Current Acct'!$D$2:$AW$189,Q$1-1973,0)</f>
        <v>11.951000000000001</v>
      </c>
      <c r="R28" s="33">
        <f>+VLOOKUP($A28,'[2]World Current Acct'!$D$2:$AW$189,R$1-1973,0)</f>
        <v>11.497</v>
      </c>
      <c r="S28" s="33">
        <f>+VLOOKUP($A28,'[2]World Current Acct'!$D$2:$AW$189,S$1-1973,0)</f>
        <v>9.9190000000000005</v>
      </c>
      <c r="T28" s="33">
        <f>+VLOOKUP($A28,'[2]World Current Acct'!$D$2:$AW$189,T$1-1973,0)</f>
        <v>8.5060000000000002</v>
      </c>
      <c r="U28" s="33">
        <f>+VLOOKUP($A28,'[2]World Current Acct'!$D$2:$AW$189,U$1-1973,0)</f>
        <v>10.708</v>
      </c>
      <c r="V28" s="33">
        <f>+VLOOKUP($A28,'[2]World Current Acct'!$D$2:$AW$189,V$1-1973,0)</f>
        <v>13.222</v>
      </c>
      <c r="W28" s="33">
        <f>+VLOOKUP($A28,'[2]World Current Acct'!$D$2:$AW$189,W$1-1973,0)</f>
        <v>8.7550000000000008</v>
      </c>
      <c r="X28" s="33">
        <f>+VLOOKUP($A28,'[2]World Current Acct'!$D$2:$AW$189,X$1-1973,0)</f>
        <v>10.532999999999999</v>
      </c>
      <c r="Y28" s="33">
        <f>+VLOOKUP($A28,'[2]World Current Acct'!$D$2:$AW$189,Y$1-1973,0)</f>
        <v>8.1440000000000001</v>
      </c>
      <c r="Z28" s="33">
        <f>+VLOOKUP($A28,'[2]World Current Acct'!$D$2:$AW$189,Z$1-1973,0)</f>
        <v>11.856999999999999</v>
      </c>
      <c r="AA28" s="33">
        <f>+VLOOKUP($A28,'[2]World Current Acct'!$D$2:$AW$189,AA$1-1973,0)</f>
        <v>11.545</v>
      </c>
      <c r="AB28" s="33">
        <f>+VLOOKUP($A28,'[2]World Current Acct'!$D$2:$AW$189,AB$1-1973,0)</f>
        <v>10.368</v>
      </c>
      <c r="AC28" s="33">
        <f>+VLOOKUP($A28,'[2]World Current Acct'!$D$2:$AW$189,AC$1-1973,0)</f>
        <v>10.090999999999999</v>
      </c>
      <c r="AD28" s="33">
        <f>+VLOOKUP($A28,'[2]World Current Acct'!$D$2:$AW$189,AD$1-1973,0)</f>
        <v>5.3570000000000002</v>
      </c>
      <c r="AE28" s="33">
        <f>+VLOOKUP($A28,'[2]World Current Acct'!$D$2:$AW$189,AE$1-1973,0)</f>
        <v>7.1710000000000003</v>
      </c>
      <c r="AF28" s="33">
        <f>+VLOOKUP($A28,'[2]World Current Acct'!$D$2:$AW$189,AF$1-1973,0)</f>
        <v>8.2249999999999996</v>
      </c>
      <c r="AG28" s="33">
        <f>+VLOOKUP($A28,'[2]World Current Acct'!$D$2:$AW$189,AG$1-1973,0)</f>
        <v>7.1050000000000004</v>
      </c>
      <c r="AH28" s="33">
        <f>+VLOOKUP($A28,'[2]World Current Acct'!$D$2:$AW$189,AH$1-1973,0)</f>
        <v>5.9950000000000001</v>
      </c>
      <c r="AI28" s="33">
        <f>+VLOOKUP($A28,'[2]World Current Acct'!$D$2:$AW$189,AI$1-1973,0)</f>
        <v>6.6429999999999998</v>
      </c>
      <c r="AJ28" s="33">
        <f>+VLOOKUP($A28,'[2]World Current Acct'!$D$2:$AW$189,AJ$1-1973,0)</f>
        <v>6.8440000000000003</v>
      </c>
      <c r="AK28" s="33">
        <f>+VLOOKUP($A28,'[2]World Current Acct'!$D$2:$AW$189,AK$1-1973,0)</f>
        <v>5.9269999999999996</v>
      </c>
      <c r="AL28" s="33">
        <f>+VLOOKUP($A28,'[2]World Current Acct'!$D$2:$AW$189,AL$1-1973,0)</f>
        <v>5.8929999999999998</v>
      </c>
      <c r="AM28" s="33">
        <f>+VLOOKUP($A28,'[2]World Current Acct'!$D$2:$AW$189,AM$1-1973,0)</f>
        <v>5.9930000000000003</v>
      </c>
      <c r="AN28" s="33">
        <f>+VLOOKUP($A28,'[2]World Current Acct'!$D$2:$AW$189,AN$1-1973,0)</f>
        <v>5.8410000000000002</v>
      </c>
      <c r="AQ28" t="s">
        <v>152</v>
      </c>
      <c r="AR28" t="e">
        <f t="shared" si="25"/>
        <v>#DIV/0!</v>
      </c>
      <c r="AS28" t="e">
        <f t="shared" si="25"/>
        <v>#DIV/0!</v>
      </c>
      <c r="AT28" t="e">
        <f t="shared" si="25"/>
        <v>#DIV/0!</v>
      </c>
      <c r="AU28" t="e">
        <f t="shared" si="25"/>
        <v>#DIV/0!</v>
      </c>
      <c r="AV28" t="e">
        <f t="shared" si="25"/>
        <v>#DIV/0!</v>
      </c>
      <c r="AW28" t="e">
        <f t="shared" si="25"/>
        <v>#DIV/0!</v>
      </c>
      <c r="AX28" t="e">
        <f t="shared" si="25"/>
        <v>#DIV/0!</v>
      </c>
      <c r="AY28" t="e">
        <f t="shared" si="25"/>
        <v>#DIV/0!</v>
      </c>
      <c r="AZ28" t="e">
        <f t="shared" si="25"/>
        <v>#DIV/0!</v>
      </c>
      <c r="BA28" t="e">
        <f t="shared" si="25"/>
        <v>#DIV/0!</v>
      </c>
      <c r="BB28" t="e">
        <f t="shared" si="25"/>
        <v>#DIV/0!</v>
      </c>
      <c r="BC28" t="e">
        <f t="shared" si="25"/>
        <v>#DIV/0!</v>
      </c>
      <c r="BD28" t="e">
        <f t="shared" si="25"/>
        <v>#DIV/0!</v>
      </c>
      <c r="BE28" t="e">
        <f t="shared" si="25"/>
        <v>#DIV/0!</v>
      </c>
      <c r="BF28" t="e">
        <f t="shared" si="25"/>
        <v>#DIV/0!</v>
      </c>
      <c r="BG28">
        <f t="shared" si="25"/>
        <v>-3.7988452849133978</v>
      </c>
      <c r="BH28">
        <f t="shared" si="24"/>
        <v>-13.725319648603985</v>
      </c>
      <c r="BI28">
        <f t="shared" si="24"/>
        <v>-14.245387639883063</v>
      </c>
      <c r="BJ28">
        <f t="shared" si="24"/>
        <v>25.887608746766986</v>
      </c>
      <c r="BK28">
        <f t="shared" si="24"/>
        <v>23.477773627194608</v>
      </c>
      <c r="BL28">
        <f t="shared" si="24"/>
        <v>-33.784601421872622</v>
      </c>
      <c r="BM28">
        <f t="shared" si="24"/>
        <v>20.308395202741281</v>
      </c>
      <c r="BN28">
        <f t="shared" si="24"/>
        <v>-22.681097503085539</v>
      </c>
      <c r="BO28">
        <f t="shared" si="24"/>
        <v>45.591846758349675</v>
      </c>
      <c r="BP28">
        <f t="shared" si="24"/>
        <v>-2.6313570043012504</v>
      </c>
      <c r="BQ28">
        <f t="shared" si="24"/>
        <v>-10.194889562581196</v>
      </c>
      <c r="BR28">
        <f t="shared" si="24"/>
        <v>-2.6716820987654444</v>
      </c>
      <c r="BS28">
        <f t="shared" si="24"/>
        <v>-46.913090873055197</v>
      </c>
      <c r="BT28">
        <f t="shared" si="23"/>
        <v>33.862236326302025</v>
      </c>
      <c r="BU28">
        <f t="shared" si="23"/>
        <v>14.698089527262567</v>
      </c>
      <c r="BV28">
        <f t="shared" si="23"/>
        <v>-13.617021276595736</v>
      </c>
      <c r="BW28">
        <f t="shared" si="23"/>
        <v>-15.622800844475719</v>
      </c>
      <c r="BX28">
        <f t="shared" si="23"/>
        <v>10.809007506255199</v>
      </c>
      <c r="BY28">
        <f t="shared" si="23"/>
        <v>3.0257413819057604</v>
      </c>
      <c r="BZ28">
        <f t="shared" si="23"/>
        <v>-13.398597311513754</v>
      </c>
      <c r="CA28">
        <f t="shared" si="23"/>
        <v>-0.57364602665766995</v>
      </c>
      <c r="CB28">
        <f t="shared" si="23"/>
        <v>1.6969285593076506</v>
      </c>
      <c r="CC28">
        <f t="shared" si="23"/>
        <v>-2.5362923410645664</v>
      </c>
      <c r="CF28" t="s">
        <v>152</v>
      </c>
      <c r="CG28" s="33">
        <f t="shared" si="12"/>
        <v>0</v>
      </c>
      <c r="CH28" s="33">
        <f t="shared" si="12"/>
        <v>0</v>
      </c>
      <c r="CI28" s="33">
        <f t="shared" si="12"/>
        <v>0</v>
      </c>
      <c r="CJ28" s="33">
        <f t="shared" si="12"/>
        <v>0</v>
      </c>
      <c r="CK28" s="33">
        <f t="shared" si="12"/>
        <v>0</v>
      </c>
      <c r="CL28" s="33">
        <f t="shared" si="12"/>
        <v>0</v>
      </c>
      <c r="CM28" s="33">
        <f t="shared" si="12"/>
        <v>0</v>
      </c>
      <c r="CN28" s="33">
        <f t="shared" si="12"/>
        <v>0</v>
      </c>
      <c r="CO28" s="33">
        <f t="shared" si="12"/>
        <v>0</v>
      </c>
      <c r="CP28" s="33">
        <f t="shared" si="12"/>
        <v>0</v>
      </c>
      <c r="CQ28" s="33">
        <f t="shared" si="12"/>
        <v>0</v>
      </c>
      <c r="CR28" s="33">
        <f t="shared" si="12"/>
        <v>0</v>
      </c>
      <c r="CS28" s="33">
        <f t="shared" si="12"/>
        <v>0</v>
      </c>
      <c r="CT28" s="33">
        <f t="shared" si="12"/>
        <v>0</v>
      </c>
      <c r="CU28" s="33">
        <f t="shared" si="12"/>
        <v>11.951000000000001</v>
      </c>
      <c r="CV28" s="33">
        <f t="shared" si="12"/>
        <v>-0.45400000000000063</v>
      </c>
      <c r="CW28" s="33">
        <f t="shared" si="18"/>
        <v>-1.5779999999999994</v>
      </c>
      <c r="CX28" s="33">
        <f t="shared" si="18"/>
        <v>-1.4130000000000003</v>
      </c>
      <c r="CY28" s="33">
        <f t="shared" si="18"/>
        <v>2.202</v>
      </c>
      <c r="CZ28" s="33">
        <f t="shared" si="18"/>
        <v>2.5139999999999993</v>
      </c>
      <c r="DA28" s="33">
        <f t="shared" si="18"/>
        <v>-4.4669999999999987</v>
      </c>
      <c r="DB28" s="33">
        <f t="shared" si="18"/>
        <v>1.7779999999999987</v>
      </c>
      <c r="DC28" s="33">
        <f t="shared" si="18"/>
        <v>-2.3889999999999993</v>
      </c>
      <c r="DD28" s="33">
        <f t="shared" si="18"/>
        <v>3.7129999999999992</v>
      </c>
      <c r="DE28" s="33">
        <f t="shared" si="18"/>
        <v>-0.31199999999999939</v>
      </c>
      <c r="DF28" s="33">
        <f t="shared" si="18"/>
        <v>-1.1769999999999996</v>
      </c>
      <c r="DG28" s="33">
        <f t="shared" si="18"/>
        <v>-0.27700000000000102</v>
      </c>
      <c r="DH28" s="33">
        <f t="shared" si="18"/>
        <v>-4.7339999999999991</v>
      </c>
      <c r="DI28" s="33">
        <f t="shared" si="18"/>
        <v>1.8140000000000001</v>
      </c>
      <c r="DJ28" s="33">
        <f t="shared" si="18"/>
        <v>1.0539999999999994</v>
      </c>
      <c r="DK28" s="33">
        <f t="shared" si="18"/>
        <v>-1.1199999999999992</v>
      </c>
      <c r="DL28" s="33">
        <f t="shared" si="18"/>
        <v>-1.1100000000000003</v>
      </c>
      <c r="DM28" s="33">
        <f t="shared" si="20"/>
        <v>0.64799999999999969</v>
      </c>
      <c r="DN28" s="33">
        <f t="shared" si="20"/>
        <v>0.20100000000000051</v>
      </c>
      <c r="DO28" s="33">
        <f t="shared" si="20"/>
        <v>-0.9170000000000007</v>
      </c>
      <c r="DP28" s="33">
        <f t="shared" si="20"/>
        <v>-3.3999999999999808E-2</v>
      </c>
      <c r="DQ28" s="33">
        <f t="shared" si="20"/>
        <v>0.10000000000000053</v>
      </c>
      <c r="DR28" s="33">
        <f t="shared" si="20"/>
        <v>-0.15200000000000014</v>
      </c>
      <c r="DS28" s="33"/>
      <c r="DU28" t="s">
        <v>152</v>
      </c>
      <c r="DV28" s="33">
        <f t="shared" si="13"/>
        <v>0</v>
      </c>
      <c r="DW28" s="33">
        <f t="shared" si="22"/>
        <v>0</v>
      </c>
      <c r="DX28" s="33">
        <f t="shared" si="22"/>
        <v>0</v>
      </c>
      <c r="DY28" s="33">
        <f t="shared" si="22"/>
        <v>0</v>
      </c>
      <c r="DZ28" s="33">
        <f t="shared" si="22"/>
        <v>0</v>
      </c>
      <c r="EA28" s="33">
        <f t="shared" si="22"/>
        <v>0</v>
      </c>
      <c r="EB28" s="33">
        <f t="shared" si="22"/>
        <v>0</v>
      </c>
      <c r="EC28" s="33">
        <f t="shared" si="22"/>
        <v>0</v>
      </c>
      <c r="ED28" s="33">
        <f t="shared" si="22"/>
        <v>0</v>
      </c>
      <c r="EE28" s="33">
        <f t="shared" si="22"/>
        <v>0</v>
      </c>
      <c r="EF28" s="33">
        <f t="shared" si="22"/>
        <v>0</v>
      </c>
      <c r="EG28" s="33">
        <f t="shared" si="22"/>
        <v>0</v>
      </c>
      <c r="EH28" s="33">
        <f t="shared" si="22"/>
        <v>0</v>
      </c>
      <c r="EI28" s="33">
        <f t="shared" si="22"/>
        <v>0</v>
      </c>
      <c r="EJ28" s="33">
        <f t="shared" si="22"/>
        <v>11.951000000000001</v>
      </c>
      <c r="EK28" s="33">
        <f t="shared" si="22"/>
        <v>11.497</v>
      </c>
      <c r="EL28" s="33">
        <f t="shared" si="22"/>
        <v>9.9190000000000005</v>
      </c>
      <c r="EM28" s="33">
        <f t="shared" si="21"/>
        <v>8.5060000000000002</v>
      </c>
      <c r="EN28" s="33">
        <f t="shared" si="21"/>
        <v>10.708</v>
      </c>
      <c r="EO28" s="33">
        <f t="shared" si="21"/>
        <v>13.222</v>
      </c>
      <c r="EP28" s="33">
        <f t="shared" si="21"/>
        <v>8.7550000000000008</v>
      </c>
      <c r="EQ28" s="33">
        <f t="shared" si="21"/>
        <v>10.532999999999999</v>
      </c>
      <c r="ER28" s="33">
        <f t="shared" si="21"/>
        <v>8.1440000000000001</v>
      </c>
      <c r="ES28" s="33">
        <f t="shared" si="19"/>
        <v>11.856999999999999</v>
      </c>
      <c r="ET28" s="33">
        <f t="shared" si="19"/>
        <v>11.545</v>
      </c>
      <c r="EU28" s="33">
        <f t="shared" si="19"/>
        <v>10.368</v>
      </c>
      <c r="EV28" s="33">
        <f t="shared" si="19"/>
        <v>10.090999999999999</v>
      </c>
      <c r="EW28" s="33">
        <f t="shared" si="19"/>
        <v>5.3570000000000002</v>
      </c>
      <c r="EX28" s="33">
        <f t="shared" si="19"/>
        <v>7.1710000000000003</v>
      </c>
      <c r="EY28" s="33">
        <f t="shared" si="19"/>
        <v>8.2249999999999996</v>
      </c>
      <c r="EZ28" s="33">
        <f t="shared" si="19"/>
        <v>7.1050000000000004</v>
      </c>
      <c r="FA28" s="33">
        <f t="shared" si="19"/>
        <v>5.9950000000000001</v>
      </c>
      <c r="FB28" s="33">
        <f t="shared" si="19"/>
        <v>6.6429999999999998</v>
      </c>
      <c r="FC28" s="33">
        <f t="shared" si="19"/>
        <v>6.8440000000000003</v>
      </c>
      <c r="FD28" s="33">
        <f t="shared" si="19"/>
        <v>5.9269999999999996</v>
      </c>
      <c r="FE28" s="33">
        <f t="shared" si="19"/>
        <v>5.8929999999999998</v>
      </c>
      <c r="FF28" s="33">
        <f t="shared" si="19"/>
        <v>5.9930000000000003</v>
      </c>
      <c r="FG28" s="33">
        <f t="shared" si="19"/>
        <v>5.8410000000000002</v>
      </c>
      <c r="FH28" s="67"/>
      <c r="FI28" s="34">
        <v>1995</v>
      </c>
      <c r="FK28" s="33"/>
      <c r="FL28" s="33"/>
    </row>
    <row r="29" spans="1:168" x14ac:dyDescent="0.25">
      <c r="A29" t="s">
        <v>153</v>
      </c>
      <c r="B29" s="33"/>
      <c r="C29" s="33"/>
      <c r="D29" s="33"/>
      <c r="E29" s="33"/>
      <c r="F29" s="33"/>
      <c r="G29" s="33"/>
      <c r="H29" s="33"/>
      <c r="I29" s="33"/>
      <c r="J29" s="33"/>
      <c r="K29" s="33"/>
      <c r="L29" s="33"/>
      <c r="M29" s="33"/>
      <c r="N29" s="33">
        <f>+VLOOKUP($A29,'[2]World Current Acct'!$D$2:$AW$189,N$1-1973,0)</f>
        <v>-0.39900000000000002</v>
      </c>
      <c r="O29" s="33">
        <f>+VLOOKUP($A29,'[2]World Current Acct'!$D$2:$AW$189,O$1-1973,0)</f>
        <v>-4.2859999999999996</v>
      </c>
      <c r="P29" s="33">
        <f>+VLOOKUP($A29,'[2]World Current Acct'!$D$2:$AW$189,P$1-1973,0)</f>
        <v>-9.0129999999999999</v>
      </c>
      <c r="Q29" s="33">
        <f>+VLOOKUP($A29,'[2]World Current Acct'!$D$2:$AW$189,Q$1-1973,0)</f>
        <v>-6.1310000000000002</v>
      </c>
      <c r="R29" s="33">
        <f>+VLOOKUP($A29,'[2]World Current Acct'!$D$2:$AW$189,R$1-1973,0)</f>
        <v>-7.5090000000000003</v>
      </c>
      <c r="S29" s="33">
        <f>+VLOOKUP($A29,'[2]World Current Acct'!$D$2:$AW$189,S$1-1973,0)</f>
        <v>-7.9619999999999997</v>
      </c>
      <c r="T29" s="33">
        <f>+VLOOKUP($A29,'[2]World Current Acct'!$D$2:$AW$189,T$1-1973,0)</f>
        <v>-8.68</v>
      </c>
      <c r="U29" s="33">
        <f>+VLOOKUP($A29,'[2]World Current Acct'!$D$2:$AW$189,U$1-1973,0)</f>
        <v>-2.6520000000000001</v>
      </c>
      <c r="V29" s="33">
        <f>+VLOOKUP($A29,'[2]World Current Acct'!$D$2:$AW$189,V$1-1973,0)</f>
        <v>-1.883</v>
      </c>
      <c r="W29" s="33">
        <f>+VLOOKUP($A29,'[2]World Current Acct'!$D$2:$AW$189,W$1-1973,0)</f>
        <v>-7.2249999999999996</v>
      </c>
      <c r="X29" s="33">
        <f>+VLOOKUP($A29,'[2]World Current Acct'!$D$2:$AW$189,X$1-1973,0)</f>
        <v>-9.4670000000000005</v>
      </c>
      <c r="Y29" s="33">
        <f>+VLOOKUP($A29,'[2]World Current Acct'!$D$2:$AW$189,Y$1-1973,0)</f>
        <v>-4.0259999999999998</v>
      </c>
      <c r="Z29" s="33">
        <f>+VLOOKUP($A29,'[2]World Current Acct'!$D$2:$AW$189,Z$1-1973,0)</f>
        <v>-8.1449999999999996</v>
      </c>
      <c r="AA29" s="33">
        <f>+VLOOKUP($A29,'[2]World Current Acct'!$D$2:$AW$189,AA$1-1973,0)</f>
        <v>-2.544</v>
      </c>
      <c r="AB29" s="33">
        <f>+VLOOKUP($A29,'[2]World Current Acct'!$D$2:$AW$189,AB$1-1973,0)</f>
        <v>-0.44700000000000001</v>
      </c>
      <c r="AC29" s="33">
        <f>+VLOOKUP($A29,'[2]World Current Acct'!$D$2:$AW$189,AC$1-1973,0)</f>
        <v>-7.06</v>
      </c>
      <c r="AD29" s="33">
        <f>+VLOOKUP($A29,'[2]World Current Acct'!$D$2:$AW$189,AD$1-1973,0)</f>
        <v>-12.83</v>
      </c>
      <c r="AE29" s="33">
        <f>+VLOOKUP($A29,'[2]World Current Acct'!$D$2:$AW$189,AE$1-1973,0)</f>
        <v>-6.819</v>
      </c>
      <c r="AF29" s="33">
        <f>+VLOOKUP($A29,'[2]World Current Acct'!$D$2:$AW$189,AF$1-1973,0)</f>
        <v>-2.13</v>
      </c>
      <c r="AG29" s="33">
        <f>+VLOOKUP($A29,'[2]World Current Acct'!$D$2:$AW$189,AG$1-1973,0)</f>
        <v>-2.988</v>
      </c>
      <c r="AH29" s="33">
        <f>+VLOOKUP($A29,'[2]World Current Acct'!$D$2:$AW$189,AH$1-1973,0)</f>
        <v>-3.8730000000000002</v>
      </c>
      <c r="AI29" s="33">
        <f>+VLOOKUP($A29,'[2]World Current Acct'!$D$2:$AW$189,AI$1-1973,0)</f>
        <v>-4.742</v>
      </c>
      <c r="AJ29" s="33">
        <f>+VLOOKUP($A29,'[2]World Current Acct'!$D$2:$AW$189,AJ$1-1973,0)</f>
        <v>-6.2210000000000001</v>
      </c>
      <c r="AK29" s="33">
        <f>+VLOOKUP($A29,'[2]World Current Acct'!$D$2:$AW$189,AK$1-1973,0)</f>
        <v>-5.9249999999999998</v>
      </c>
      <c r="AL29" s="33">
        <f>+VLOOKUP($A29,'[2]World Current Acct'!$D$2:$AW$189,AL$1-1973,0)</f>
        <v>-5.556</v>
      </c>
      <c r="AM29" s="33">
        <f>+VLOOKUP($A29,'[2]World Current Acct'!$D$2:$AW$189,AM$1-1973,0)</f>
        <v>-5.2220000000000004</v>
      </c>
      <c r="AN29" s="33">
        <f>+VLOOKUP($A29,'[2]World Current Acct'!$D$2:$AW$189,AN$1-1973,0)</f>
        <v>-4.923</v>
      </c>
      <c r="AO29" s="66"/>
      <c r="AQ29" t="s">
        <v>153</v>
      </c>
      <c r="AR29" t="e">
        <f t="shared" si="25"/>
        <v>#DIV/0!</v>
      </c>
      <c r="AS29" t="e">
        <f t="shared" si="25"/>
        <v>#DIV/0!</v>
      </c>
      <c r="AT29" t="e">
        <f t="shared" si="25"/>
        <v>#DIV/0!</v>
      </c>
      <c r="AU29" t="e">
        <f t="shared" si="25"/>
        <v>#DIV/0!</v>
      </c>
      <c r="AV29" t="e">
        <f t="shared" si="25"/>
        <v>#DIV/0!</v>
      </c>
      <c r="AW29" t="e">
        <f t="shared" si="25"/>
        <v>#DIV/0!</v>
      </c>
      <c r="AX29" t="e">
        <f t="shared" si="25"/>
        <v>#DIV/0!</v>
      </c>
      <c r="AY29" t="e">
        <f t="shared" si="25"/>
        <v>#DIV/0!</v>
      </c>
      <c r="AZ29" t="e">
        <f t="shared" si="25"/>
        <v>#DIV/0!</v>
      </c>
      <c r="BA29" t="e">
        <f t="shared" si="25"/>
        <v>#DIV/0!</v>
      </c>
      <c r="BB29" t="e">
        <f t="shared" si="25"/>
        <v>#DIV/0!</v>
      </c>
      <c r="BC29" t="e">
        <f t="shared" si="25"/>
        <v>#DIV/0!</v>
      </c>
      <c r="BD29">
        <f t="shared" si="25"/>
        <v>974.18546365914767</v>
      </c>
      <c r="BE29">
        <f t="shared" si="25"/>
        <v>110.28931404573029</v>
      </c>
      <c r="BF29">
        <f t="shared" si="25"/>
        <v>-31.976034616664819</v>
      </c>
      <c r="BG29">
        <f t="shared" si="25"/>
        <v>22.475941934431589</v>
      </c>
      <c r="BH29">
        <f t="shared" si="24"/>
        <v>6.0327606871753687</v>
      </c>
      <c r="BI29">
        <f t="shared" si="24"/>
        <v>9.0178347148957414</v>
      </c>
      <c r="BJ29">
        <f t="shared" si="24"/>
        <v>-69.447004608294918</v>
      </c>
      <c r="BK29">
        <f t="shared" si="24"/>
        <v>-28.996983408748122</v>
      </c>
      <c r="BL29">
        <f t="shared" si="24"/>
        <v>283.69622942113648</v>
      </c>
      <c r="BM29">
        <f t="shared" si="24"/>
        <v>31.031141868512123</v>
      </c>
      <c r="BN29">
        <f t="shared" si="24"/>
        <v>-57.473328403929443</v>
      </c>
      <c r="BO29">
        <f t="shared" si="24"/>
        <v>102.30998509687032</v>
      </c>
      <c r="BP29">
        <f t="shared" si="24"/>
        <v>-68.766114180478823</v>
      </c>
      <c r="BQ29">
        <f t="shared" si="24"/>
        <v>-82.429245283018872</v>
      </c>
      <c r="BR29">
        <f t="shared" si="24"/>
        <v>1479.4183445190156</v>
      </c>
      <c r="BS29">
        <f t="shared" si="24"/>
        <v>81.72804532577905</v>
      </c>
      <c r="BT29">
        <f t="shared" si="23"/>
        <v>-46.851130163678874</v>
      </c>
      <c r="BU29">
        <f t="shared" si="23"/>
        <v>-68.763748350197972</v>
      </c>
      <c r="BV29">
        <f t="shared" si="23"/>
        <v>40.281690140845086</v>
      </c>
      <c r="BW29">
        <f t="shared" si="23"/>
        <v>29.618473895582355</v>
      </c>
      <c r="BX29">
        <f t="shared" si="23"/>
        <v>22.437387038471471</v>
      </c>
      <c r="BY29">
        <f t="shared" si="23"/>
        <v>31.189371573175862</v>
      </c>
      <c r="BZ29">
        <f t="shared" si="23"/>
        <v>-4.7580774795049052</v>
      </c>
      <c r="CA29">
        <f t="shared" si="23"/>
        <v>-6.2278481012658204</v>
      </c>
      <c r="CB29">
        <f t="shared" si="23"/>
        <v>-6.0115190784737109</v>
      </c>
      <c r="CC29">
        <f t="shared" si="23"/>
        <v>-5.7257755649176687</v>
      </c>
      <c r="CF29" t="s">
        <v>153</v>
      </c>
      <c r="CG29" s="33">
        <f t="shared" si="12"/>
        <v>0</v>
      </c>
      <c r="CH29" s="33">
        <f t="shared" si="12"/>
        <v>0</v>
      </c>
      <c r="CI29" s="33">
        <f t="shared" si="12"/>
        <v>0</v>
      </c>
      <c r="CJ29" s="33">
        <f t="shared" si="12"/>
        <v>0</v>
      </c>
      <c r="CK29" s="33">
        <f t="shared" si="12"/>
        <v>0</v>
      </c>
      <c r="CL29" s="33">
        <f t="shared" si="12"/>
        <v>0</v>
      </c>
      <c r="CM29" s="33">
        <f t="shared" si="12"/>
        <v>0</v>
      </c>
      <c r="CN29" s="33">
        <f t="shared" si="12"/>
        <v>0</v>
      </c>
      <c r="CO29" s="33">
        <f t="shared" si="12"/>
        <v>0</v>
      </c>
      <c r="CP29" s="33">
        <f t="shared" si="12"/>
        <v>0</v>
      </c>
      <c r="CQ29" s="33">
        <f t="shared" si="12"/>
        <v>0</v>
      </c>
      <c r="CR29" s="33">
        <f t="shared" si="12"/>
        <v>-0.39900000000000002</v>
      </c>
      <c r="CS29" s="33">
        <f t="shared" si="12"/>
        <v>-3.8869999999999996</v>
      </c>
      <c r="CT29" s="33">
        <f t="shared" si="12"/>
        <v>-4.7270000000000003</v>
      </c>
      <c r="CU29" s="33">
        <f t="shared" si="12"/>
        <v>2.8819999999999997</v>
      </c>
      <c r="CV29" s="33">
        <f t="shared" si="12"/>
        <v>-1.3780000000000001</v>
      </c>
      <c r="CW29" s="33">
        <f t="shared" si="18"/>
        <v>-0.4529999999999994</v>
      </c>
      <c r="CX29" s="33">
        <f t="shared" si="18"/>
        <v>-0.71799999999999997</v>
      </c>
      <c r="CY29" s="33">
        <f t="shared" si="18"/>
        <v>6.0279999999999996</v>
      </c>
      <c r="CZ29" s="33">
        <f t="shared" si="18"/>
        <v>0.76900000000000013</v>
      </c>
      <c r="DA29" s="33">
        <f t="shared" si="18"/>
        <v>-5.3419999999999996</v>
      </c>
      <c r="DB29" s="33">
        <f t="shared" si="18"/>
        <v>-2.2420000000000009</v>
      </c>
      <c r="DC29" s="33">
        <f t="shared" si="18"/>
        <v>5.4410000000000007</v>
      </c>
      <c r="DD29" s="33">
        <f t="shared" si="18"/>
        <v>-4.1189999999999998</v>
      </c>
      <c r="DE29" s="33">
        <f t="shared" si="18"/>
        <v>5.6009999999999991</v>
      </c>
      <c r="DF29" s="33">
        <f t="shared" si="18"/>
        <v>2.097</v>
      </c>
      <c r="DG29" s="33">
        <f t="shared" si="18"/>
        <v>-6.6129999999999995</v>
      </c>
      <c r="DH29" s="33">
        <f t="shared" si="18"/>
        <v>-5.7700000000000005</v>
      </c>
      <c r="DI29" s="33">
        <f t="shared" si="18"/>
        <v>6.0110000000000001</v>
      </c>
      <c r="DJ29" s="33">
        <f t="shared" si="18"/>
        <v>4.6890000000000001</v>
      </c>
      <c r="DK29" s="33">
        <f t="shared" si="18"/>
        <v>-0.8580000000000001</v>
      </c>
      <c r="DL29" s="33">
        <f t="shared" si="18"/>
        <v>-0.88500000000000023</v>
      </c>
      <c r="DM29" s="33">
        <f t="shared" si="20"/>
        <v>-0.86899999999999977</v>
      </c>
      <c r="DN29" s="33">
        <f t="shared" si="20"/>
        <v>-1.4790000000000001</v>
      </c>
      <c r="DO29" s="33">
        <f t="shared" si="20"/>
        <v>0.29600000000000026</v>
      </c>
      <c r="DP29" s="33">
        <f t="shared" si="20"/>
        <v>0.36899999999999977</v>
      </c>
      <c r="DQ29" s="33">
        <f t="shared" si="20"/>
        <v>0.33399999999999963</v>
      </c>
      <c r="DR29" s="33">
        <f t="shared" si="20"/>
        <v>0.29900000000000038</v>
      </c>
      <c r="DS29" s="33"/>
      <c r="DU29" t="s">
        <v>153</v>
      </c>
      <c r="DV29" s="33">
        <f t="shared" si="13"/>
        <v>0</v>
      </c>
      <c r="DW29" s="33">
        <f t="shared" si="22"/>
        <v>0</v>
      </c>
      <c r="DX29" s="33">
        <f t="shared" si="22"/>
        <v>0</v>
      </c>
      <c r="DY29" s="33">
        <f t="shared" si="22"/>
        <v>0</v>
      </c>
      <c r="DZ29" s="33">
        <f t="shared" si="22"/>
        <v>0</v>
      </c>
      <c r="EA29" s="33">
        <f t="shared" si="22"/>
        <v>0</v>
      </c>
      <c r="EB29" s="33">
        <f t="shared" si="22"/>
        <v>0</v>
      </c>
      <c r="EC29" s="33">
        <f t="shared" si="22"/>
        <v>0</v>
      </c>
      <c r="ED29" s="33">
        <f t="shared" si="22"/>
        <v>0</v>
      </c>
      <c r="EE29" s="33">
        <f t="shared" si="22"/>
        <v>0</v>
      </c>
      <c r="EF29" s="33">
        <f t="shared" si="22"/>
        <v>0</v>
      </c>
      <c r="EG29" s="33">
        <f t="shared" si="22"/>
        <v>-0.39900000000000002</v>
      </c>
      <c r="EH29" s="33">
        <f t="shared" si="22"/>
        <v>-4.2859999999999996</v>
      </c>
      <c r="EI29" s="33">
        <f t="shared" si="22"/>
        <v>-9.0129999999999999</v>
      </c>
      <c r="EJ29" s="33">
        <f t="shared" si="22"/>
        <v>-6.1310000000000002</v>
      </c>
      <c r="EK29" s="33">
        <f t="shared" si="22"/>
        <v>-7.5090000000000003</v>
      </c>
      <c r="EL29" s="33">
        <f t="shared" si="22"/>
        <v>-7.9619999999999997</v>
      </c>
      <c r="EM29" s="33">
        <f t="shared" si="21"/>
        <v>-8.68</v>
      </c>
      <c r="EN29" s="33">
        <f t="shared" si="21"/>
        <v>-2.6520000000000001</v>
      </c>
      <c r="EO29" s="33">
        <f t="shared" si="21"/>
        <v>-1.883</v>
      </c>
      <c r="EP29" s="33">
        <f t="shared" si="21"/>
        <v>-7.2249999999999996</v>
      </c>
      <c r="EQ29" s="33">
        <f t="shared" si="21"/>
        <v>-9.4670000000000005</v>
      </c>
      <c r="ER29" s="33">
        <f t="shared" si="21"/>
        <v>-4.0259999999999998</v>
      </c>
      <c r="ES29" s="33">
        <f t="shared" si="19"/>
        <v>-8.1449999999999996</v>
      </c>
      <c r="ET29" s="33">
        <f t="shared" si="19"/>
        <v>-2.5440000000000005</v>
      </c>
      <c r="EU29" s="33">
        <f t="shared" si="19"/>
        <v>-0.44700000000000051</v>
      </c>
      <c r="EV29" s="33">
        <f t="shared" si="19"/>
        <v>-7.0600000000000005</v>
      </c>
      <c r="EW29" s="33">
        <f t="shared" si="19"/>
        <v>-12.830000000000002</v>
      </c>
      <c r="EX29" s="33">
        <f t="shared" si="19"/>
        <v>-6.8190000000000017</v>
      </c>
      <c r="EY29" s="33">
        <f t="shared" si="19"/>
        <v>-2.1300000000000017</v>
      </c>
      <c r="EZ29" s="33">
        <f t="shared" si="19"/>
        <v>-2.9880000000000018</v>
      </c>
      <c r="FA29" s="33">
        <f t="shared" si="19"/>
        <v>-3.873000000000002</v>
      </c>
      <c r="FB29" s="33">
        <f t="shared" si="19"/>
        <v>-4.7420000000000018</v>
      </c>
      <c r="FC29" s="33">
        <f t="shared" si="19"/>
        <v>-6.2210000000000019</v>
      </c>
      <c r="FD29" s="33">
        <f t="shared" si="19"/>
        <v>-5.9250000000000016</v>
      </c>
      <c r="FE29" s="33">
        <f t="shared" si="19"/>
        <v>-5.5560000000000018</v>
      </c>
      <c r="FF29" s="33">
        <f t="shared" si="19"/>
        <v>-5.2220000000000022</v>
      </c>
      <c r="FG29" s="33">
        <f t="shared" si="19"/>
        <v>-4.9230000000000018</v>
      </c>
      <c r="FH29" s="67"/>
      <c r="FI29" s="34">
        <v>1992</v>
      </c>
      <c r="FK29" s="33"/>
      <c r="FL29" s="33"/>
    </row>
    <row r="30" spans="1:168" x14ac:dyDescent="0.25">
      <c r="A30" t="s">
        <v>154</v>
      </c>
      <c r="B30" s="33">
        <f>+VLOOKUP($A30,'[2]World Current Acct'!$D$2:$AW$189,B$1-1973,0)</f>
        <v>-16.077999999999999</v>
      </c>
      <c r="C30" s="33">
        <f>+VLOOKUP($A30,'[2]World Current Acct'!$D$2:$AW$189,C$1-1973,0)</f>
        <v>-6.2149999999999999</v>
      </c>
      <c r="D30" s="33">
        <f>+VLOOKUP($A30,'[2]World Current Acct'!$D$2:$AW$189,D$1-1973,0)</f>
        <v>-4.633</v>
      </c>
      <c r="E30" s="33">
        <f>+VLOOKUP($A30,'[2]World Current Acct'!$D$2:$AW$189,E$1-1973,0)</f>
        <v>-11.079000000000001</v>
      </c>
      <c r="F30" s="33">
        <f>+VLOOKUP($A30,'[2]World Current Acct'!$D$2:$AW$189,F$1-1973,0)</f>
        <v>-3.4060000000000001</v>
      </c>
      <c r="G30" s="33">
        <f>+VLOOKUP($A30,'[2]World Current Acct'!$D$2:$AW$189,G$1-1973,0)</f>
        <v>4.3449999999999998</v>
      </c>
      <c r="H30" s="33">
        <f>+VLOOKUP($A30,'[2]World Current Acct'!$D$2:$AW$189,H$1-1973,0)</f>
        <v>6.851</v>
      </c>
      <c r="I30" s="33">
        <f>+VLOOKUP($A30,'[2]World Current Acct'!$D$2:$AW$189,I$1-1973,0)</f>
        <v>13.167</v>
      </c>
      <c r="J30" s="33">
        <f>+VLOOKUP($A30,'[2]World Current Acct'!$D$2:$AW$189,J$1-1973,0)</f>
        <v>12.212999999999999</v>
      </c>
      <c r="K30" s="33">
        <f>+VLOOKUP($A30,'[2]World Current Acct'!$D$2:$AW$189,K$1-1973,0)</f>
        <v>10.958</v>
      </c>
      <c r="L30" s="33">
        <f>+VLOOKUP($A30,'[2]World Current Acct'!$D$2:$AW$189,L$1-1973,0)</f>
        <v>12.404</v>
      </c>
      <c r="M30" s="33">
        <f>+VLOOKUP($A30,'[2]World Current Acct'!$D$2:$AW$189,M$1-1973,0)</f>
        <v>2.3769999999999998</v>
      </c>
      <c r="N30" s="33">
        <f>+VLOOKUP($A30,'[2]World Current Acct'!$D$2:$AW$189,N$1-1973,0)</f>
        <v>-6.4109999999999996</v>
      </c>
      <c r="O30" s="33">
        <f>+VLOOKUP($A30,'[2]World Current Acct'!$D$2:$AW$189,O$1-1973,0)</f>
        <v>-15.538</v>
      </c>
      <c r="P30" s="33">
        <f>+VLOOKUP($A30,'[2]World Current Acct'!$D$2:$AW$189,P$1-1973,0)</f>
        <v>-2.9060000000000001</v>
      </c>
      <c r="Q30" s="33">
        <f>+VLOOKUP($A30,'[2]World Current Acct'!$D$2:$AW$189,Q$1-1973,0)</f>
        <v>-3.9020000000000001</v>
      </c>
      <c r="R30" s="33">
        <f>+VLOOKUP($A30,'[2]World Current Acct'!$D$2:$AW$189,R$1-1973,0)</f>
        <v>-1.4119999999999999</v>
      </c>
      <c r="S30" s="33">
        <f>+VLOOKUP($A30,'[2]World Current Acct'!$D$2:$AW$189,S$1-1973,0)</f>
        <v>-5.32</v>
      </c>
      <c r="T30" s="33">
        <f>+VLOOKUP($A30,'[2]World Current Acct'!$D$2:$AW$189,T$1-1973,0)</f>
        <v>-3.153</v>
      </c>
      <c r="U30" s="33">
        <f>+VLOOKUP($A30,'[2]World Current Acct'!$D$2:$AW$189,U$1-1973,0)</f>
        <v>-10.435</v>
      </c>
      <c r="V30" s="33">
        <f>+VLOOKUP($A30,'[2]World Current Acct'!$D$2:$AW$189,V$1-1973,0)</f>
        <v>-6.4210000000000003</v>
      </c>
      <c r="W30" s="33">
        <f>+VLOOKUP($A30,'[2]World Current Acct'!$D$2:$AW$189,W$1-1973,0)</f>
        <v>-7.6529999999999996</v>
      </c>
      <c r="X30" s="33">
        <f>+VLOOKUP($A30,'[2]World Current Acct'!$D$2:$AW$189,X$1-1973,0)</f>
        <v>-4.2969999999999997</v>
      </c>
      <c r="Y30" s="33">
        <f>+VLOOKUP($A30,'[2]World Current Acct'!$D$2:$AW$189,Y$1-1973,0)</f>
        <v>-3.2949999999999999</v>
      </c>
      <c r="Z30" s="33">
        <f>+VLOOKUP($A30,'[2]World Current Acct'!$D$2:$AW$189,Z$1-1973,0)</f>
        <v>-11.372999999999999</v>
      </c>
      <c r="AA30" s="33">
        <f>+VLOOKUP($A30,'[2]World Current Acct'!$D$2:$AW$189,AA$1-1973,0)</f>
        <v>-27.507999999999999</v>
      </c>
      <c r="AB30" s="33">
        <f>+VLOOKUP($A30,'[2]World Current Acct'!$D$2:$AW$189,AB$1-1973,0)</f>
        <v>-23.169</v>
      </c>
      <c r="AC30" s="33">
        <f>+VLOOKUP($A30,'[2]World Current Acct'!$D$2:$AW$189,AC$1-1973,0)</f>
        <v>-14.691000000000001</v>
      </c>
      <c r="AD30" s="33">
        <f>+VLOOKUP($A30,'[2]World Current Acct'!$D$2:$AW$189,AD$1-1973,0)</f>
        <v>-32.369999999999997</v>
      </c>
      <c r="AE30" s="33">
        <f>+VLOOKUP($A30,'[2]World Current Acct'!$D$2:$AW$189,AE$1-1973,0)</f>
        <v>-11.128</v>
      </c>
      <c r="AF30" s="33">
        <f>+VLOOKUP($A30,'[2]World Current Acct'!$D$2:$AW$189,AF$1-1973,0)</f>
        <v>-9.2270000000000003</v>
      </c>
      <c r="AG30" s="33">
        <f>+VLOOKUP($A30,'[2]World Current Acct'!$D$2:$AW$189,AG$1-1973,0)</f>
        <v>-21.399000000000001</v>
      </c>
      <c r="AH30" s="33">
        <f>+VLOOKUP($A30,'[2]World Current Acct'!$D$2:$AW$189,AH$1-1973,0)</f>
        <v>-26.454999999999998</v>
      </c>
      <c r="AI30" s="33">
        <f>+VLOOKUP($A30,'[2]World Current Acct'!$D$2:$AW$189,AI$1-1973,0)</f>
        <v>-27.823</v>
      </c>
      <c r="AJ30" s="33">
        <f>+VLOOKUP($A30,'[2]World Current Acct'!$D$2:$AW$189,AJ$1-1973,0)</f>
        <v>-26.995000000000001</v>
      </c>
      <c r="AK30" s="33">
        <f>+VLOOKUP($A30,'[2]World Current Acct'!$D$2:$AW$189,AK$1-1973,0)</f>
        <v>-25.914999999999999</v>
      </c>
      <c r="AL30" s="33">
        <f>+VLOOKUP($A30,'[2]World Current Acct'!$D$2:$AW$189,AL$1-1973,0)</f>
        <v>-26.013999999999999</v>
      </c>
      <c r="AM30" s="33">
        <f>+VLOOKUP($A30,'[2]World Current Acct'!$D$2:$AW$189,AM$1-1973,0)</f>
        <v>-25.355</v>
      </c>
      <c r="AN30" s="33">
        <f>+VLOOKUP($A30,'[2]World Current Acct'!$D$2:$AW$189,AN$1-1973,0)</f>
        <v>-34.811</v>
      </c>
      <c r="AO30" s="66"/>
      <c r="AQ30" t="s">
        <v>154</v>
      </c>
      <c r="AR30">
        <f t="shared" si="25"/>
        <v>-61.34469461375793</v>
      </c>
      <c r="AS30">
        <f t="shared" si="25"/>
        <v>-25.454545454545453</v>
      </c>
      <c r="AT30">
        <f t="shared" si="25"/>
        <v>139.1323116770991</v>
      </c>
      <c r="AU30">
        <f t="shared" si="25"/>
        <v>-69.257153172669007</v>
      </c>
      <c r="AV30">
        <f t="shared" si="25"/>
        <v>-227.56899588960658</v>
      </c>
      <c r="AW30">
        <f t="shared" si="25"/>
        <v>57.675489067894148</v>
      </c>
      <c r="AX30">
        <f t="shared" si="25"/>
        <v>92.190921033425752</v>
      </c>
      <c r="AY30">
        <f t="shared" si="25"/>
        <v>-7.2453861927546228</v>
      </c>
      <c r="AZ30">
        <f t="shared" si="25"/>
        <v>-10.27593547858838</v>
      </c>
      <c r="BA30">
        <f t="shared" si="25"/>
        <v>13.19583865668919</v>
      </c>
      <c r="BB30">
        <f t="shared" si="25"/>
        <v>-80.836826830054818</v>
      </c>
      <c r="BC30">
        <f t="shared" si="25"/>
        <v>-369.70971813209928</v>
      </c>
      <c r="BD30">
        <f t="shared" si="25"/>
        <v>142.36468569645925</v>
      </c>
      <c r="BE30">
        <f t="shared" si="25"/>
        <v>-81.297464281117257</v>
      </c>
      <c r="BF30">
        <f t="shared" si="25"/>
        <v>34.273916035788034</v>
      </c>
      <c r="BG30">
        <f t="shared" si="25"/>
        <v>-63.813429010763713</v>
      </c>
      <c r="BH30">
        <f t="shared" si="24"/>
        <v>276.77053824362611</v>
      </c>
      <c r="BI30">
        <f t="shared" si="24"/>
        <v>-40.733082706766922</v>
      </c>
      <c r="BJ30">
        <f t="shared" si="24"/>
        <v>230.95464636853791</v>
      </c>
      <c r="BK30">
        <f t="shared" si="24"/>
        <v>-38.466698610445619</v>
      </c>
      <c r="BL30">
        <f t="shared" si="24"/>
        <v>19.187042516741926</v>
      </c>
      <c r="BM30">
        <f t="shared" si="24"/>
        <v>-43.852084150006533</v>
      </c>
      <c r="BN30">
        <f t="shared" si="24"/>
        <v>-23.318594368163843</v>
      </c>
      <c r="BO30">
        <f t="shared" si="24"/>
        <v>245.15933232169954</v>
      </c>
      <c r="BP30">
        <f t="shared" si="24"/>
        <v>141.87109821507079</v>
      </c>
      <c r="BQ30">
        <f t="shared" si="24"/>
        <v>-15.773593136542104</v>
      </c>
      <c r="BR30">
        <f t="shared" si="24"/>
        <v>-36.591997928266217</v>
      </c>
      <c r="BS30">
        <f t="shared" si="24"/>
        <v>120.33898305084745</v>
      </c>
      <c r="BT30">
        <f t="shared" si="23"/>
        <v>-65.622489959839356</v>
      </c>
      <c r="BU30">
        <f t="shared" si="23"/>
        <v>-17.083033788641274</v>
      </c>
      <c r="BV30">
        <f t="shared" si="23"/>
        <v>131.91719952313861</v>
      </c>
      <c r="BW30">
        <f t="shared" si="23"/>
        <v>23.627272302444041</v>
      </c>
      <c r="BX30">
        <f t="shared" si="23"/>
        <v>5.1710451710451792</v>
      </c>
      <c r="BY30">
        <f t="shared" si="23"/>
        <v>-2.975955145023903</v>
      </c>
      <c r="BZ30">
        <f t="shared" si="23"/>
        <v>-4.0007408779403733</v>
      </c>
      <c r="CA30">
        <f t="shared" si="23"/>
        <v>0.3820181362145405</v>
      </c>
      <c r="CB30">
        <f t="shared" si="23"/>
        <v>-2.5332513262089691</v>
      </c>
      <c r="CC30">
        <f t="shared" si="23"/>
        <v>37.29441924669689</v>
      </c>
      <c r="CF30" t="s">
        <v>154</v>
      </c>
      <c r="CG30" s="33">
        <f t="shared" si="12"/>
        <v>9.8629999999999995</v>
      </c>
      <c r="CH30" s="33">
        <f t="shared" si="12"/>
        <v>1.5819999999999999</v>
      </c>
      <c r="CI30" s="33">
        <f t="shared" si="12"/>
        <v>-6.4460000000000006</v>
      </c>
      <c r="CJ30" s="33">
        <f t="shared" si="12"/>
        <v>7.673</v>
      </c>
      <c r="CK30" s="33">
        <f t="shared" si="12"/>
        <v>7.7509999999999994</v>
      </c>
      <c r="CL30" s="33">
        <f t="shared" si="12"/>
        <v>2.5060000000000002</v>
      </c>
      <c r="CM30" s="33">
        <f t="shared" si="12"/>
        <v>6.3159999999999998</v>
      </c>
      <c r="CN30" s="33">
        <f t="shared" si="12"/>
        <v>-0.95400000000000063</v>
      </c>
      <c r="CO30" s="33">
        <f t="shared" si="12"/>
        <v>-1.254999999999999</v>
      </c>
      <c r="CP30" s="33">
        <f t="shared" si="12"/>
        <v>1.4459999999999997</v>
      </c>
      <c r="CQ30" s="33">
        <f t="shared" si="12"/>
        <v>-10.027000000000001</v>
      </c>
      <c r="CR30" s="33">
        <f t="shared" si="12"/>
        <v>-8.7880000000000003</v>
      </c>
      <c r="CS30" s="33">
        <f t="shared" si="12"/>
        <v>-9.1270000000000007</v>
      </c>
      <c r="CT30" s="33">
        <f t="shared" si="12"/>
        <v>12.632</v>
      </c>
      <c r="CU30" s="33">
        <f t="shared" si="12"/>
        <v>-0.996</v>
      </c>
      <c r="CV30" s="33">
        <f t="shared" si="12"/>
        <v>2.4900000000000002</v>
      </c>
      <c r="CW30" s="33">
        <f t="shared" si="18"/>
        <v>-3.9080000000000004</v>
      </c>
      <c r="CX30" s="33">
        <f t="shared" si="18"/>
        <v>2.1670000000000003</v>
      </c>
      <c r="CY30" s="33">
        <f t="shared" si="18"/>
        <v>-7.282</v>
      </c>
      <c r="CZ30" s="33">
        <f t="shared" si="18"/>
        <v>4.0140000000000002</v>
      </c>
      <c r="DA30" s="33">
        <f t="shared" si="18"/>
        <v>-1.2319999999999993</v>
      </c>
      <c r="DB30" s="33">
        <f t="shared" si="18"/>
        <v>3.3559999999999999</v>
      </c>
      <c r="DC30" s="33">
        <f t="shared" si="18"/>
        <v>1.0019999999999998</v>
      </c>
      <c r="DD30" s="33">
        <f t="shared" si="18"/>
        <v>-8.0779999999999994</v>
      </c>
      <c r="DE30" s="33">
        <f t="shared" si="18"/>
        <v>-16.134999999999998</v>
      </c>
      <c r="DF30" s="33">
        <f t="shared" si="18"/>
        <v>4.3389999999999986</v>
      </c>
      <c r="DG30" s="33">
        <f t="shared" si="18"/>
        <v>8.4779999999999998</v>
      </c>
      <c r="DH30" s="33">
        <f t="shared" si="18"/>
        <v>-17.678999999999995</v>
      </c>
      <c r="DI30" s="33">
        <f t="shared" si="18"/>
        <v>21.241999999999997</v>
      </c>
      <c r="DJ30" s="33">
        <f t="shared" si="18"/>
        <v>1.9009999999999998</v>
      </c>
      <c r="DK30" s="33">
        <f t="shared" si="18"/>
        <v>-12.172000000000001</v>
      </c>
      <c r="DL30" s="33">
        <f t="shared" si="18"/>
        <v>-5.0559999999999974</v>
      </c>
      <c r="DM30" s="33">
        <f t="shared" si="20"/>
        <v>-1.3680000000000021</v>
      </c>
      <c r="DN30" s="33">
        <f t="shared" si="20"/>
        <v>0.8279999999999994</v>
      </c>
      <c r="DO30" s="33">
        <f t="shared" si="20"/>
        <v>1.0800000000000018</v>
      </c>
      <c r="DP30" s="33">
        <f t="shared" si="20"/>
        <v>-9.9000000000000199E-2</v>
      </c>
      <c r="DQ30" s="33">
        <f t="shared" si="20"/>
        <v>0.65899999999999892</v>
      </c>
      <c r="DR30" s="33">
        <f t="shared" si="20"/>
        <v>-9.4559999999999995</v>
      </c>
      <c r="DS30" s="33"/>
      <c r="DU30" t="s">
        <v>154</v>
      </c>
      <c r="DV30" s="33">
        <f t="shared" si="13"/>
        <v>9.8629999999999995</v>
      </c>
      <c r="DW30" s="33">
        <f t="shared" si="22"/>
        <v>11.445</v>
      </c>
      <c r="DX30" s="33">
        <f t="shared" si="22"/>
        <v>4.9989999999999997</v>
      </c>
      <c r="DY30" s="33">
        <f t="shared" si="22"/>
        <v>12.672000000000001</v>
      </c>
      <c r="DZ30" s="33">
        <f t="shared" si="22"/>
        <v>20.423000000000002</v>
      </c>
      <c r="EA30" s="33">
        <f t="shared" si="22"/>
        <v>22.929000000000002</v>
      </c>
      <c r="EB30" s="33">
        <f t="shared" si="22"/>
        <v>29.245000000000001</v>
      </c>
      <c r="EC30" s="33">
        <f t="shared" si="22"/>
        <v>28.291</v>
      </c>
      <c r="ED30" s="33">
        <f t="shared" si="22"/>
        <v>27.036000000000001</v>
      </c>
      <c r="EE30" s="33">
        <f t="shared" si="22"/>
        <v>28.481999999999999</v>
      </c>
      <c r="EF30" s="33">
        <f t="shared" si="22"/>
        <v>18.454999999999998</v>
      </c>
      <c r="EG30" s="33">
        <f t="shared" si="22"/>
        <v>9.666999999999998</v>
      </c>
      <c r="EH30" s="33">
        <f t="shared" si="22"/>
        <v>0.53999999999999737</v>
      </c>
      <c r="EI30" s="33">
        <f t="shared" si="22"/>
        <v>13.171999999999997</v>
      </c>
      <c r="EJ30" s="33">
        <f t="shared" si="22"/>
        <v>12.175999999999997</v>
      </c>
      <c r="EK30" s="33">
        <f t="shared" si="22"/>
        <v>14.665999999999997</v>
      </c>
      <c r="EL30" s="33">
        <f t="shared" si="22"/>
        <v>10.757999999999996</v>
      </c>
      <c r="EM30" s="33">
        <f t="shared" si="21"/>
        <v>12.924999999999995</v>
      </c>
      <c r="EN30" s="33">
        <f t="shared" si="21"/>
        <v>5.6429999999999954</v>
      </c>
      <c r="EO30" s="33">
        <f t="shared" si="21"/>
        <v>9.6569999999999965</v>
      </c>
      <c r="EP30" s="33">
        <f t="shared" si="21"/>
        <v>8.4249999999999972</v>
      </c>
      <c r="EQ30" s="33">
        <f t="shared" si="21"/>
        <v>11.780999999999997</v>
      </c>
      <c r="ER30" s="33">
        <f t="shared" si="21"/>
        <v>12.782999999999998</v>
      </c>
      <c r="ES30" s="33">
        <f t="shared" si="19"/>
        <v>4.7049999999999983</v>
      </c>
      <c r="ET30" s="33">
        <f t="shared" si="19"/>
        <v>-11.43</v>
      </c>
      <c r="EU30" s="33">
        <f t="shared" si="19"/>
        <v>-7.0910000000000011</v>
      </c>
      <c r="EV30" s="33">
        <f t="shared" si="19"/>
        <v>1.3869999999999987</v>
      </c>
      <c r="EW30" s="33">
        <f t="shared" si="19"/>
        <v>-16.291999999999994</v>
      </c>
      <c r="EX30" s="33">
        <f t="shared" si="19"/>
        <v>4.9500000000000028</v>
      </c>
      <c r="EY30" s="33">
        <f t="shared" si="19"/>
        <v>6.8510000000000026</v>
      </c>
      <c r="EZ30" s="33">
        <f t="shared" si="19"/>
        <v>-5.320999999999998</v>
      </c>
      <c r="FA30" s="33">
        <f t="shared" si="19"/>
        <v>-10.376999999999995</v>
      </c>
      <c r="FB30" s="33">
        <f t="shared" si="19"/>
        <v>-11.744999999999997</v>
      </c>
      <c r="FC30" s="33">
        <f t="shared" si="19"/>
        <v>-10.916999999999998</v>
      </c>
      <c r="FD30" s="33">
        <f t="shared" si="19"/>
        <v>-9.8369999999999962</v>
      </c>
      <c r="FE30" s="33">
        <f t="shared" si="19"/>
        <v>-9.9359999999999964</v>
      </c>
      <c r="FF30" s="33">
        <f t="shared" si="19"/>
        <v>-9.2769999999999975</v>
      </c>
      <c r="FG30" s="33">
        <f t="shared" si="19"/>
        <v>-18.732999999999997</v>
      </c>
      <c r="FH30" s="67"/>
      <c r="FI30" s="34">
        <v>1986</v>
      </c>
      <c r="FJ30" s="34">
        <v>1999</v>
      </c>
      <c r="FK30" s="34">
        <v>2009</v>
      </c>
      <c r="FL30" s="33"/>
    </row>
    <row r="31" spans="1:168" x14ac:dyDescent="0.25">
      <c r="A31" t="s">
        <v>155</v>
      </c>
      <c r="B31" s="33"/>
      <c r="C31" s="33"/>
      <c r="D31" s="33"/>
      <c r="E31" s="33"/>
      <c r="F31" s="33"/>
      <c r="G31" s="33"/>
      <c r="H31" s="33"/>
      <c r="I31" s="33"/>
      <c r="J31" s="33"/>
      <c r="K31" s="33"/>
      <c r="L31" s="33"/>
      <c r="M31" s="33"/>
      <c r="N31" s="33"/>
      <c r="O31" s="33"/>
      <c r="P31" s="33"/>
      <c r="Q31" s="33">
        <f>+VLOOKUP($A31,'[2]World Current Acct'!$D$2:$AW$189,Q$1-1973,0)</f>
        <v>-10.225</v>
      </c>
      <c r="R31" s="33">
        <f>+VLOOKUP($A31,'[2]World Current Acct'!$D$2:$AW$189,R$1-1973,0)</f>
        <v>-11.07</v>
      </c>
      <c r="S31" s="33">
        <f>+VLOOKUP($A31,'[2]World Current Acct'!$D$2:$AW$189,S$1-1973,0)</f>
        <v>-5.8970000000000002</v>
      </c>
      <c r="T31" s="33">
        <f>+VLOOKUP($A31,'[2]World Current Acct'!$D$2:$AW$189,T$1-1973,0)</f>
        <v>-5.8049999999999997</v>
      </c>
      <c r="U31" s="33">
        <f>+VLOOKUP($A31,'[2]World Current Acct'!$D$2:$AW$189,U$1-1973,0)</f>
        <v>-3.3420000000000001</v>
      </c>
      <c r="V31" s="33">
        <f>+VLOOKUP($A31,'[2]World Current Acct'!$D$2:$AW$189,V$1-1973,0)</f>
        <v>-12.069000000000001</v>
      </c>
      <c r="W31" s="33">
        <f>+VLOOKUP($A31,'[2]World Current Acct'!$D$2:$AW$189,W$1-1973,0)</f>
        <v>-3.68</v>
      </c>
      <c r="X31" s="33">
        <f>+VLOOKUP($A31,'[2]World Current Acct'!$D$2:$AW$189,X$1-1973,0)</f>
        <v>2.363</v>
      </c>
      <c r="Y31" s="33">
        <f>+VLOOKUP($A31,'[2]World Current Acct'!$D$2:$AW$189,Y$1-1973,0)</f>
        <v>-2.964</v>
      </c>
      <c r="Z31" s="33">
        <f>+VLOOKUP($A31,'[2]World Current Acct'!$D$2:$AW$189,Z$1-1973,0)</f>
        <v>-5.72</v>
      </c>
      <c r="AA31" s="33">
        <f>+VLOOKUP($A31,'[2]World Current Acct'!$D$2:$AW$189,AA$1-1973,0)</f>
        <v>-8.5129999999999999</v>
      </c>
      <c r="AB31" s="33">
        <f>+VLOOKUP($A31,'[2]World Current Acct'!$D$2:$AW$189,AB$1-1973,0)</f>
        <v>-9.6809999999999992</v>
      </c>
      <c r="AC31" s="33">
        <f>+VLOOKUP($A31,'[2]World Current Acct'!$D$2:$AW$189,AC$1-1973,0)</f>
        <v>-3.9969999999999999</v>
      </c>
      <c r="AD31" s="33">
        <f>+VLOOKUP($A31,'[2]World Current Acct'!$D$2:$AW$189,AD$1-1973,0)</f>
        <v>-4.8650000000000002</v>
      </c>
      <c r="AE31" s="33">
        <f>+VLOOKUP($A31,'[2]World Current Acct'!$D$2:$AW$189,AE$1-1973,0)</f>
        <v>-7.8170000000000002</v>
      </c>
      <c r="AF31" s="33">
        <f>+VLOOKUP($A31,'[2]World Current Acct'!$D$2:$AW$189,AF$1-1973,0)</f>
        <v>-4.5679999999999996</v>
      </c>
      <c r="AG31" s="33">
        <f>+VLOOKUP($A31,'[2]World Current Acct'!$D$2:$AW$189,AG$1-1973,0)</f>
        <v>-0.50600000000000001</v>
      </c>
      <c r="AH31" s="33">
        <f>+VLOOKUP($A31,'[2]World Current Acct'!$D$2:$AW$189,AH$1-1973,0)</f>
        <v>0.28999999999999998</v>
      </c>
      <c r="AI31" s="33">
        <f>+VLOOKUP($A31,'[2]World Current Acct'!$D$2:$AW$189,AI$1-1973,0)</f>
        <v>0.50600000000000001</v>
      </c>
      <c r="AJ31" s="33">
        <f>+VLOOKUP($A31,'[2]World Current Acct'!$D$2:$AW$189,AJ$1-1973,0)</f>
        <v>0.79900000000000004</v>
      </c>
      <c r="AK31" s="33">
        <f>+VLOOKUP($A31,'[2]World Current Acct'!$D$2:$AW$189,AK$1-1973,0)</f>
        <v>0.81499999999999995</v>
      </c>
      <c r="AL31" s="33">
        <f>+VLOOKUP($A31,'[2]World Current Acct'!$D$2:$AW$189,AL$1-1973,0)</f>
        <v>0.68600000000000005</v>
      </c>
      <c r="AM31" s="33">
        <f>+VLOOKUP($A31,'[2]World Current Acct'!$D$2:$AW$189,AM$1-1973,0)</f>
        <v>0.68400000000000005</v>
      </c>
      <c r="AN31" s="33">
        <f>+VLOOKUP($A31,'[2]World Current Acct'!$D$2:$AW$189,AN$1-1973,0)</f>
        <v>0.64200000000000002</v>
      </c>
      <c r="AQ31" t="s">
        <v>155</v>
      </c>
      <c r="AR31" t="e">
        <f t="shared" si="25"/>
        <v>#DIV/0!</v>
      </c>
      <c r="AS31" t="e">
        <f t="shared" si="25"/>
        <v>#DIV/0!</v>
      </c>
      <c r="AT31" t="e">
        <f t="shared" si="25"/>
        <v>#DIV/0!</v>
      </c>
      <c r="AU31" t="e">
        <f t="shared" si="25"/>
        <v>#DIV/0!</v>
      </c>
      <c r="AV31" t="e">
        <f t="shared" si="25"/>
        <v>#DIV/0!</v>
      </c>
      <c r="AW31" t="e">
        <f t="shared" si="25"/>
        <v>#DIV/0!</v>
      </c>
      <c r="AX31" t="e">
        <f t="shared" si="25"/>
        <v>#DIV/0!</v>
      </c>
      <c r="AY31" t="e">
        <f t="shared" si="25"/>
        <v>#DIV/0!</v>
      </c>
      <c r="AZ31" t="e">
        <f t="shared" si="25"/>
        <v>#DIV/0!</v>
      </c>
      <c r="BA31" t="e">
        <f t="shared" si="25"/>
        <v>#DIV/0!</v>
      </c>
      <c r="BB31" t="e">
        <f t="shared" si="25"/>
        <v>#DIV/0!</v>
      </c>
      <c r="BC31" t="e">
        <f t="shared" si="25"/>
        <v>#DIV/0!</v>
      </c>
      <c r="BD31" t="e">
        <f t="shared" si="25"/>
        <v>#DIV/0!</v>
      </c>
      <c r="BE31" t="e">
        <f t="shared" si="25"/>
        <v>#DIV/0!</v>
      </c>
      <c r="BF31" t="e">
        <f t="shared" si="25"/>
        <v>#DIV/0!</v>
      </c>
      <c r="BG31">
        <f t="shared" si="25"/>
        <v>8.2640586797066078</v>
      </c>
      <c r="BH31">
        <f t="shared" si="24"/>
        <v>-46.729900632339664</v>
      </c>
      <c r="BI31">
        <f t="shared" si="24"/>
        <v>-1.5601153128709626</v>
      </c>
      <c r="BJ31">
        <f t="shared" si="24"/>
        <v>-42.428940568475447</v>
      </c>
      <c r="BK31">
        <f t="shared" si="24"/>
        <v>261.13105924596056</v>
      </c>
      <c r="BL31">
        <f t="shared" si="24"/>
        <v>-69.508658546689873</v>
      </c>
      <c r="BM31">
        <f t="shared" si="24"/>
        <v>-164.21195652173913</v>
      </c>
      <c r="BN31">
        <f t="shared" si="24"/>
        <v>-225.43377063055439</v>
      </c>
      <c r="BO31">
        <f t="shared" si="24"/>
        <v>92.982456140350877</v>
      </c>
      <c r="BP31">
        <f t="shared" si="24"/>
        <v>48.828671328671334</v>
      </c>
      <c r="BQ31">
        <f t="shared" si="24"/>
        <v>13.720192646540582</v>
      </c>
      <c r="BR31">
        <f t="shared" si="24"/>
        <v>-58.712942877801879</v>
      </c>
      <c r="BS31">
        <f t="shared" si="24"/>
        <v>21.716287215411569</v>
      </c>
      <c r="BT31">
        <f t="shared" si="23"/>
        <v>60.678314491264132</v>
      </c>
      <c r="BU31">
        <f t="shared" si="23"/>
        <v>-41.563259562492007</v>
      </c>
      <c r="BV31">
        <f t="shared" si="23"/>
        <v>-88.922942206654994</v>
      </c>
      <c r="BW31">
        <f t="shared" si="23"/>
        <v>-157.31225296442688</v>
      </c>
      <c r="BX31">
        <f t="shared" si="23"/>
        <v>74.48275862068968</v>
      </c>
      <c r="BY31">
        <f t="shared" si="23"/>
        <v>57.905138339920939</v>
      </c>
      <c r="BZ31">
        <f t="shared" si="23"/>
        <v>2.0025031289111297</v>
      </c>
      <c r="CA31">
        <f t="shared" si="23"/>
        <v>-15.828220858895691</v>
      </c>
      <c r="CB31">
        <f t="shared" si="23"/>
        <v>-0.29154518950437591</v>
      </c>
      <c r="CC31">
        <f t="shared" si="23"/>
        <v>-6.1403508771929864</v>
      </c>
      <c r="CF31" t="s">
        <v>155</v>
      </c>
      <c r="CG31" s="33">
        <f t="shared" si="12"/>
        <v>0</v>
      </c>
      <c r="CH31" s="33">
        <f t="shared" si="12"/>
        <v>0</v>
      </c>
      <c r="CI31" s="33">
        <f t="shared" si="12"/>
        <v>0</v>
      </c>
      <c r="CJ31" s="33">
        <f t="shared" si="12"/>
        <v>0</v>
      </c>
      <c r="CK31" s="33">
        <f t="shared" si="12"/>
        <v>0</v>
      </c>
      <c r="CL31" s="33">
        <f t="shared" si="12"/>
        <v>0</v>
      </c>
      <c r="CM31" s="33">
        <f t="shared" si="12"/>
        <v>0</v>
      </c>
      <c r="CN31" s="33">
        <f t="shared" si="12"/>
        <v>0</v>
      </c>
      <c r="CO31" s="33">
        <f t="shared" si="12"/>
        <v>0</v>
      </c>
      <c r="CP31" s="33">
        <f t="shared" si="12"/>
        <v>0</v>
      </c>
      <c r="CQ31" s="33">
        <f t="shared" si="12"/>
        <v>0</v>
      </c>
      <c r="CR31" s="33">
        <f t="shared" si="12"/>
        <v>0</v>
      </c>
      <c r="CS31" s="33">
        <f t="shared" si="12"/>
        <v>0</v>
      </c>
      <c r="CT31" s="33">
        <f t="shared" si="12"/>
        <v>0</v>
      </c>
      <c r="CU31" s="33">
        <f t="shared" si="12"/>
        <v>-10.225</v>
      </c>
      <c r="CV31" s="33">
        <f t="shared" si="12"/>
        <v>-0.84500000000000064</v>
      </c>
      <c r="CW31" s="33">
        <f t="shared" si="18"/>
        <v>5.173</v>
      </c>
      <c r="CX31" s="33">
        <f t="shared" si="18"/>
        <v>9.2000000000000526E-2</v>
      </c>
      <c r="CY31" s="33">
        <f t="shared" si="18"/>
        <v>2.4629999999999996</v>
      </c>
      <c r="CZ31" s="33">
        <f t="shared" si="18"/>
        <v>-8.7270000000000003</v>
      </c>
      <c r="DA31" s="33">
        <f t="shared" si="18"/>
        <v>8.3890000000000011</v>
      </c>
      <c r="DB31" s="33">
        <f t="shared" si="18"/>
        <v>6.0430000000000001</v>
      </c>
      <c r="DC31" s="33">
        <f t="shared" si="18"/>
        <v>-5.327</v>
      </c>
      <c r="DD31" s="33">
        <f t="shared" si="18"/>
        <v>-2.7559999999999998</v>
      </c>
      <c r="DE31" s="33">
        <f t="shared" si="18"/>
        <v>-2.7930000000000001</v>
      </c>
      <c r="DF31" s="33">
        <f t="shared" si="18"/>
        <v>-1.1679999999999993</v>
      </c>
      <c r="DG31" s="33">
        <f t="shared" si="18"/>
        <v>5.6839999999999993</v>
      </c>
      <c r="DH31" s="33">
        <f t="shared" si="18"/>
        <v>-0.86800000000000033</v>
      </c>
      <c r="DI31" s="33">
        <f t="shared" si="18"/>
        <v>-2.952</v>
      </c>
      <c r="DJ31" s="33">
        <f t="shared" si="18"/>
        <v>3.2490000000000006</v>
      </c>
      <c r="DK31" s="33">
        <f t="shared" si="18"/>
        <v>4.0619999999999994</v>
      </c>
      <c r="DL31" s="33">
        <f t="shared" si="18"/>
        <v>0.79600000000000004</v>
      </c>
      <c r="DM31" s="33">
        <f t="shared" si="20"/>
        <v>0.21600000000000003</v>
      </c>
      <c r="DN31" s="33">
        <f t="shared" si="20"/>
        <v>0.29300000000000004</v>
      </c>
      <c r="DO31" s="33">
        <f t="shared" si="20"/>
        <v>1.5999999999999903E-2</v>
      </c>
      <c r="DP31" s="33">
        <f t="shared" si="20"/>
        <v>-0.12899999999999989</v>
      </c>
      <c r="DQ31" s="33">
        <f t="shared" si="20"/>
        <v>-2.0000000000000018E-3</v>
      </c>
      <c r="DR31" s="33">
        <f t="shared" si="20"/>
        <v>-4.2000000000000037E-2</v>
      </c>
      <c r="DS31" s="33"/>
      <c r="DU31" t="s">
        <v>155</v>
      </c>
      <c r="DV31" s="33">
        <f t="shared" si="13"/>
        <v>0</v>
      </c>
      <c r="DW31" s="33">
        <f t="shared" si="22"/>
        <v>0</v>
      </c>
      <c r="DX31" s="33">
        <f t="shared" si="22"/>
        <v>0</v>
      </c>
      <c r="DY31" s="33">
        <f t="shared" si="22"/>
        <v>0</v>
      </c>
      <c r="DZ31" s="33">
        <f t="shared" si="22"/>
        <v>0</v>
      </c>
      <c r="EA31" s="33">
        <f t="shared" si="22"/>
        <v>0</v>
      </c>
      <c r="EB31" s="33">
        <f t="shared" si="22"/>
        <v>0</v>
      </c>
      <c r="EC31" s="33">
        <f t="shared" si="22"/>
        <v>0</v>
      </c>
      <c r="ED31" s="33">
        <f t="shared" si="22"/>
        <v>0</v>
      </c>
      <c r="EE31" s="33">
        <f t="shared" si="22"/>
        <v>0</v>
      </c>
      <c r="EF31" s="33">
        <f t="shared" si="22"/>
        <v>0</v>
      </c>
      <c r="EG31" s="33">
        <f t="shared" si="22"/>
        <v>0</v>
      </c>
      <c r="EH31" s="33">
        <f t="shared" si="22"/>
        <v>0</v>
      </c>
      <c r="EI31" s="33">
        <f t="shared" si="22"/>
        <v>0</v>
      </c>
      <c r="EJ31" s="33">
        <f t="shared" si="22"/>
        <v>-10.225</v>
      </c>
      <c r="EK31" s="33">
        <f t="shared" si="22"/>
        <v>-11.07</v>
      </c>
      <c r="EL31" s="33">
        <f t="shared" si="22"/>
        <v>-5.8970000000000002</v>
      </c>
      <c r="EM31" s="33">
        <f t="shared" si="21"/>
        <v>-5.8049999999999997</v>
      </c>
      <c r="EN31" s="33">
        <f t="shared" si="21"/>
        <v>-3.3420000000000001</v>
      </c>
      <c r="EO31" s="33">
        <f t="shared" si="21"/>
        <v>-12.069000000000001</v>
      </c>
      <c r="EP31" s="33">
        <f t="shared" si="21"/>
        <v>-3.6799999999999997</v>
      </c>
      <c r="EQ31" s="33">
        <f t="shared" si="21"/>
        <v>2.3630000000000004</v>
      </c>
      <c r="ER31" s="33">
        <f t="shared" si="21"/>
        <v>-2.9639999999999995</v>
      </c>
      <c r="ES31" s="33">
        <f t="shared" si="19"/>
        <v>-5.7199999999999989</v>
      </c>
      <c r="ET31" s="33">
        <f t="shared" si="19"/>
        <v>-8.5129999999999981</v>
      </c>
      <c r="EU31" s="33">
        <f t="shared" si="19"/>
        <v>-9.6809999999999974</v>
      </c>
      <c r="EV31" s="33">
        <f t="shared" si="19"/>
        <v>-3.9969999999999981</v>
      </c>
      <c r="EW31" s="33">
        <f t="shared" si="19"/>
        <v>-4.8649999999999984</v>
      </c>
      <c r="EX31" s="33">
        <f t="shared" si="19"/>
        <v>-7.8169999999999984</v>
      </c>
      <c r="EY31" s="33">
        <f t="shared" si="19"/>
        <v>-4.5679999999999978</v>
      </c>
      <c r="EZ31" s="33">
        <f t="shared" si="19"/>
        <v>-0.50599999999999845</v>
      </c>
      <c r="FA31" s="33">
        <f t="shared" si="19"/>
        <v>0.29000000000000159</v>
      </c>
      <c r="FB31" s="33">
        <f t="shared" si="19"/>
        <v>0.50600000000000156</v>
      </c>
      <c r="FC31" s="33">
        <f t="shared" si="19"/>
        <v>0.7990000000000016</v>
      </c>
      <c r="FD31" s="33">
        <f t="shared" si="19"/>
        <v>0.8150000000000015</v>
      </c>
      <c r="FE31" s="33">
        <f t="shared" si="19"/>
        <v>0.68600000000000161</v>
      </c>
      <c r="FF31" s="33">
        <f t="shared" si="19"/>
        <v>0.68400000000000161</v>
      </c>
      <c r="FG31" s="33">
        <f t="shared" si="19"/>
        <v>0.64200000000000157</v>
      </c>
      <c r="FH31" s="34"/>
      <c r="FK31" s="33"/>
      <c r="FL31" s="33"/>
    </row>
    <row r="32" spans="1:168" x14ac:dyDescent="0.25">
      <c r="A32" t="s">
        <v>156</v>
      </c>
      <c r="B32" s="33">
        <f>+VLOOKUP($A32,'[2]World Current Acct'!$D$2:$AW$189,B$1-1973,0)</f>
        <v>-9.2210000000000001</v>
      </c>
      <c r="C32" s="33">
        <f>+VLOOKUP($A32,'[2]World Current Acct'!$D$2:$AW$189,C$1-1973,0)</f>
        <v>-14.05</v>
      </c>
      <c r="D32" s="33">
        <f>+VLOOKUP($A32,'[2]World Current Acct'!$D$2:$AW$189,D$1-1973,0)</f>
        <v>-5.2519999999999998</v>
      </c>
      <c r="E32" s="33">
        <f>+VLOOKUP($A32,'[2]World Current Acct'!$D$2:$AW$189,E$1-1973,0)</f>
        <v>-4.6369999999999996</v>
      </c>
      <c r="F32" s="33">
        <f>+VLOOKUP($A32,'[2]World Current Acct'!$D$2:$AW$189,F$1-1973,0)</f>
        <v>-2.4129999999999998</v>
      </c>
      <c r="G32" s="33">
        <f>+VLOOKUP($A32,'[2]World Current Acct'!$D$2:$AW$189,G$1-1973,0)</f>
        <v>-3.5150000000000001</v>
      </c>
      <c r="H32" s="33">
        <f>+VLOOKUP($A32,'[2]World Current Acct'!$D$2:$AW$189,H$1-1973,0)</f>
        <v>0.90800000000000003</v>
      </c>
      <c r="I32" s="33">
        <f>+VLOOKUP($A32,'[2]World Current Acct'!$D$2:$AW$189,I$1-1973,0)</f>
        <v>6.6829999999999998</v>
      </c>
      <c r="J32" s="33">
        <f>+VLOOKUP($A32,'[2]World Current Acct'!$D$2:$AW$189,J$1-1973,0)</f>
        <v>-3.2120000000000002</v>
      </c>
      <c r="K32" s="33">
        <f>+VLOOKUP($A32,'[2]World Current Acct'!$D$2:$AW$189,K$1-1973,0)</f>
        <v>-7.8E-2</v>
      </c>
      <c r="L32" s="33">
        <f>+VLOOKUP($A32,'[2]World Current Acct'!$D$2:$AW$189,L$1-1973,0)</f>
        <v>-4.91</v>
      </c>
      <c r="M32" s="33">
        <f>+VLOOKUP($A32,'[2]World Current Acct'!$D$2:$AW$189,M$1-1973,0)</f>
        <v>-1.385</v>
      </c>
      <c r="N32" s="33">
        <f>+VLOOKUP($A32,'[2]World Current Acct'!$D$2:$AW$189,N$1-1973,0)</f>
        <v>-0.98199999999999998</v>
      </c>
      <c r="O32" s="33">
        <f>+VLOOKUP($A32,'[2]World Current Acct'!$D$2:$AW$189,O$1-1973,0)</f>
        <v>-1.2270000000000001</v>
      </c>
      <c r="P32" s="33">
        <f>+VLOOKUP($A32,'[2]World Current Acct'!$D$2:$AW$189,P$1-1973,0)</f>
        <v>-2.0619999999999998</v>
      </c>
      <c r="Q32" s="33">
        <f>+VLOOKUP($A32,'[2]World Current Acct'!$D$2:$AW$189,Q$1-1973,0)</f>
        <v>-4.7439999999999998</v>
      </c>
      <c r="R32" s="33">
        <f>+VLOOKUP($A32,'[2]World Current Acct'!$D$2:$AW$189,R$1-1973,0)</f>
        <v>-0.54500000000000004</v>
      </c>
      <c r="S32" s="33">
        <f>+VLOOKUP($A32,'[2]World Current Acct'!$D$2:$AW$189,S$1-1973,0)</f>
        <v>0.40300000000000002</v>
      </c>
      <c r="T32" s="33">
        <f>+VLOOKUP($A32,'[2]World Current Acct'!$D$2:$AW$189,T$1-1973,0)</f>
        <v>-2.6269999999999998</v>
      </c>
      <c r="U32" s="33">
        <f>+VLOOKUP($A32,'[2]World Current Acct'!$D$2:$AW$189,U$1-1973,0)</f>
        <v>-1.4670000000000001</v>
      </c>
      <c r="V32" s="33">
        <f>+VLOOKUP($A32,'[2]World Current Acct'!$D$2:$AW$189,V$1-1973,0)</f>
        <v>-0.73399999999999999</v>
      </c>
      <c r="W32" s="33">
        <f>+VLOOKUP($A32,'[2]World Current Acct'!$D$2:$AW$189,W$1-1973,0)</f>
        <v>5.9809999999999999</v>
      </c>
      <c r="X32" s="33">
        <f>+VLOOKUP($A32,'[2]World Current Acct'!$D$2:$AW$189,X$1-1973,0)</f>
        <v>5.15</v>
      </c>
      <c r="Y32" s="33">
        <f>+VLOOKUP($A32,'[2]World Current Acct'!$D$2:$AW$189,Y$1-1973,0)</f>
        <v>1.6379999999999999</v>
      </c>
      <c r="Z32" s="33">
        <f>+VLOOKUP($A32,'[2]World Current Acct'!$D$2:$AW$189,Z$1-1973,0)</f>
        <v>-1.7569999999999999</v>
      </c>
      <c r="AA32" s="33">
        <f>+VLOOKUP($A32,'[2]World Current Acct'!$D$2:$AW$189,AA$1-1973,0)</f>
        <v>-5</v>
      </c>
      <c r="AB32" s="33">
        <f>+VLOOKUP($A32,'[2]World Current Acct'!$D$2:$AW$189,AB$1-1973,0)</f>
        <v>-9.0890000000000004</v>
      </c>
      <c r="AC32" s="33">
        <f>+VLOOKUP($A32,'[2]World Current Acct'!$D$2:$AW$189,AC$1-1973,0)</f>
        <v>-5.43</v>
      </c>
      <c r="AD32" s="33">
        <f>+VLOOKUP($A32,'[2]World Current Acct'!$D$2:$AW$189,AD$1-1973,0)</f>
        <v>-10.073</v>
      </c>
      <c r="AE32" s="33">
        <f>+VLOOKUP($A32,'[2]World Current Acct'!$D$2:$AW$189,AE$1-1973,0)</f>
        <v>-7.407</v>
      </c>
      <c r="AF32" s="33">
        <f>+VLOOKUP($A32,'[2]World Current Acct'!$D$2:$AW$189,AF$1-1973,0)</f>
        <v>-10.333</v>
      </c>
      <c r="AG32" s="33">
        <f>+VLOOKUP($A32,'[2]World Current Acct'!$D$2:$AW$189,AG$1-1973,0)</f>
        <v>-12.643000000000001</v>
      </c>
      <c r="AH32" s="33">
        <f>+VLOOKUP($A32,'[2]World Current Acct'!$D$2:$AW$189,AH$1-1973,0)</f>
        <v>-10.016999999999999</v>
      </c>
      <c r="AI32" s="33">
        <f>+VLOOKUP($A32,'[2]World Current Acct'!$D$2:$AW$189,AI$1-1973,0)</f>
        <v>-9.8070000000000004</v>
      </c>
      <c r="AJ32" s="33">
        <f>+VLOOKUP($A32,'[2]World Current Acct'!$D$2:$AW$189,AJ$1-1973,0)</f>
        <v>-9.0579999999999998</v>
      </c>
      <c r="AK32" s="33">
        <f>+VLOOKUP($A32,'[2]World Current Acct'!$D$2:$AW$189,AK$1-1973,0)</f>
        <v>-8.6430000000000007</v>
      </c>
      <c r="AL32" s="33">
        <f>+VLOOKUP($A32,'[2]World Current Acct'!$D$2:$AW$189,AL$1-1973,0)</f>
        <v>-8.0220000000000002</v>
      </c>
      <c r="AM32" s="33">
        <f>+VLOOKUP($A32,'[2]World Current Acct'!$D$2:$AW$189,AM$1-1973,0)</f>
        <v>-7.7329999999999997</v>
      </c>
      <c r="AN32" s="33">
        <f>+VLOOKUP($A32,'[2]World Current Acct'!$D$2:$AW$189,AN$1-1973,0)</f>
        <v>-7.3209999999999997</v>
      </c>
      <c r="AQ32" t="s">
        <v>156</v>
      </c>
      <c r="AR32">
        <f t="shared" si="25"/>
        <v>52.36959115063442</v>
      </c>
      <c r="AS32">
        <f t="shared" si="25"/>
        <v>-62.619217081850536</v>
      </c>
      <c r="AT32">
        <f t="shared" si="25"/>
        <v>-11.709824828636712</v>
      </c>
      <c r="AU32">
        <f t="shared" si="25"/>
        <v>-47.962044425274961</v>
      </c>
      <c r="AV32">
        <f t="shared" si="25"/>
        <v>45.669291338582696</v>
      </c>
      <c r="AW32">
        <f t="shared" si="25"/>
        <v>-125.83214793741109</v>
      </c>
      <c r="AX32">
        <f t="shared" si="25"/>
        <v>636.01321585903077</v>
      </c>
      <c r="AY32">
        <f t="shared" si="25"/>
        <v>-148.0622474936406</v>
      </c>
      <c r="AZ32">
        <f t="shared" si="25"/>
        <v>-97.571606475716067</v>
      </c>
      <c r="BA32">
        <f t="shared" si="25"/>
        <v>6194.8717948717949</v>
      </c>
      <c r="BB32">
        <f t="shared" si="25"/>
        <v>-71.792260692464367</v>
      </c>
      <c r="BC32">
        <f t="shared" si="25"/>
        <v>-29.097472924187727</v>
      </c>
      <c r="BD32">
        <f t="shared" si="25"/>
        <v>24.949083503055007</v>
      </c>
      <c r="BE32">
        <f t="shared" si="25"/>
        <v>68.052159739201272</v>
      </c>
      <c r="BF32">
        <f t="shared" si="25"/>
        <v>130.0678952473327</v>
      </c>
      <c r="BG32">
        <f t="shared" si="25"/>
        <v>-88.511804384485657</v>
      </c>
      <c r="BH32">
        <f t="shared" si="24"/>
        <v>-173.94495412844037</v>
      </c>
      <c r="BI32">
        <f t="shared" si="24"/>
        <v>-751.86104218362266</v>
      </c>
      <c r="BJ32">
        <f t="shared" si="24"/>
        <v>-44.156832889227246</v>
      </c>
      <c r="BK32">
        <f t="shared" si="24"/>
        <v>-49.965916837082482</v>
      </c>
      <c r="BL32">
        <f t="shared" si="24"/>
        <v>-914.85013623978193</v>
      </c>
      <c r="BM32">
        <f t="shared" si="24"/>
        <v>-13.893997659254296</v>
      </c>
      <c r="BN32">
        <f t="shared" si="24"/>
        <v>-68.194174757281559</v>
      </c>
      <c r="BO32">
        <f t="shared" si="24"/>
        <v>-207.26495726495727</v>
      </c>
      <c r="BP32">
        <f t="shared" si="24"/>
        <v>184.57598178713715</v>
      </c>
      <c r="BQ32">
        <f t="shared" si="24"/>
        <v>81.78</v>
      </c>
      <c r="BR32">
        <f t="shared" si="24"/>
        <v>-40.257454065353727</v>
      </c>
      <c r="BS32">
        <f t="shared" si="24"/>
        <v>85.506445672191546</v>
      </c>
      <c r="BT32">
        <f t="shared" si="23"/>
        <v>-26.466792415367806</v>
      </c>
      <c r="BU32">
        <f t="shared" si="23"/>
        <v>39.503172674497108</v>
      </c>
      <c r="BV32">
        <f t="shared" si="23"/>
        <v>22.355559856769574</v>
      </c>
      <c r="BW32">
        <f t="shared" si="23"/>
        <v>-20.770386775290689</v>
      </c>
      <c r="BX32">
        <f t="shared" si="23"/>
        <v>-2.0964360587002062</v>
      </c>
      <c r="BY32">
        <f t="shared" si="23"/>
        <v>-7.6374018558172878</v>
      </c>
      <c r="BZ32">
        <f t="shared" si="23"/>
        <v>-4.5815853389269137</v>
      </c>
      <c r="CA32">
        <f t="shared" si="23"/>
        <v>-7.185005206525517</v>
      </c>
      <c r="CB32">
        <f t="shared" si="23"/>
        <v>-3.6025928696085714</v>
      </c>
      <c r="CC32">
        <f t="shared" si="23"/>
        <v>-5.3278158541316429</v>
      </c>
      <c r="CF32" t="s">
        <v>156</v>
      </c>
      <c r="CG32" s="33">
        <f t="shared" si="12"/>
        <v>-4.8290000000000006</v>
      </c>
      <c r="CH32" s="33">
        <f t="shared" si="12"/>
        <v>8.7980000000000018</v>
      </c>
      <c r="CI32" s="33">
        <f t="shared" si="12"/>
        <v>0.61500000000000021</v>
      </c>
      <c r="CJ32" s="33">
        <f t="shared" si="12"/>
        <v>2.2239999999999998</v>
      </c>
      <c r="CK32" s="33">
        <f t="shared" si="12"/>
        <v>-1.1020000000000003</v>
      </c>
      <c r="CL32" s="33">
        <f t="shared" si="12"/>
        <v>4.423</v>
      </c>
      <c r="CM32" s="33">
        <f t="shared" si="12"/>
        <v>5.7749999999999995</v>
      </c>
      <c r="CN32" s="33">
        <f t="shared" si="12"/>
        <v>-9.8949999999999996</v>
      </c>
      <c r="CO32" s="33">
        <f t="shared" si="12"/>
        <v>3.1340000000000003</v>
      </c>
      <c r="CP32" s="33">
        <f t="shared" si="12"/>
        <v>-4.8319999999999999</v>
      </c>
      <c r="CQ32" s="33">
        <f t="shared" si="12"/>
        <v>3.5250000000000004</v>
      </c>
      <c r="CR32" s="33">
        <f t="shared" si="12"/>
        <v>0.40300000000000002</v>
      </c>
      <c r="CS32" s="33">
        <f t="shared" si="12"/>
        <v>-0.24500000000000011</v>
      </c>
      <c r="CT32" s="33">
        <f t="shared" si="12"/>
        <v>-0.83499999999999974</v>
      </c>
      <c r="CU32" s="33">
        <f t="shared" si="12"/>
        <v>-2.6819999999999999</v>
      </c>
      <c r="CV32" s="33">
        <f t="shared" si="12"/>
        <v>4.1989999999999998</v>
      </c>
      <c r="CW32" s="33">
        <f t="shared" si="18"/>
        <v>0.94800000000000006</v>
      </c>
      <c r="CX32" s="33">
        <f t="shared" si="18"/>
        <v>-3.03</v>
      </c>
      <c r="CY32" s="33">
        <f t="shared" si="18"/>
        <v>1.1599999999999997</v>
      </c>
      <c r="CZ32" s="33">
        <f t="shared" si="18"/>
        <v>0.7330000000000001</v>
      </c>
      <c r="DA32" s="33">
        <f t="shared" si="18"/>
        <v>6.7149999999999999</v>
      </c>
      <c r="DB32" s="33">
        <f t="shared" si="18"/>
        <v>-0.83099999999999952</v>
      </c>
      <c r="DC32" s="33">
        <f t="shared" si="18"/>
        <v>-3.5120000000000005</v>
      </c>
      <c r="DD32" s="33">
        <f t="shared" si="18"/>
        <v>-3.3949999999999996</v>
      </c>
      <c r="DE32" s="33">
        <f t="shared" si="18"/>
        <v>-3.2430000000000003</v>
      </c>
      <c r="DF32" s="33">
        <f t="shared" si="18"/>
        <v>-4.0890000000000004</v>
      </c>
      <c r="DG32" s="33">
        <f t="shared" si="18"/>
        <v>3.6590000000000007</v>
      </c>
      <c r="DH32" s="33">
        <f t="shared" si="18"/>
        <v>-4.6430000000000007</v>
      </c>
      <c r="DI32" s="33">
        <f t="shared" si="18"/>
        <v>2.6660000000000004</v>
      </c>
      <c r="DJ32" s="33">
        <f t="shared" si="18"/>
        <v>-2.9260000000000002</v>
      </c>
      <c r="DK32" s="33">
        <f t="shared" si="18"/>
        <v>-2.3100000000000005</v>
      </c>
      <c r="DL32" s="33">
        <f t="shared" si="18"/>
        <v>2.6260000000000012</v>
      </c>
      <c r="DM32" s="33">
        <f t="shared" si="20"/>
        <v>0.20999999999999908</v>
      </c>
      <c r="DN32" s="33">
        <f t="shared" si="20"/>
        <v>0.74900000000000055</v>
      </c>
      <c r="DO32" s="33">
        <f t="shared" si="20"/>
        <v>0.41499999999999915</v>
      </c>
      <c r="DP32" s="33">
        <f t="shared" si="20"/>
        <v>0.62100000000000044</v>
      </c>
      <c r="DQ32" s="33">
        <f t="shared" si="20"/>
        <v>0.28900000000000059</v>
      </c>
      <c r="DR32" s="33">
        <f t="shared" si="20"/>
        <v>0.41199999999999992</v>
      </c>
      <c r="DS32" s="33"/>
      <c r="DU32" t="s">
        <v>156</v>
      </c>
      <c r="DV32" s="33">
        <f t="shared" si="13"/>
        <v>-4.8290000000000006</v>
      </c>
      <c r="DW32" s="33">
        <f t="shared" si="22"/>
        <v>3.9690000000000012</v>
      </c>
      <c r="DX32" s="33">
        <f t="shared" si="22"/>
        <v>4.5840000000000014</v>
      </c>
      <c r="DY32" s="33">
        <f t="shared" si="22"/>
        <v>6.8080000000000016</v>
      </c>
      <c r="DZ32" s="33">
        <f t="shared" si="22"/>
        <v>5.7060000000000013</v>
      </c>
      <c r="EA32" s="33">
        <f t="shared" si="22"/>
        <v>10.129000000000001</v>
      </c>
      <c r="EB32" s="33">
        <f t="shared" si="22"/>
        <v>15.904</v>
      </c>
      <c r="EC32" s="33">
        <f t="shared" si="22"/>
        <v>6.0090000000000003</v>
      </c>
      <c r="ED32" s="33">
        <f t="shared" si="22"/>
        <v>9.1430000000000007</v>
      </c>
      <c r="EE32" s="33">
        <f t="shared" si="22"/>
        <v>4.3110000000000008</v>
      </c>
      <c r="EF32" s="33">
        <f t="shared" si="22"/>
        <v>7.8360000000000012</v>
      </c>
      <c r="EG32" s="33">
        <f t="shared" si="22"/>
        <v>8.2390000000000008</v>
      </c>
      <c r="EH32" s="33">
        <f t="shared" si="22"/>
        <v>7.9940000000000007</v>
      </c>
      <c r="EI32" s="33">
        <f t="shared" si="22"/>
        <v>7.1590000000000007</v>
      </c>
      <c r="EJ32" s="33">
        <f t="shared" si="22"/>
        <v>4.4770000000000003</v>
      </c>
      <c r="EK32" s="33">
        <f t="shared" si="22"/>
        <v>8.6760000000000002</v>
      </c>
      <c r="EL32" s="33">
        <f t="shared" si="22"/>
        <v>9.6240000000000006</v>
      </c>
      <c r="EM32" s="33">
        <f t="shared" si="21"/>
        <v>6.5940000000000012</v>
      </c>
      <c r="EN32" s="33">
        <f t="shared" si="21"/>
        <v>7.7540000000000013</v>
      </c>
      <c r="EO32" s="33">
        <f t="shared" si="21"/>
        <v>8.4870000000000019</v>
      </c>
      <c r="EP32" s="33">
        <f t="shared" si="21"/>
        <v>15.202000000000002</v>
      </c>
      <c r="EQ32" s="33">
        <f t="shared" si="21"/>
        <v>14.371000000000002</v>
      </c>
      <c r="ER32" s="33">
        <f t="shared" si="21"/>
        <v>10.859000000000002</v>
      </c>
      <c r="ES32" s="33">
        <f t="shared" si="19"/>
        <v>7.4640000000000022</v>
      </c>
      <c r="ET32" s="33">
        <f t="shared" si="19"/>
        <v>4.2210000000000019</v>
      </c>
      <c r="EU32" s="33">
        <f t="shared" si="19"/>
        <v>0.13200000000000145</v>
      </c>
      <c r="EV32" s="33">
        <f t="shared" si="19"/>
        <v>3.7910000000000021</v>
      </c>
      <c r="EW32" s="33">
        <f t="shared" si="19"/>
        <v>-0.85199999999999854</v>
      </c>
      <c r="EX32" s="33">
        <f t="shared" si="19"/>
        <v>1.8140000000000018</v>
      </c>
      <c r="EY32" s="33">
        <f t="shared" si="19"/>
        <v>-1.1119999999999983</v>
      </c>
      <c r="EZ32" s="33">
        <f t="shared" si="19"/>
        <v>-3.4219999999999988</v>
      </c>
      <c r="FA32" s="33">
        <f t="shared" si="19"/>
        <v>-0.7959999999999976</v>
      </c>
      <c r="FB32" s="33">
        <f t="shared" si="19"/>
        <v>-0.58599999999999852</v>
      </c>
      <c r="FC32" s="33">
        <f t="shared" si="19"/>
        <v>0.16300000000000203</v>
      </c>
      <c r="FD32" s="33">
        <f t="shared" si="19"/>
        <v>0.57800000000000118</v>
      </c>
      <c r="FE32" s="33">
        <f t="shared" si="19"/>
        <v>1.1990000000000016</v>
      </c>
      <c r="FF32" s="33">
        <f t="shared" si="19"/>
        <v>1.4880000000000022</v>
      </c>
      <c r="FG32" s="33">
        <f t="shared" si="19"/>
        <v>1.9000000000000021</v>
      </c>
      <c r="FH32" s="67"/>
      <c r="FI32" s="34">
        <v>1996</v>
      </c>
      <c r="FK32" s="33"/>
      <c r="FL32" s="33"/>
    </row>
    <row r="33" spans="1:168" x14ac:dyDescent="0.25">
      <c r="A33" t="s">
        <v>157</v>
      </c>
      <c r="B33" s="33"/>
      <c r="C33" s="33"/>
      <c r="D33" s="33"/>
      <c r="E33" s="33"/>
      <c r="F33" s="33"/>
      <c r="G33" s="33"/>
      <c r="H33" s="33"/>
      <c r="I33" s="33"/>
      <c r="J33" s="33"/>
      <c r="K33" s="33"/>
      <c r="L33" s="33"/>
      <c r="M33" s="33">
        <f>+VLOOKUP($A33,'[2]World Current Acct'!$D$2:$AW$189,M$1-1973,0)</f>
        <v>-3.3639999999999999</v>
      </c>
      <c r="N33" s="33">
        <f>+VLOOKUP($A33,'[2]World Current Acct'!$D$2:$AW$189,N$1-1973,0)</f>
        <v>-2.4129999999999998</v>
      </c>
      <c r="O33" s="33">
        <f>+VLOOKUP($A33,'[2]World Current Acct'!$D$2:$AW$189,O$1-1973,0)</f>
        <v>4.03</v>
      </c>
      <c r="P33" s="33">
        <f>+VLOOKUP($A33,'[2]World Current Acct'!$D$2:$AW$189,P$1-1973,0)</f>
        <v>4.0609999999999999</v>
      </c>
      <c r="Q33" s="33">
        <f>+VLOOKUP($A33,'[2]World Current Acct'!$D$2:$AW$189,Q$1-1973,0)</f>
        <v>1.7789999999999999</v>
      </c>
      <c r="R33" s="33">
        <f>+VLOOKUP($A33,'[2]World Current Acct'!$D$2:$AW$189,R$1-1973,0)</f>
        <v>-2.742</v>
      </c>
      <c r="S33" s="33">
        <f>+VLOOKUP($A33,'[2]World Current Acct'!$D$2:$AW$189,S$1-1973,0)</f>
        <v>6.274</v>
      </c>
      <c r="T33" s="33">
        <f>+VLOOKUP($A33,'[2]World Current Acct'!$D$2:$AW$189,T$1-1973,0)</f>
        <v>-6.7169999999999996</v>
      </c>
      <c r="U33" s="33">
        <f>+VLOOKUP($A33,'[2]World Current Acct'!$D$2:$AW$189,U$1-1973,0)</f>
        <v>-5.7069999999999999</v>
      </c>
      <c r="V33" s="33">
        <f>+VLOOKUP($A33,'[2]World Current Acct'!$D$2:$AW$189,V$1-1973,0)</f>
        <v>-4.7750000000000004</v>
      </c>
      <c r="W33" s="33">
        <f>+VLOOKUP($A33,'[2]World Current Acct'!$D$2:$AW$189,W$1-1973,0)</f>
        <v>-11.061</v>
      </c>
      <c r="X33" s="33">
        <f>+VLOOKUP($A33,'[2]World Current Acct'!$D$2:$AW$189,X$1-1973,0)</f>
        <v>-7.8789999999999996</v>
      </c>
      <c r="Y33" s="33">
        <f>+VLOOKUP($A33,'[2]World Current Acct'!$D$2:$AW$189,Y$1-1973,0)</f>
        <v>-6.4180000000000001</v>
      </c>
      <c r="Z33" s="33">
        <f>+VLOOKUP($A33,'[2]World Current Acct'!$D$2:$AW$189,Z$1-1973,0)</f>
        <v>1.212</v>
      </c>
      <c r="AA33" s="33">
        <f>+VLOOKUP($A33,'[2]World Current Acct'!$D$2:$AW$189,AA$1-1973,0)</f>
        <v>1.179</v>
      </c>
      <c r="AB33" s="33">
        <f>+VLOOKUP($A33,'[2]World Current Acct'!$D$2:$AW$189,AB$1-1973,0)</f>
        <v>6.4770000000000003</v>
      </c>
      <c r="AC33" s="33">
        <f>+VLOOKUP($A33,'[2]World Current Acct'!$D$2:$AW$189,AC$1-1973,0)</f>
        <v>6.2530000000000001</v>
      </c>
      <c r="AD33" s="33">
        <f>+VLOOKUP($A33,'[2]World Current Acct'!$D$2:$AW$189,AD$1-1973,0)</f>
        <v>-12.874000000000001</v>
      </c>
      <c r="AE33" s="33">
        <f>+VLOOKUP($A33,'[2]World Current Acct'!$D$2:$AW$189,AE$1-1973,0)</f>
        <v>-8.9600000000000009</v>
      </c>
      <c r="AF33" s="33">
        <f>+VLOOKUP($A33,'[2]World Current Acct'!$D$2:$AW$189,AF$1-1973,0)</f>
        <v>-14.917999999999999</v>
      </c>
      <c r="AG33" s="33">
        <f>+VLOOKUP($A33,'[2]World Current Acct'!$D$2:$AW$189,AG$1-1973,0)</f>
        <v>-31.677</v>
      </c>
      <c r="AH33" s="33">
        <f>+VLOOKUP($A33,'[2]World Current Acct'!$D$2:$AW$189,AH$1-1973,0)</f>
        <v>-31.344000000000001</v>
      </c>
      <c r="AI33" s="33">
        <f>+VLOOKUP($A33,'[2]World Current Acct'!$D$2:$AW$189,AI$1-1973,0)</f>
        <v>-26.338999999999999</v>
      </c>
      <c r="AJ33" s="33">
        <f>+VLOOKUP($A33,'[2]World Current Acct'!$D$2:$AW$189,AJ$1-1973,0)</f>
        <v>-21.241</v>
      </c>
      <c r="AK33" s="33">
        <f>+VLOOKUP($A33,'[2]World Current Acct'!$D$2:$AW$189,AK$1-1973,0)</f>
        <v>-13.198</v>
      </c>
      <c r="AL33" s="33">
        <f>+VLOOKUP($A33,'[2]World Current Acct'!$D$2:$AW$189,AL$1-1973,0)</f>
        <v>-8.5370000000000008</v>
      </c>
      <c r="AM33" s="33">
        <f>+VLOOKUP($A33,'[2]World Current Acct'!$D$2:$AW$189,AM$1-1973,0)</f>
        <v>-5.0419999999999998</v>
      </c>
      <c r="AN33" s="33">
        <f>+VLOOKUP($A33,'[2]World Current Acct'!$D$2:$AW$189,AN$1-1973,0)</f>
        <v>-6.9809999999999999</v>
      </c>
      <c r="AO33" s="66"/>
      <c r="AQ33" t="s">
        <v>157</v>
      </c>
      <c r="AR33" t="e">
        <f t="shared" si="25"/>
        <v>#DIV/0!</v>
      </c>
      <c r="AS33" t="e">
        <f t="shared" si="25"/>
        <v>#DIV/0!</v>
      </c>
      <c r="AT33" t="e">
        <f t="shared" si="25"/>
        <v>#DIV/0!</v>
      </c>
      <c r="AU33" t="e">
        <f t="shared" si="25"/>
        <v>#DIV/0!</v>
      </c>
      <c r="AV33" t="e">
        <f t="shared" si="25"/>
        <v>#DIV/0!</v>
      </c>
      <c r="AW33" t="e">
        <f t="shared" si="25"/>
        <v>#DIV/0!</v>
      </c>
      <c r="AX33" t="e">
        <f t="shared" si="25"/>
        <v>#DIV/0!</v>
      </c>
      <c r="AY33" t="e">
        <f t="shared" si="25"/>
        <v>#DIV/0!</v>
      </c>
      <c r="AZ33" t="e">
        <f t="shared" si="25"/>
        <v>#DIV/0!</v>
      </c>
      <c r="BA33" t="e">
        <f t="shared" si="25"/>
        <v>#DIV/0!</v>
      </c>
      <c r="BB33" t="e">
        <f t="shared" si="25"/>
        <v>#DIV/0!</v>
      </c>
      <c r="BC33">
        <f t="shared" si="25"/>
        <v>-28.269916765755056</v>
      </c>
      <c r="BD33">
        <f t="shared" si="25"/>
        <v>-267.01201823456279</v>
      </c>
      <c r="BE33">
        <f t="shared" si="25"/>
        <v>0.7692307692307736</v>
      </c>
      <c r="BF33">
        <f t="shared" si="25"/>
        <v>-56.193055897562175</v>
      </c>
      <c r="BG33">
        <f t="shared" si="25"/>
        <v>-254.13153456998313</v>
      </c>
      <c r="BH33">
        <f t="shared" si="24"/>
        <v>-328.81108679795767</v>
      </c>
      <c r="BI33">
        <f t="shared" si="24"/>
        <v>-207.0608861970035</v>
      </c>
      <c r="BJ33">
        <f t="shared" si="24"/>
        <v>-15.036474616644341</v>
      </c>
      <c r="BK33">
        <f t="shared" si="24"/>
        <v>-16.330821797792169</v>
      </c>
      <c r="BL33">
        <f t="shared" si="24"/>
        <v>131.64397905759162</v>
      </c>
      <c r="BM33">
        <f t="shared" si="24"/>
        <v>-28.767742518759604</v>
      </c>
      <c r="BN33">
        <f t="shared" si="24"/>
        <v>-18.542962304861021</v>
      </c>
      <c r="BO33">
        <f t="shared" si="24"/>
        <v>-118.88438765970707</v>
      </c>
      <c r="BP33">
        <f t="shared" si="24"/>
        <v>-2.722772277227719</v>
      </c>
      <c r="BQ33">
        <f t="shared" si="24"/>
        <v>449.36386768447835</v>
      </c>
      <c r="BR33">
        <f t="shared" si="24"/>
        <v>-3.4583912305079565</v>
      </c>
      <c r="BS33">
        <f t="shared" si="24"/>
        <v>-305.88517511594432</v>
      </c>
      <c r="BT33">
        <f t="shared" si="23"/>
        <v>-30.402361348454249</v>
      </c>
      <c r="BU33">
        <f t="shared" si="23"/>
        <v>66.495535714285694</v>
      </c>
      <c r="BV33">
        <f t="shared" si="23"/>
        <v>112.34079635339859</v>
      </c>
      <c r="BW33">
        <f t="shared" si="23"/>
        <v>-1.0512359124917054</v>
      </c>
      <c r="BX33">
        <f t="shared" si="23"/>
        <v>-15.967968351199602</v>
      </c>
      <c r="BY33">
        <f t="shared" si="23"/>
        <v>-19.355328600174644</v>
      </c>
      <c r="BZ33">
        <f t="shared" si="23"/>
        <v>-37.865448896003009</v>
      </c>
      <c r="CA33">
        <f t="shared" si="23"/>
        <v>-35.315956963176234</v>
      </c>
      <c r="CB33">
        <f t="shared" si="23"/>
        <v>-40.939440084338763</v>
      </c>
      <c r="CC33">
        <f t="shared" si="23"/>
        <v>38.456961523205081</v>
      </c>
      <c r="CF33" t="s">
        <v>157</v>
      </c>
      <c r="CG33" s="33">
        <f t="shared" ref="CG33:CV48" si="26">+C33-B33</f>
        <v>0</v>
      </c>
      <c r="CH33" s="33">
        <f t="shared" si="26"/>
        <v>0</v>
      </c>
      <c r="CI33" s="33">
        <f t="shared" si="26"/>
        <v>0</v>
      </c>
      <c r="CJ33" s="33">
        <f t="shared" si="26"/>
        <v>0</v>
      </c>
      <c r="CK33" s="33">
        <f t="shared" si="26"/>
        <v>0</v>
      </c>
      <c r="CL33" s="33">
        <f t="shared" si="26"/>
        <v>0</v>
      </c>
      <c r="CM33" s="33">
        <f t="shared" si="26"/>
        <v>0</v>
      </c>
      <c r="CN33" s="33">
        <f t="shared" si="26"/>
        <v>0</v>
      </c>
      <c r="CO33" s="33">
        <f t="shared" si="26"/>
        <v>0</v>
      </c>
      <c r="CP33" s="33">
        <f t="shared" si="26"/>
        <v>0</v>
      </c>
      <c r="CQ33" s="33">
        <f t="shared" si="26"/>
        <v>-3.3639999999999999</v>
      </c>
      <c r="CR33" s="33">
        <f t="shared" si="26"/>
        <v>0.95100000000000007</v>
      </c>
      <c r="CS33" s="33">
        <f t="shared" si="26"/>
        <v>6.4429999999999996</v>
      </c>
      <c r="CT33" s="33">
        <f t="shared" si="26"/>
        <v>3.0999999999999694E-2</v>
      </c>
      <c r="CU33" s="33">
        <f t="shared" si="26"/>
        <v>-2.282</v>
      </c>
      <c r="CV33" s="33">
        <f t="shared" si="26"/>
        <v>-4.5209999999999999</v>
      </c>
      <c r="CW33" s="33">
        <f t="shared" si="18"/>
        <v>9.016</v>
      </c>
      <c r="CX33" s="33">
        <f t="shared" si="18"/>
        <v>-12.991</v>
      </c>
      <c r="CY33" s="33">
        <f t="shared" si="18"/>
        <v>1.0099999999999998</v>
      </c>
      <c r="CZ33" s="33">
        <f t="shared" si="18"/>
        <v>0.9319999999999995</v>
      </c>
      <c r="DA33" s="33">
        <f t="shared" si="18"/>
        <v>-6.2859999999999996</v>
      </c>
      <c r="DB33" s="33">
        <f t="shared" si="18"/>
        <v>3.1820000000000004</v>
      </c>
      <c r="DC33" s="33">
        <f t="shared" si="18"/>
        <v>1.4609999999999994</v>
      </c>
      <c r="DD33" s="33">
        <f t="shared" si="18"/>
        <v>7.63</v>
      </c>
      <c r="DE33" s="33">
        <f t="shared" si="18"/>
        <v>-3.2999999999999918E-2</v>
      </c>
      <c r="DF33" s="33">
        <f t="shared" si="18"/>
        <v>5.298</v>
      </c>
      <c r="DG33" s="33">
        <f t="shared" si="18"/>
        <v>-0.2240000000000002</v>
      </c>
      <c r="DH33" s="33">
        <f t="shared" si="18"/>
        <v>-19.127000000000002</v>
      </c>
      <c r="DI33" s="33">
        <f t="shared" si="18"/>
        <v>3.9139999999999997</v>
      </c>
      <c r="DJ33" s="33">
        <f t="shared" si="18"/>
        <v>-5.9579999999999984</v>
      </c>
      <c r="DK33" s="33">
        <f t="shared" ref="DK33:DL51" si="27">+AG33-AF33</f>
        <v>-16.759</v>
      </c>
      <c r="DL33" s="33">
        <f t="shared" si="27"/>
        <v>0.33299999999999841</v>
      </c>
      <c r="DM33" s="33">
        <f t="shared" si="20"/>
        <v>5.0050000000000026</v>
      </c>
      <c r="DN33" s="33">
        <f t="shared" si="20"/>
        <v>5.097999999999999</v>
      </c>
      <c r="DO33" s="33">
        <f t="shared" si="20"/>
        <v>8.0429999999999993</v>
      </c>
      <c r="DP33" s="33">
        <f t="shared" si="20"/>
        <v>4.6609999999999996</v>
      </c>
      <c r="DQ33" s="33">
        <f t="shared" si="20"/>
        <v>3.495000000000001</v>
      </c>
      <c r="DR33" s="33">
        <f t="shared" si="20"/>
        <v>-1.9390000000000001</v>
      </c>
      <c r="DS33" s="33"/>
      <c r="DU33" t="s">
        <v>157</v>
      </c>
      <c r="DV33" s="33">
        <f t="shared" si="13"/>
        <v>0</v>
      </c>
      <c r="DW33" s="33">
        <f t="shared" si="22"/>
        <v>0</v>
      </c>
      <c r="DX33" s="33">
        <f t="shared" si="22"/>
        <v>0</v>
      </c>
      <c r="DY33" s="33">
        <f t="shared" si="22"/>
        <v>0</v>
      </c>
      <c r="DZ33" s="33">
        <f t="shared" si="22"/>
        <v>0</v>
      </c>
      <c r="EA33" s="33">
        <f t="shared" si="22"/>
        <v>0</v>
      </c>
      <c r="EB33" s="33">
        <f t="shared" si="22"/>
        <v>0</v>
      </c>
      <c r="EC33" s="33">
        <f t="shared" si="22"/>
        <v>0</v>
      </c>
      <c r="ED33" s="33">
        <f t="shared" si="22"/>
        <v>0</v>
      </c>
      <c r="EE33" s="33">
        <f t="shared" si="22"/>
        <v>0</v>
      </c>
      <c r="EF33" s="33">
        <f t="shared" si="22"/>
        <v>-3.3639999999999999</v>
      </c>
      <c r="EG33" s="33">
        <f t="shared" si="22"/>
        <v>-2.4129999999999998</v>
      </c>
      <c r="EH33" s="33">
        <f t="shared" si="22"/>
        <v>4.0299999999999994</v>
      </c>
      <c r="EI33" s="33">
        <f t="shared" si="22"/>
        <v>4.0609999999999991</v>
      </c>
      <c r="EJ33" s="33">
        <f t="shared" si="22"/>
        <v>1.778999999999999</v>
      </c>
      <c r="EK33" s="33">
        <f t="shared" si="22"/>
        <v>-2.7420000000000009</v>
      </c>
      <c r="EL33" s="33">
        <f t="shared" si="22"/>
        <v>6.2739999999999991</v>
      </c>
      <c r="EM33" s="33">
        <f t="shared" si="21"/>
        <v>-6.7170000000000005</v>
      </c>
      <c r="EN33" s="33">
        <f t="shared" si="21"/>
        <v>-5.7070000000000007</v>
      </c>
      <c r="EO33" s="33">
        <f t="shared" si="21"/>
        <v>-4.7750000000000012</v>
      </c>
      <c r="EP33" s="33">
        <f t="shared" si="21"/>
        <v>-11.061</v>
      </c>
      <c r="EQ33" s="33">
        <f t="shared" si="21"/>
        <v>-7.8789999999999996</v>
      </c>
      <c r="ER33" s="33">
        <f t="shared" si="21"/>
        <v>-6.4180000000000001</v>
      </c>
      <c r="ES33" s="33">
        <f t="shared" si="21"/>
        <v>1.2119999999999997</v>
      </c>
      <c r="ET33" s="33">
        <f t="shared" si="21"/>
        <v>1.1789999999999998</v>
      </c>
      <c r="EU33" s="33">
        <f t="shared" si="21"/>
        <v>6.4770000000000003</v>
      </c>
      <c r="EV33" s="33">
        <f t="shared" si="21"/>
        <v>6.2530000000000001</v>
      </c>
      <c r="EW33" s="33">
        <f t="shared" si="21"/>
        <v>-12.874000000000002</v>
      </c>
      <c r="EX33" s="33">
        <f t="shared" si="21"/>
        <v>-8.9600000000000026</v>
      </c>
      <c r="EY33" s="33">
        <f t="shared" si="21"/>
        <v>-14.918000000000001</v>
      </c>
      <c r="EZ33" s="33">
        <f t="shared" si="21"/>
        <v>-31.677</v>
      </c>
      <c r="FA33" s="33">
        <f t="shared" si="21"/>
        <v>-31.344000000000001</v>
      </c>
      <c r="FB33" s="33">
        <f t="shared" si="21"/>
        <v>-26.338999999999999</v>
      </c>
      <c r="FC33" s="33">
        <f t="shared" ref="ES33:FG48" si="28">+FB33+DN33</f>
        <v>-21.241</v>
      </c>
      <c r="FD33" s="33">
        <f t="shared" si="28"/>
        <v>-13.198</v>
      </c>
      <c r="FE33" s="33">
        <f t="shared" si="28"/>
        <v>-8.5370000000000008</v>
      </c>
      <c r="FF33" s="33">
        <f t="shared" si="28"/>
        <v>-5.0419999999999998</v>
      </c>
      <c r="FG33" s="33">
        <f t="shared" si="28"/>
        <v>-6.9809999999999999</v>
      </c>
      <c r="FH33" s="67"/>
      <c r="FI33" s="34">
        <v>1992</v>
      </c>
      <c r="FK33" s="33"/>
      <c r="FL33" s="33"/>
    </row>
    <row r="34" spans="1:168" x14ac:dyDescent="0.25">
      <c r="A34" t="s">
        <v>158</v>
      </c>
      <c r="B34" s="33"/>
      <c r="C34" s="33"/>
      <c r="D34" s="33"/>
      <c r="E34" s="33"/>
      <c r="F34" s="33"/>
      <c r="G34" s="33"/>
      <c r="H34" s="33"/>
      <c r="I34" s="33"/>
      <c r="J34" s="33"/>
      <c r="K34" s="33"/>
      <c r="L34" s="33"/>
      <c r="M34" s="33"/>
      <c r="N34" s="33"/>
      <c r="O34" s="33"/>
      <c r="P34" s="33"/>
      <c r="Q34" s="33"/>
      <c r="R34" s="33"/>
      <c r="S34" s="33"/>
      <c r="T34" s="33"/>
      <c r="U34" s="33"/>
      <c r="V34" s="33"/>
      <c r="W34" s="33"/>
      <c r="X34" s="33"/>
      <c r="Y34" s="33">
        <f>+VLOOKUP($A34,'[2]World Current Acct'!$D$2:$AW$189,Y$1-1973,0)</f>
        <v>-6.758</v>
      </c>
      <c r="Z34" s="33">
        <f>+VLOOKUP($A34,'[2]World Current Acct'!$D$2:$AW$189,Z$1-1973,0)</f>
        <v>-7.165</v>
      </c>
      <c r="AA34" s="33">
        <f>+VLOOKUP($A34,'[2]World Current Acct'!$D$2:$AW$189,AA$1-1973,0)</f>
        <v>-16.635000000000002</v>
      </c>
      <c r="AB34" s="33">
        <f>+VLOOKUP($A34,'[2]World Current Acct'!$D$2:$AW$189,AB$1-1973,0)</f>
        <v>-31.341999999999999</v>
      </c>
      <c r="AC34" s="33">
        <f>+VLOOKUP($A34,'[2]World Current Acct'!$D$2:$AW$189,AC$1-1973,0)</f>
        <v>-39.497</v>
      </c>
      <c r="AD34" s="33">
        <f>+VLOOKUP($A34,'[2]World Current Acct'!$D$2:$AW$189,AD$1-1973,0)</f>
        <v>-49.755000000000003</v>
      </c>
      <c r="AE34" s="33">
        <f>+VLOOKUP($A34,'[2]World Current Acct'!$D$2:$AW$189,AE$1-1973,0)</f>
        <v>-27.852</v>
      </c>
      <c r="AF34" s="33">
        <f>+VLOOKUP($A34,'[2]World Current Acct'!$D$2:$AW$189,AF$1-1973,0)</f>
        <v>-22.882000000000001</v>
      </c>
      <c r="AG34" s="33">
        <f>+VLOOKUP($A34,'[2]World Current Acct'!$D$2:$AW$189,AG$1-1973,0)</f>
        <v>-17.728999999999999</v>
      </c>
      <c r="AH34" s="33">
        <f>+VLOOKUP($A34,'[2]World Current Acct'!$D$2:$AW$189,AH$1-1973,0)</f>
        <v>-17.645</v>
      </c>
      <c r="AI34" s="33">
        <f>+VLOOKUP($A34,'[2]World Current Acct'!$D$2:$AW$189,AI$1-1973,0)</f>
        <v>-16.795000000000002</v>
      </c>
      <c r="AJ34" s="33">
        <f>+VLOOKUP($A34,'[2]World Current Acct'!$D$2:$AW$189,AJ$1-1973,0)</f>
        <v>-16.945</v>
      </c>
      <c r="AK34" s="33">
        <f>+VLOOKUP($A34,'[2]World Current Acct'!$D$2:$AW$189,AK$1-1973,0)</f>
        <v>-16.882999999999999</v>
      </c>
      <c r="AL34" s="33">
        <f>+VLOOKUP($A34,'[2]World Current Acct'!$D$2:$AW$189,AL$1-1973,0)</f>
        <v>-16.901</v>
      </c>
      <c r="AM34" s="33">
        <f>+VLOOKUP($A34,'[2]World Current Acct'!$D$2:$AW$189,AM$1-1973,0)</f>
        <v>-16.771999999999998</v>
      </c>
      <c r="AN34" s="33">
        <f>+VLOOKUP($A34,'[2]World Current Acct'!$D$2:$AW$189,AN$1-1973,0)</f>
        <v>-16.161000000000001</v>
      </c>
      <c r="AQ34" t="s">
        <v>158</v>
      </c>
      <c r="AR34" t="e">
        <f t="shared" si="25"/>
        <v>#DIV/0!</v>
      </c>
      <c r="AS34" t="e">
        <f t="shared" si="25"/>
        <v>#DIV/0!</v>
      </c>
      <c r="AT34" t="e">
        <f t="shared" si="25"/>
        <v>#DIV/0!</v>
      </c>
      <c r="AU34" t="e">
        <f t="shared" si="25"/>
        <v>#DIV/0!</v>
      </c>
      <c r="AV34" t="e">
        <f t="shared" si="25"/>
        <v>#DIV/0!</v>
      </c>
      <c r="AW34" t="e">
        <f t="shared" si="25"/>
        <v>#DIV/0!</v>
      </c>
      <c r="AX34" t="e">
        <f t="shared" si="25"/>
        <v>#DIV/0!</v>
      </c>
      <c r="AY34" t="e">
        <f t="shared" si="25"/>
        <v>#DIV/0!</v>
      </c>
      <c r="AZ34" t="e">
        <f t="shared" si="25"/>
        <v>#DIV/0!</v>
      </c>
      <c r="BA34" t="e">
        <f t="shared" si="25"/>
        <v>#DIV/0!</v>
      </c>
      <c r="BB34" t="e">
        <f t="shared" si="25"/>
        <v>#DIV/0!</v>
      </c>
      <c r="BC34" t="e">
        <f t="shared" si="25"/>
        <v>#DIV/0!</v>
      </c>
      <c r="BD34" t="e">
        <f t="shared" si="25"/>
        <v>#DIV/0!</v>
      </c>
      <c r="BE34" t="e">
        <f t="shared" si="25"/>
        <v>#DIV/0!</v>
      </c>
      <c r="BF34" t="e">
        <f t="shared" si="25"/>
        <v>#DIV/0!</v>
      </c>
      <c r="BG34" t="e">
        <f t="shared" si="25"/>
        <v>#DIV/0!</v>
      </c>
      <c r="BH34" t="e">
        <f t="shared" si="24"/>
        <v>#DIV/0!</v>
      </c>
      <c r="BI34" t="e">
        <f t="shared" si="24"/>
        <v>#DIV/0!</v>
      </c>
      <c r="BJ34" t="e">
        <f t="shared" si="24"/>
        <v>#DIV/0!</v>
      </c>
      <c r="BK34" t="e">
        <f t="shared" si="24"/>
        <v>#DIV/0!</v>
      </c>
      <c r="BL34" t="e">
        <f t="shared" si="24"/>
        <v>#DIV/0!</v>
      </c>
      <c r="BM34" t="e">
        <f t="shared" si="24"/>
        <v>#DIV/0!</v>
      </c>
      <c r="BN34" t="e">
        <f t="shared" si="24"/>
        <v>#DIV/0!</v>
      </c>
      <c r="BO34">
        <f t="shared" si="24"/>
        <v>6.0224918614974854</v>
      </c>
      <c r="BP34">
        <f t="shared" si="24"/>
        <v>132.17027215631543</v>
      </c>
      <c r="BQ34">
        <f t="shared" si="24"/>
        <v>88.409978960024034</v>
      </c>
      <c r="BR34">
        <f t="shared" si="24"/>
        <v>26.019398889668821</v>
      </c>
      <c r="BS34">
        <f t="shared" si="24"/>
        <v>25.971592779198431</v>
      </c>
      <c r="BT34">
        <f t="shared" si="23"/>
        <v>-44.021706361169734</v>
      </c>
      <c r="BU34">
        <f t="shared" si="23"/>
        <v>-17.844319977021399</v>
      </c>
      <c r="BV34">
        <f t="shared" si="23"/>
        <v>-22.519884625469814</v>
      </c>
      <c r="BW34">
        <f t="shared" si="23"/>
        <v>-0.47379998871905116</v>
      </c>
      <c r="BX34">
        <f t="shared" si="23"/>
        <v>-4.8172286766789369</v>
      </c>
      <c r="BY34">
        <f t="shared" si="23"/>
        <v>0.89312295325989055</v>
      </c>
      <c r="BZ34">
        <f t="shared" si="23"/>
        <v>-0.36588964296254289</v>
      </c>
      <c r="CA34">
        <f t="shared" si="23"/>
        <v>0.10661612272700438</v>
      </c>
      <c r="CB34">
        <f t="shared" si="23"/>
        <v>-0.76326844565410568</v>
      </c>
      <c r="CC34">
        <f t="shared" si="23"/>
        <v>-3.6429763892201095</v>
      </c>
      <c r="CF34" t="s">
        <v>158</v>
      </c>
      <c r="CG34" s="33">
        <f t="shared" si="26"/>
        <v>0</v>
      </c>
      <c r="CH34" s="33">
        <f t="shared" si="26"/>
        <v>0</v>
      </c>
      <c r="CI34" s="33">
        <f t="shared" si="26"/>
        <v>0</v>
      </c>
      <c r="CJ34" s="33">
        <f t="shared" si="26"/>
        <v>0</v>
      </c>
      <c r="CK34" s="33">
        <f t="shared" si="26"/>
        <v>0</v>
      </c>
      <c r="CL34" s="33">
        <f t="shared" si="26"/>
        <v>0</v>
      </c>
      <c r="CM34" s="33">
        <f t="shared" si="26"/>
        <v>0</v>
      </c>
      <c r="CN34" s="33">
        <f t="shared" si="26"/>
        <v>0</v>
      </c>
      <c r="CO34" s="33">
        <f t="shared" si="26"/>
        <v>0</v>
      </c>
      <c r="CP34" s="33">
        <f t="shared" si="26"/>
        <v>0</v>
      </c>
      <c r="CQ34" s="33">
        <f t="shared" si="26"/>
        <v>0</v>
      </c>
      <c r="CR34" s="33">
        <f t="shared" si="26"/>
        <v>0</v>
      </c>
      <c r="CS34" s="33">
        <f t="shared" si="26"/>
        <v>0</v>
      </c>
      <c r="CT34" s="33">
        <f t="shared" si="26"/>
        <v>0</v>
      </c>
      <c r="CU34" s="33">
        <f t="shared" si="26"/>
        <v>0</v>
      </c>
      <c r="CV34" s="33">
        <f t="shared" si="26"/>
        <v>0</v>
      </c>
      <c r="CW34" s="33">
        <f t="shared" ref="CW34:DJ51" si="29">+S34-R34</f>
        <v>0</v>
      </c>
      <c r="CX34" s="33">
        <f t="shared" si="29"/>
        <v>0</v>
      </c>
      <c r="CY34" s="33">
        <f t="shared" si="29"/>
        <v>0</v>
      </c>
      <c r="CZ34" s="33">
        <f t="shared" si="29"/>
        <v>0</v>
      </c>
      <c r="DA34" s="33">
        <f t="shared" si="29"/>
        <v>0</v>
      </c>
      <c r="DB34" s="33">
        <f t="shared" si="29"/>
        <v>0</v>
      </c>
      <c r="DC34" s="33">
        <f t="shared" si="29"/>
        <v>-6.758</v>
      </c>
      <c r="DD34" s="33">
        <f t="shared" si="29"/>
        <v>-0.40700000000000003</v>
      </c>
      <c r="DE34" s="33">
        <f t="shared" si="29"/>
        <v>-9.4700000000000024</v>
      </c>
      <c r="DF34" s="33">
        <f t="shared" si="29"/>
        <v>-14.706999999999997</v>
      </c>
      <c r="DG34" s="33">
        <f t="shared" si="29"/>
        <v>-8.1550000000000011</v>
      </c>
      <c r="DH34" s="33">
        <f t="shared" si="29"/>
        <v>-10.258000000000003</v>
      </c>
      <c r="DI34" s="33">
        <f t="shared" si="29"/>
        <v>21.903000000000002</v>
      </c>
      <c r="DJ34" s="33">
        <f t="shared" si="29"/>
        <v>4.9699999999999989</v>
      </c>
      <c r="DK34" s="33">
        <f t="shared" si="27"/>
        <v>5.1530000000000022</v>
      </c>
      <c r="DL34" s="33">
        <f t="shared" si="27"/>
        <v>8.3999999999999631E-2</v>
      </c>
      <c r="DM34" s="33">
        <f t="shared" si="20"/>
        <v>0.84999999999999787</v>
      </c>
      <c r="DN34" s="33">
        <f t="shared" si="20"/>
        <v>-0.14999999999999858</v>
      </c>
      <c r="DO34" s="33">
        <f t="shared" si="20"/>
        <v>6.2000000000001165E-2</v>
      </c>
      <c r="DP34" s="33">
        <f t="shared" si="20"/>
        <v>-1.8000000000000682E-2</v>
      </c>
      <c r="DQ34" s="33">
        <f t="shared" si="20"/>
        <v>0.12900000000000134</v>
      </c>
      <c r="DR34" s="33">
        <f t="shared" si="20"/>
        <v>0.6109999999999971</v>
      </c>
      <c r="DS34" s="33"/>
      <c r="DU34" t="s">
        <v>158</v>
      </c>
      <c r="DV34" s="33">
        <f t="shared" si="13"/>
        <v>0</v>
      </c>
      <c r="DW34" s="33">
        <f t="shared" si="22"/>
        <v>0</v>
      </c>
      <c r="DX34" s="33">
        <f t="shared" si="22"/>
        <v>0</v>
      </c>
      <c r="DY34" s="33">
        <f t="shared" si="22"/>
        <v>0</v>
      </c>
      <c r="DZ34" s="33">
        <f t="shared" si="22"/>
        <v>0</v>
      </c>
      <c r="EA34" s="33">
        <f t="shared" si="22"/>
        <v>0</v>
      </c>
      <c r="EB34" s="33">
        <f t="shared" si="22"/>
        <v>0</v>
      </c>
      <c r="EC34" s="33">
        <f t="shared" si="22"/>
        <v>0</v>
      </c>
      <c r="ED34" s="33">
        <f t="shared" si="22"/>
        <v>0</v>
      </c>
      <c r="EE34" s="33">
        <f t="shared" si="22"/>
        <v>0</v>
      </c>
      <c r="EF34" s="33">
        <f t="shared" si="22"/>
        <v>0</v>
      </c>
      <c r="EG34" s="33">
        <f t="shared" si="22"/>
        <v>0</v>
      </c>
      <c r="EH34" s="33">
        <f t="shared" si="22"/>
        <v>0</v>
      </c>
      <c r="EI34" s="33">
        <f t="shared" si="22"/>
        <v>0</v>
      </c>
      <c r="EJ34" s="33">
        <f t="shared" si="22"/>
        <v>0</v>
      </c>
      <c r="EK34" s="33">
        <f t="shared" si="22"/>
        <v>0</v>
      </c>
      <c r="EL34" s="33">
        <f t="shared" ref="EL34:FA49" si="30">+EK34+CW34</f>
        <v>0</v>
      </c>
      <c r="EM34" s="33">
        <f t="shared" si="30"/>
        <v>0</v>
      </c>
      <c r="EN34" s="33">
        <f t="shared" si="30"/>
        <v>0</v>
      </c>
      <c r="EO34" s="33">
        <f t="shared" si="30"/>
        <v>0</v>
      </c>
      <c r="EP34" s="33">
        <f t="shared" si="30"/>
        <v>0</v>
      </c>
      <c r="EQ34" s="33">
        <f t="shared" si="30"/>
        <v>0</v>
      </c>
      <c r="ER34" s="33">
        <f t="shared" si="30"/>
        <v>-6.758</v>
      </c>
      <c r="ES34" s="33">
        <f t="shared" si="28"/>
        <v>-7.165</v>
      </c>
      <c r="ET34" s="33">
        <f t="shared" si="28"/>
        <v>-16.635000000000002</v>
      </c>
      <c r="EU34" s="33">
        <f t="shared" si="28"/>
        <v>-31.341999999999999</v>
      </c>
      <c r="EV34" s="33">
        <f t="shared" si="28"/>
        <v>-39.497</v>
      </c>
      <c r="EW34" s="33">
        <f t="shared" si="28"/>
        <v>-49.755000000000003</v>
      </c>
      <c r="EX34" s="33">
        <f t="shared" si="28"/>
        <v>-27.852</v>
      </c>
      <c r="EY34" s="33">
        <f t="shared" si="28"/>
        <v>-22.882000000000001</v>
      </c>
      <c r="EZ34" s="33">
        <f t="shared" si="28"/>
        <v>-17.728999999999999</v>
      </c>
      <c r="FA34" s="33">
        <f t="shared" si="28"/>
        <v>-17.645</v>
      </c>
      <c r="FB34" s="33">
        <f t="shared" si="28"/>
        <v>-16.795000000000002</v>
      </c>
      <c r="FC34" s="33">
        <f t="shared" si="28"/>
        <v>-16.945</v>
      </c>
      <c r="FD34" s="33">
        <f t="shared" si="28"/>
        <v>-16.882999999999999</v>
      </c>
      <c r="FE34" s="33">
        <f t="shared" si="28"/>
        <v>-16.901</v>
      </c>
      <c r="FF34" s="33">
        <f t="shared" si="28"/>
        <v>-16.771999999999998</v>
      </c>
      <c r="FG34" s="33">
        <f t="shared" si="28"/>
        <v>-16.161000000000001</v>
      </c>
      <c r="FH34" s="33"/>
      <c r="FK34" s="33"/>
      <c r="FL34" s="33"/>
    </row>
    <row r="35" spans="1:168" x14ac:dyDescent="0.25">
      <c r="A35" t="s">
        <v>159</v>
      </c>
      <c r="B35" s="33"/>
      <c r="C35" s="33"/>
      <c r="D35" s="33"/>
      <c r="E35" s="33"/>
      <c r="F35" s="33"/>
      <c r="G35" s="33"/>
      <c r="H35" s="33"/>
      <c r="I35" s="33"/>
      <c r="J35" s="33"/>
      <c r="K35" s="33"/>
      <c r="L35" s="33">
        <f>+VLOOKUP($A35,'[2]World Current Acct'!$D$2:$AW$189,L$1-1973,0)</f>
        <v>0.94399999999999995</v>
      </c>
      <c r="M35" s="33">
        <f>+VLOOKUP($A35,'[2]World Current Acct'!$D$2:$AW$189,M$1-1973,0)</f>
        <v>3.6560000000000001</v>
      </c>
      <c r="N35" s="33">
        <f>+VLOOKUP($A35,'[2]World Current Acct'!$D$2:$AW$189,N$1-1973,0)</f>
        <v>1.637</v>
      </c>
      <c r="O35" s="33">
        <f>+VLOOKUP($A35,'[2]World Current Acct'!$D$2:$AW$189,O$1-1973,0)</f>
        <v>3.2149999999999999</v>
      </c>
      <c r="P35" s="33">
        <f>+VLOOKUP($A35,'[2]World Current Acct'!$D$2:$AW$189,P$1-1973,0)</f>
        <v>1.651</v>
      </c>
      <c r="Q35" s="33">
        <f>+VLOOKUP($A35,'[2]World Current Acct'!$D$2:$AW$189,Q$1-1973,0)</f>
        <v>4.9669999999999996</v>
      </c>
      <c r="R35" s="33">
        <f>+VLOOKUP($A35,'[2]World Current Acct'!$D$2:$AW$189,R$1-1973,0)</f>
        <v>3.5070000000000001</v>
      </c>
      <c r="S35" s="33">
        <f>+VLOOKUP($A35,'[2]World Current Acct'!$D$2:$AW$189,S$1-1973,0)</f>
        <v>1.6519999999999999</v>
      </c>
      <c r="T35" s="33">
        <f>+VLOOKUP($A35,'[2]World Current Acct'!$D$2:$AW$189,T$1-1973,0)</f>
        <v>2.3839999999999999</v>
      </c>
      <c r="U35" s="33">
        <f>+VLOOKUP($A35,'[2]World Current Acct'!$D$2:$AW$189,U$1-1973,0)</f>
        <v>1.8049999999999999</v>
      </c>
      <c r="V35" s="33">
        <f>+VLOOKUP($A35,'[2]World Current Acct'!$D$2:$AW$189,V$1-1973,0)</f>
        <v>7.875</v>
      </c>
      <c r="W35" s="33">
        <f>+VLOOKUP($A35,'[2]World Current Acct'!$D$2:$AW$189,W$1-1973,0)</f>
        <v>1.6830000000000001</v>
      </c>
      <c r="X35" s="33">
        <f>+VLOOKUP($A35,'[2]World Current Acct'!$D$2:$AW$189,X$1-1973,0)</f>
        <v>3.4129999999999998</v>
      </c>
      <c r="Y35" s="33">
        <f>+VLOOKUP($A35,'[2]World Current Acct'!$D$2:$AW$189,Y$1-1973,0)</f>
        <v>6.0819999999999999</v>
      </c>
      <c r="Z35" s="33">
        <f>+VLOOKUP($A35,'[2]World Current Acct'!$D$2:$AW$189,Z$1-1973,0)</f>
        <v>6.9770000000000003</v>
      </c>
      <c r="AA35" s="33">
        <f>+VLOOKUP($A35,'[2]World Current Acct'!$D$2:$AW$189,AA$1-1973,0)</f>
        <v>4.7460000000000004</v>
      </c>
      <c r="AB35" s="33">
        <f>+VLOOKUP($A35,'[2]World Current Acct'!$D$2:$AW$189,AB$1-1973,0)</f>
        <v>13.847</v>
      </c>
      <c r="AC35" s="33">
        <f>+VLOOKUP($A35,'[2]World Current Acct'!$D$2:$AW$189,AC$1-1973,0)</f>
        <v>9.1329999999999991</v>
      </c>
      <c r="AD35" s="33">
        <f>+VLOOKUP($A35,'[2]World Current Acct'!$D$2:$AW$189,AD$1-1973,0)</f>
        <v>2.7639999999999998</v>
      </c>
      <c r="AE35" s="33">
        <f>+VLOOKUP($A35,'[2]World Current Acct'!$D$2:$AW$189,AE$1-1973,0)</f>
        <v>-0.35199999999999998</v>
      </c>
      <c r="AF35" s="33">
        <f>+VLOOKUP($A35,'[2]World Current Acct'!$D$2:$AW$189,AF$1-1973,0)</f>
        <v>0.27400000000000002</v>
      </c>
      <c r="AG35" s="33">
        <f>+VLOOKUP($A35,'[2]World Current Acct'!$D$2:$AW$189,AG$1-1973,0)</f>
        <v>-1.718</v>
      </c>
      <c r="AH35" s="33">
        <f>+VLOOKUP($A35,'[2]World Current Acct'!$D$2:$AW$189,AH$1-1973,0)</f>
        <v>-1.5960000000000001</v>
      </c>
      <c r="AI35" s="33">
        <f>+VLOOKUP($A35,'[2]World Current Acct'!$D$2:$AW$189,AI$1-1973,0)</f>
        <v>-3.6720000000000002</v>
      </c>
      <c r="AJ35" s="33">
        <f>+VLOOKUP($A35,'[2]World Current Acct'!$D$2:$AW$189,AJ$1-1973,0)</f>
        <v>-3.2970000000000002</v>
      </c>
      <c r="AK35" s="33">
        <f>+VLOOKUP($A35,'[2]World Current Acct'!$D$2:$AW$189,AK$1-1973,0)</f>
        <v>-1.113</v>
      </c>
      <c r="AL35" s="33">
        <f>+VLOOKUP($A35,'[2]World Current Acct'!$D$2:$AW$189,AL$1-1973,0)</f>
        <v>-1.869</v>
      </c>
      <c r="AM35" s="33">
        <f>+VLOOKUP($A35,'[2]World Current Acct'!$D$2:$AW$189,AM$1-1973,0)</f>
        <v>1.35</v>
      </c>
      <c r="AN35" s="33">
        <f>+VLOOKUP($A35,'[2]World Current Acct'!$D$2:$AW$189,AN$1-1973,0)</f>
        <v>-0.48299999999999998</v>
      </c>
      <c r="AO35" s="66"/>
      <c r="AQ35" t="s">
        <v>159</v>
      </c>
      <c r="AR35" t="e">
        <f t="shared" si="25"/>
        <v>#DIV/0!</v>
      </c>
      <c r="AS35" t="e">
        <f t="shared" si="25"/>
        <v>#DIV/0!</v>
      </c>
      <c r="AT35" t="e">
        <f t="shared" si="25"/>
        <v>#DIV/0!</v>
      </c>
      <c r="AU35" t="e">
        <f t="shared" si="25"/>
        <v>#DIV/0!</v>
      </c>
      <c r="AV35" t="e">
        <f t="shared" si="25"/>
        <v>#DIV/0!</v>
      </c>
      <c r="AW35" t="e">
        <f t="shared" si="25"/>
        <v>#DIV/0!</v>
      </c>
      <c r="AX35" t="e">
        <f t="shared" si="25"/>
        <v>#DIV/0!</v>
      </c>
      <c r="AY35" t="e">
        <f t="shared" si="25"/>
        <v>#DIV/0!</v>
      </c>
      <c r="AZ35" t="e">
        <f t="shared" si="25"/>
        <v>#DIV/0!</v>
      </c>
      <c r="BA35" t="e">
        <f t="shared" si="25"/>
        <v>#DIV/0!</v>
      </c>
      <c r="BB35">
        <f t="shared" si="25"/>
        <v>287.28813559322037</v>
      </c>
      <c r="BC35">
        <f t="shared" si="25"/>
        <v>-55.224288840262581</v>
      </c>
      <c r="BD35">
        <f t="shared" si="25"/>
        <v>96.39584605986559</v>
      </c>
      <c r="BE35">
        <f t="shared" si="25"/>
        <v>-48.646967340590976</v>
      </c>
      <c r="BF35">
        <f t="shared" si="25"/>
        <v>200.84797092671107</v>
      </c>
      <c r="BG35">
        <f t="shared" si="25"/>
        <v>-29.394000402657525</v>
      </c>
      <c r="BH35">
        <f t="shared" si="24"/>
        <v>-52.89421157684631</v>
      </c>
      <c r="BI35">
        <f t="shared" si="24"/>
        <v>44.309927360774822</v>
      </c>
      <c r="BJ35">
        <f t="shared" si="24"/>
        <v>-24.286912751677846</v>
      </c>
      <c r="BK35">
        <f t="shared" si="24"/>
        <v>336.28808864265932</v>
      </c>
      <c r="BL35">
        <f t="shared" si="24"/>
        <v>-78.628571428571433</v>
      </c>
      <c r="BM35">
        <f t="shared" si="24"/>
        <v>102.79263220439688</v>
      </c>
      <c r="BN35">
        <f t="shared" si="24"/>
        <v>78.200996191034278</v>
      </c>
      <c r="BO35">
        <f t="shared" si="24"/>
        <v>14.715554094048017</v>
      </c>
      <c r="BP35">
        <f t="shared" si="24"/>
        <v>-31.976494195212837</v>
      </c>
      <c r="BQ35">
        <f t="shared" si="24"/>
        <v>191.76148335440371</v>
      </c>
      <c r="BR35">
        <f t="shared" si="24"/>
        <v>-34.043475120964843</v>
      </c>
      <c r="BS35">
        <f t="shared" si="24"/>
        <v>-69.736121756268474</v>
      </c>
      <c r="BT35">
        <f t="shared" si="23"/>
        <v>-112.73516642547034</v>
      </c>
      <c r="BU35">
        <f t="shared" si="23"/>
        <v>-177.84090909090912</v>
      </c>
      <c r="BV35">
        <f t="shared" si="23"/>
        <v>-727.00729927007296</v>
      </c>
      <c r="BW35">
        <f t="shared" si="23"/>
        <v>-7.1012805587892842</v>
      </c>
      <c r="BX35">
        <f t="shared" si="23"/>
        <v>130.0751879699248</v>
      </c>
      <c r="BY35">
        <f t="shared" si="23"/>
        <v>-10.212418300653596</v>
      </c>
      <c r="BZ35">
        <f t="shared" si="23"/>
        <v>-66.242038216560502</v>
      </c>
      <c r="CA35">
        <f t="shared" si="23"/>
        <v>67.924528301886795</v>
      </c>
      <c r="CB35">
        <f t="shared" si="23"/>
        <v>-172.23113964686999</v>
      </c>
      <c r="CC35">
        <f t="shared" si="23"/>
        <v>-135.77777777777777</v>
      </c>
      <c r="CF35" t="s">
        <v>159</v>
      </c>
      <c r="CG35" s="33">
        <f t="shared" si="26"/>
        <v>0</v>
      </c>
      <c r="CH35" s="33">
        <f t="shared" si="26"/>
        <v>0</v>
      </c>
      <c r="CI35" s="33">
        <f t="shared" si="26"/>
        <v>0</v>
      </c>
      <c r="CJ35" s="33">
        <f t="shared" si="26"/>
        <v>0</v>
      </c>
      <c r="CK35" s="33">
        <f t="shared" si="26"/>
        <v>0</v>
      </c>
      <c r="CL35" s="33">
        <f t="shared" si="26"/>
        <v>0</v>
      </c>
      <c r="CM35" s="33">
        <f t="shared" si="26"/>
        <v>0</v>
      </c>
      <c r="CN35" s="33">
        <f t="shared" si="26"/>
        <v>0</v>
      </c>
      <c r="CO35" s="33">
        <f t="shared" si="26"/>
        <v>0</v>
      </c>
      <c r="CP35" s="33">
        <f t="shared" si="26"/>
        <v>0.94399999999999995</v>
      </c>
      <c r="CQ35" s="33">
        <f t="shared" si="26"/>
        <v>2.7120000000000002</v>
      </c>
      <c r="CR35" s="33">
        <f t="shared" si="26"/>
        <v>-2.0190000000000001</v>
      </c>
      <c r="CS35" s="33">
        <f t="shared" si="26"/>
        <v>1.5779999999999998</v>
      </c>
      <c r="CT35" s="33">
        <f t="shared" si="26"/>
        <v>-1.5639999999999998</v>
      </c>
      <c r="CU35" s="33">
        <f t="shared" si="26"/>
        <v>3.3159999999999998</v>
      </c>
      <c r="CV35" s="33">
        <f t="shared" si="26"/>
        <v>-1.4599999999999995</v>
      </c>
      <c r="CW35" s="33">
        <f t="shared" si="29"/>
        <v>-1.8550000000000002</v>
      </c>
      <c r="CX35" s="33">
        <f t="shared" si="29"/>
        <v>0.73199999999999998</v>
      </c>
      <c r="CY35" s="33">
        <f t="shared" si="29"/>
        <v>-0.57899999999999996</v>
      </c>
      <c r="CZ35" s="33">
        <f t="shared" si="29"/>
        <v>6.07</v>
      </c>
      <c r="DA35" s="33">
        <f t="shared" si="29"/>
        <v>-6.1920000000000002</v>
      </c>
      <c r="DB35" s="33">
        <f t="shared" si="29"/>
        <v>1.7299999999999998</v>
      </c>
      <c r="DC35" s="33">
        <f t="shared" si="29"/>
        <v>2.669</v>
      </c>
      <c r="DD35" s="33">
        <f t="shared" si="29"/>
        <v>0.89500000000000046</v>
      </c>
      <c r="DE35" s="33">
        <f t="shared" si="29"/>
        <v>-2.2309999999999999</v>
      </c>
      <c r="DF35" s="33">
        <f t="shared" si="29"/>
        <v>9.1009999999999991</v>
      </c>
      <c r="DG35" s="33">
        <f t="shared" si="29"/>
        <v>-4.7140000000000004</v>
      </c>
      <c r="DH35" s="33">
        <f t="shared" si="29"/>
        <v>-6.3689999999999998</v>
      </c>
      <c r="DI35" s="33">
        <f t="shared" si="29"/>
        <v>-3.1159999999999997</v>
      </c>
      <c r="DJ35" s="33">
        <f t="shared" si="29"/>
        <v>0.626</v>
      </c>
      <c r="DK35" s="33">
        <f t="shared" si="27"/>
        <v>-1.992</v>
      </c>
      <c r="DL35" s="33">
        <f t="shared" si="27"/>
        <v>0.12199999999999989</v>
      </c>
      <c r="DM35" s="33">
        <f t="shared" si="20"/>
        <v>-2.0760000000000001</v>
      </c>
      <c r="DN35" s="33">
        <f t="shared" si="20"/>
        <v>0.375</v>
      </c>
      <c r="DO35" s="33">
        <f t="shared" si="20"/>
        <v>2.1840000000000002</v>
      </c>
      <c r="DP35" s="33">
        <f t="shared" si="20"/>
        <v>-0.75600000000000001</v>
      </c>
      <c r="DQ35" s="33">
        <f t="shared" si="20"/>
        <v>3.2190000000000003</v>
      </c>
      <c r="DR35" s="33">
        <f t="shared" si="20"/>
        <v>-1.8330000000000002</v>
      </c>
      <c r="DS35" s="33"/>
      <c r="DU35" t="s">
        <v>159</v>
      </c>
      <c r="DV35" s="33">
        <f t="shared" si="13"/>
        <v>0</v>
      </c>
      <c r="DW35" s="33">
        <f t="shared" ref="DW35:EL50" si="31">+DV35+CH35</f>
        <v>0</v>
      </c>
      <c r="DX35" s="33">
        <f t="shared" si="31"/>
        <v>0</v>
      </c>
      <c r="DY35" s="33">
        <f t="shared" si="31"/>
        <v>0</v>
      </c>
      <c r="DZ35" s="33">
        <f t="shared" si="31"/>
        <v>0</v>
      </c>
      <c r="EA35" s="33">
        <f t="shared" si="31"/>
        <v>0</v>
      </c>
      <c r="EB35" s="33">
        <f t="shared" si="31"/>
        <v>0</v>
      </c>
      <c r="EC35" s="33">
        <f t="shared" si="31"/>
        <v>0</v>
      </c>
      <c r="ED35" s="33">
        <f t="shared" si="31"/>
        <v>0</v>
      </c>
      <c r="EE35" s="33">
        <f t="shared" si="31"/>
        <v>0.94399999999999995</v>
      </c>
      <c r="EF35" s="33">
        <f t="shared" si="31"/>
        <v>3.6560000000000001</v>
      </c>
      <c r="EG35" s="33">
        <f t="shared" si="31"/>
        <v>1.637</v>
      </c>
      <c r="EH35" s="33">
        <f t="shared" si="31"/>
        <v>3.2149999999999999</v>
      </c>
      <c r="EI35" s="33">
        <f t="shared" si="31"/>
        <v>1.651</v>
      </c>
      <c r="EJ35" s="33">
        <f t="shared" si="31"/>
        <v>4.9669999999999996</v>
      </c>
      <c r="EK35" s="33">
        <f t="shared" si="31"/>
        <v>3.5070000000000001</v>
      </c>
      <c r="EL35" s="33">
        <f t="shared" si="31"/>
        <v>1.6519999999999999</v>
      </c>
      <c r="EM35" s="33">
        <f t="shared" si="30"/>
        <v>2.3839999999999999</v>
      </c>
      <c r="EN35" s="33">
        <f t="shared" si="30"/>
        <v>1.8049999999999999</v>
      </c>
      <c r="EO35" s="33">
        <f t="shared" si="30"/>
        <v>7.875</v>
      </c>
      <c r="EP35" s="33">
        <f t="shared" si="30"/>
        <v>1.6829999999999998</v>
      </c>
      <c r="EQ35" s="33">
        <f t="shared" si="30"/>
        <v>3.4129999999999994</v>
      </c>
      <c r="ER35" s="33">
        <f t="shared" si="30"/>
        <v>6.081999999999999</v>
      </c>
      <c r="ES35" s="33">
        <f t="shared" si="28"/>
        <v>6.9769999999999994</v>
      </c>
      <c r="ET35" s="33">
        <f t="shared" si="28"/>
        <v>4.7459999999999996</v>
      </c>
      <c r="EU35" s="33">
        <f t="shared" si="28"/>
        <v>13.846999999999998</v>
      </c>
      <c r="EV35" s="33">
        <f t="shared" si="28"/>
        <v>9.1329999999999973</v>
      </c>
      <c r="EW35" s="33">
        <f t="shared" si="28"/>
        <v>2.7639999999999976</v>
      </c>
      <c r="EX35" s="33">
        <f t="shared" si="28"/>
        <v>-0.35200000000000209</v>
      </c>
      <c r="EY35" s="33">
        <f t="shared" si="28"/>
        <v>0.27399999999999791</v>
      </c>
      <c r="EZ35" s="33">
        <f t="shared" si="28"/>
        <v>-1.7180000000000022</v>
      </c>
      <c r="FA35" s="33">
        <f t="shared" si="28"/>
        <v>-1.5960000000000023</v>
      </c>
      <c r="FB35" s="33">
        <f t="shared" si="28"/>
        <v>-3.6720000000000024</v>
      </c>
      <c r="FC35" s="33">
        <f t="shared" si="28"/>
        <v>-3.2970000000000024</v>
      </c>
      <c r="FD35" s="33">
        <f t="shared" si="28"/>
        <v>-1.1130000000000022</v>
      </c>
      <c r="FE35" s="33">
        <f t="shared" si="28"/>
        <v>-1.8690000000000022</v>
      </c>
      <c r="FF35" s="33">
        <f t="shared" si="28"/>
        <v>1.3499999999999981</v>
      </c>
      <c r="FG35" s="33">
        <f t="shared" si="28"/>
        <v>-0.48300000000000209</v>
      </c>
      <c r="FH35" s="67"/>
      <c r="FI35" s="34">
        <v>1997</v>
      </c>
      <c r="FK35" s="33"/>
      <c r="FL35" s="33"/>
    </row>
    <row r="36" spans="1:168" x14ac:dyDescent="0.25">
      <c r="A36" t="s">
        <v>160</v>
      </c>
      <c r="B36" s="33">
        <f>+VLOOKUP($A36,'[2]World Current Acct'!$D$2:$AW$189,B$1-1973,0)</f>
        <v>106.836</v>
      </c>
      <c r="C36" s="33">
        <f>+VLOOKUP($A36,'[2]World Current Acct'!$D$2:$AW$189,C$1-1973,0)</f>
        <v>94.941999999999993</v>
      </c>
      <c r="D36" s="33">
        <f>+VLOOKUP($A36,'[2]World Current Acct'!$D$2:$AW$189,D$1-1973,0)</f>
        <v>74.117999999999995</v>
      </c>
      <c r="E36" s="33">
        <f>+VLOOKUP($A36,'[2]World Current Acct'!$D$2:$AW$189,E$1-1973,0)</f>
        <v>57.265999999999998</v>
      </c>
      <c r="F36" s="33">
        <f>+VLOOKUP($A36,'[2]World Current Acct'!$D$2:$AW$189,F$1-1973,0)</f>
        <v>84.137</v>
      </c>
      <c r="G36" s="33">
        <f>+VLOOKUP($A36,'[2]World Current Acct'!$D$2:$AW$189,G$1-1973,0)</f>
        <v>62.311</v>
      </c>
      <c r="H36" s="33">
        <f>+VLOOKUP($A36,'[2]World Current Acct'!$D$2:$AW$189,H$1-1973,0)</f>
        <v>33.497999999999998</v>
      </c>
      <c r="I36" s="33">
        <f>+VLOOKUP($A36,'[2]World Current Acct'!$D$2:$AW$189,I$1-1973,0)</f>
        <v>39.261000000000003</v>
      </c>
      <c r="J36" s="33">
        <f>+VLOOKUP($A36,'[2]World Current Acct'!$D$2:$AW$189,J$1-1973,0)</f>
        <v>32.817</v>
      </c>
      <c r="K36" s="33">
        <f>+VLOOKUP($A36,'[2]World Current Acct'!$D$2:$AW$189,K$1-1973,0)</f>
        <v>44.674999999999997</v>
      </c>
      <c r="L36" s="33">
        <f>+VLOOKUP($A36,'[2]World Current Acct'!$D$2:$AW$189,L$1-1973,0)</f>
        <v>-12.868</v>
      </c>
      <c r="M36" s="33">
        <f>+VLOOKUP($A36,'[2]World Current Acct'!$D$2:$AW$189,M$1-1973,0)</f>
        <v>-16.797999999999998</v>
      </c>
      <c r="N36" s="33">
        <f>+VLOOKUP($A36,'[2]World Current Acct'!$D$2:$AW$189,N$1-1973,0)</f>
        <v>-21.271999999999998</v>
      </c>
      <c r="O36" s="33">
        <f>+VLOOKUP($A36,'[2]World Current Acct'!$D$2:$AW$189,O$1-1973,0)</f>
        <v>-24.364000000000001</v>
      </c>
      <c r="P36" s="33">
        <f>+VLOOKUP($A36,'[2]World Current Acct'!$D$2:$AW$189,P$1-1973,0)</f>
        <v>-22.597999999999999</v>
      </c>
      <c r="Q36" s="33">
        <f>+VLOOKUP($A36,'[2]World Current Acct'!$D$2:$AW$189,Q$1-1973,0)</f>
        <v>-31.030999999999999</v>
      </c>
      <c r="R36" s="33">
        <f>+VLOOKUP($A36,'[2]World Current Acct'!$D$2:$AW$189,R$1-1973,0)</f>
        <v>-26.766999999999999</v>
      </c>
      <c r="S36" s="33">
        <f>+VLOOKUP($A36,'[2]World Current Acct'!$D$2:$AW$189,S$1-1973,0)</f>
        <v>-17.995000000000001</v>
      </c>
      <c r="T36" s="33">
        <f>+VLOOKUP($A36,'[2]World Current Acct'!$D$2:$AW$189,T$1-1973,0)</f>
        <v>-18.707999999999998</v>
      </c>
      <c r="U36" s="33">
        <f>+VLOOKUP($A36,'[2]World Current Acct'!$D$2:$AW$189,U$1-1973,0)</f>
        <v>12.477</v>
      </c>
      <c r="V36" s="33">
        <f>+VLOOKUP($A36,'[2]World Current Acct'!$D$2:$AW$189,V$1-1973,0)</f>
        <v>23.242000000000001</v>
      </c>
      <c r="W36" s="33">
        <f>+VLOOKUP($A36,'[2]World Current Acct'!$D$2:$AW$189,W$1-1973,0)</f>
        <v>27.323</v>
      </c>
      <c r="X36" s="33">
        <f>+VLOOKUP($A36,'[2]World Current Acct'!$D$2:$AW$189,X$1-1973,0)</f>
        <v>21.940999999999999</v>
      </c>
      <c r="Y36" s="33">
        <f>+VLOOKUP($A36,'[2]World Current Acct'!$D$2:$AW$189,Y$1-1973,0)</f>
        <v>25.263999999999999</v>
      </c>
      <c r="Z36" s="33">
        <f>+VLOOKUP($A36,'[2]World Current Acct'!$D$2:$AW$189,Z$1-1973,0)</f>
        <v>22.370999999999999</v>
      </c>
      <c r="AA36" s="33">
        <f>+VLOOKUP($A36,'[2]World Current Acct'!$D$2:$AW$189,AA$1-1973,0)</f>
        <v>29.867999999999999</v>
      </c>
      <c r="AB36" s="33">
        <f>+VLOOKUP($A36,'[2]World Current Acct'!$D$2:$AW$189,AB$1-1973,0)</f>
        <v>25.122</v>
      </c>
      <c r="AC36" s="33">
        <f>+VLOOKUP($A36,'[2]World Current Acct'!$D$2:$AW$189,AC$1-1973,0)</f>
        <v>25.324000000000002</v>
      </c>
      <c r="AD36" s="33">
        <f>+VLOOKUP($A36,'[2]World Current Acct'!$D$2:$AW$189,AD$1-1973,0)</f>
        <v>28.655999999999999</v>
      </c>
      <c r="AE36" s="33">
        <f>+VLOOKUP($A36,'[2]World Current Acct'!$D$2:$AW$189,AE$1-1973,0)</f>
        <v>10.212</v>
      </c>
      <c r="AF36" s="33">
        <f>+VLOOKUP($A36,'[2]World Current Acct'!$D$2:$AW$189,AF$1-1973,0)</f>
        <v>26.78</v>
      </c>
      <c r="AG36" s="33">
        <f>+VLOOKUP($A36,'[2]World Current Acct'!$D$2:$AW$189,AG$1-1973,0)</f>
        <v>30.358000000000001</v>
      </c>
      <c r="AH36" s="33">
        <f>+VLOOKUP($A36,'[2]World Current Acct'!$D$2:$AW$189,AH$1-1973,0)</f>
        <v>29.532</v>
      </c>
      <c r="AI36" s="33">
        <f>+VLOOKUP($A36,'[2]World Current Acct'!$D$2:$AW$189,AI$1-1973,0)</f>
        <v>29.266999999999999</v>
      </c>
      <c r="AJ36" s="33">
        <f>+VLOOKUP($A36,'[2]World Current Acct'!$D$2:$AW$189,AJ$1-1973,0)</f>
        <v>23.719000000000001</v>
      </c>
      <c r="AK36" s="33">
        <f>+VLOOKUP($A36,'[2]World Current Acct'!$D$2:$AW$189,AK$1-1973,0)</f>
        <v>17.248999999999999</v>
      </c>
      <c r="AL36" s="33">
        <f>+VLOOKUP($A36,'[2]World Current Acct'!$D$2:$AW$189,AL$1-1973,0)</f>
        <v>11.701000000000001</v>
      </c>
      <c r="AM36" s="33">
        <f>+VLOOKUP($A36,'[2]World Current Acct'!$D$2:$AW$189,AM$1-1973,0)</f>
        <v>6.5640000000000001</v>
      </c>
      <c r="AN36" s="33">
        <f>+VLOOKUP($A36,'[2]World Current Acct'!$D$2:$AW$189,AN$1-1973,0)</f>
        <v>6.194</v>
      </c>
      <c r="AQ36" t="s">
        <v>160</v>
      </c>
      <c r="AR36">
        <f t="shared" si="25"/>
        <v>-11.132951439589661</v>
      </c>
      <c r="AS36">
        <f t="shared" si="25"/>
        <v>-21.933390912346482</v>
      </c>
      <c r="AT36">
        <f t="shared" si="25"/>
        <v>-22.736717126743827</v>
      </c>
      <c r="AU36">
        <f t="shared" si="25"/>
        <v>46.923130653441859</v>
      </c>
      <c r="AV36">
        <f t="shared" si="25"/>
        <v>-25.941024757241166</v>
      </c>
      <c r="AW36">
        <f t="shared" si="25"/>
        <v>-46.240631670170593</v>
      </c>
      <c r="AX36">
        <f t="shared" si="25"/>
        <v>17.204012179831651</v>
      </c>
      <c r="AY36">
        <f t="shared" si="25"/>
        <v>-16.413234507526568</v>
      </c>
      <c r="AZ36">
        <f t="shared" si="25"/>
        <v>36.133711186275406</v>
      </c>
      <c r="BA36">
        <f t="shared" si="25"/>
        <v>-128.80358142137661</v>
      </c>
      <c r="BB36">
        <f t="shared" si="25"/>
        <v>30.540876593099142</v>
      </c>
      <c r="BC36">
        <f t="shared" si="25"/>
        <v>26.634123109894034</v>
      </c>
      <c r="BD36">
        <f t="shared" si="25"/>
        <v>14.535539676570153</v>
      </c>
      <c r="BE36">
        <f t="shared" si="25"/>
        <v>-7.248399277622724</v>
      </c>
      <c r="BF36">
        <f t="shared" si="25"/>
        <v>37.317461722276306</v>
      </c>
      <c r="BG36">
        <f t="shared" si="25"/>
        <v>-13.74109761206536</v>
      </c>
      <c r="BH36">
        <f t="shared" si="24"/>
        <v>-32.771696491949029</v>
      </c>
      <c r="BI36">
        <f t="shared" si="24"/>
        <v>3.9622117254792784</v>
      </c>
      <c r="BJ36">
        <f t="shared" si="24"/>
        <v>-166.69339320076972</v>
      </c>
      <c r="BK36">
        <f t="shared" si="24"/>
        <v>86.27875290534584</v>
      </c>
      <c r="BL36">
        <f t="shared" si="24"/>
        <v>17.558729885551998</v>
      </c>
      <c r="BM36">
        <f t="shared" si="24"/>
        <v>-19.697690590345147</v>
      </c>
      <c r="BN36">
        <f t="shared" si="24"/>
        <v>15.14516202543183</v>
      </c>
      <c r="BO36">
        <f t="shared" si="24"/>
        <v>-11.451076630778971</v>
      </c>
      <c r="BP36">
        <f t="shared" si="24"/>
        <v>33.51213624782082</v>
      </c>
      <c r="BQ36">
        <f t="shared" si="24"/>
        <v>-15.889915628766573</v>
      </c>
      <c r="BR36">
        <f t="shared" si="24"/>
        <v>0.80407610859008116</v>
      </c>
      <c r="BS36">
        <f t="shared" si="24"/>
        <v>13.157479071236764</v>
      </c>
      <c r="BT36">
        <f t="shared" si="23"/>
        <v>-64.363484087102179</v>
      </c>
      <c r="BU36">
        <f t="shared" si="23"/>
        <v>162.24050137093616</v>
      </c>
      <c r="BV36">
        <f t="shared" si="23"/>
        <v>13.360716952949957</v>
      </c>
      <c r="BW36">
        <f t="shared" si="23"/>
        <v>-2.7208643520653482</v>
      </c>
      <c r="BX36">
        <f t="shared" si="23"/>
        <v>-0.89733170797778428</v>
      </c>
      <c r="BY36">
        <f t="shared" si="23"/>
        <v>-18.956503912256125</v>
      </c>
      <c r="BZ36">
        <f t="shared" si="23"/>
        <v>-27.277709852860582</v>
      </c>
      <c r="CA36">
        <f t="shared" si="23"/>
        <v>-32.164183430923515</v>
      </c>
      <c r="CB36">
        <f t="shared" si="23"/>
        <v>-43.902230578583023</v>
      </c>
      <c r="CC36">
        <f t="shared" si="23"/>
        <v>-5.6368068251066461</v>
      </c>
      <c r="CF36" t="s">
        <v>160</v>
      </c>
      <c r="CG36" s="33">
        <f t="shared" si="26"/>
        <v>-11.894000000000005</v>
      </c>
      <c r="CH36" s="33">
        <f t="shared" si="26"/>
        <v>-20.823999999999998</v>
      </c>
      <c r="CI36" s="33">
        <f t="shared" si="26"/>
        <v>-16.851999999999997</v>
      </c>
      <c r="CJ36" s="33">
        <f t="shared" si="26"/>
        <v>26.871000000000002</v>
      </c>
      <c r="CK36" s="33">
        <f t="shared" si="26"/>
        <v>-21.826000000000001</v>
      </c>
      <c r="CL36" s="33">
        <f t="shared" si="26"/>
        <v>-28.813000000000002</v>
      </c>
      <c r="CM36" s="33">
        <f t="shared" si="26"/>
        <v>5.7630000000000052</v>
      </c>
      <c r="CN36" s="33">
        <f t="shared" si="26"/>
        <v>-6.4440000000000026</v>
      </c>
      <c r="CO36" s="33">
        <f t="shared" si="26"/>
        <v>11.857999999999997</v>
      </c>
      <c r="CP36" s="33">
        <f t="shared" si="26"/>
        <v>-57.542999999999999</v>
      </c>
      <c r="CQ36" s="33">
        <f t="shared" si="26"/>
        <v>-3.9299999999999979</v>
      </c>
      <c r="CR36" s="33">
        <f t="shared" si="26"/>
        <v>-4.4740000000000002</v>
      </c>
      <c r="CS36" s="33">
        <f t="shared" si="26"/>
        <v>-3.0920000000000023</v>
      </c>
      <c r="CT36" s="33">
        <f t="shared" si="26"/>
        <v>1.7660000000000018</v>
      </c>
      <c r="CU36" s="33">
        <f t="shared" si="26"/>
        <v>-8.4329999999999998</v>
      </c>
      <c r="CV36" s="33">
        <f t="shared" si="26"/>
        <v>4.2639999999999993</v>
      </c>
      <c r="CW36" s="33">
        <f t="shared" si="29"/>
        <v>8.7719999999999985</v>
      </c>
      <c r="CX36" s="33">
        <f t="shared" si="29"/>
        <v>-0.71299999999999741</v>
      </c>
      <c r="CY36" s="33">
        <f t="shared" si="29"/>
        <v>31.184999999999999</v>
      </c>
      <c r="CZ36" s="33">
        <f t="shared" si="29"/>
        <v>10.765000000000001</v>
      </c>
      <c r="DA36" s="33">
        <f t="shared" si="29"/>
        <v>4.0809999999999995</v>
      </c>
      <c r="DB36" s="33">
        <f t="shared" si="29"/>
        <v>-5.3820000000000014</v>
      </c>
      <c r="DC36" s="33">
        <f t="shared" si="29"/>
        <v>3.3230000000000004</v>
      </c>
      <c r="DD36" s="33">
        <f t="shared" si="29"/>
        <v>-2.8930000000000007</v>
      </c>
      <c r="DE36" s="33">
        <f t="shared" si="29"/>
        <v>7.4969999999999999</v>
      </c>
      <c r="DF36" s="33">
        <f t="shared" si="29"/>
        <v>-4.7459999999999987</v>
      </c>
      <c r="DG36" s="33">
        <f t="shared" si="29"/>
        <v>0.20200000000000173</v>
      </c>
      <c r="DH36" s="33">
        <f t="shared" si="29"/>
        <v>3.3319999999999972</v>
      </c>
      <c r="DI36" s="33">
        <f t="shared" si="29"/>
        <v>-18.443999999999999</v>
      </c>
      <c r="DJ36" s="33">
        <f t="shared" si="29"/>
        <v>16.568000000000001</v>
      </c>
      <c r="DK36" s="33">
        <f t="shared" si="27"/>
        <v>3.5779999999999994</v>
      </c>
      <c r="DL36" s="33">
        <f t="shared" si="27"/>
        <v>-0.82600000000000051</v>
      </c>
      <c r="DM36" s="33">
        <f t="shared" si="20"/>
        <v>-0.26500000000000057</v>
      </c>
      <c r="DN36" s="33">
        <f t="shared" si="20"/>
        <v>-5.5479999999999983</v>
      </c>
      <c r="DO36" s="33">
        <f t="shared" si="20"/>
        <v>-6.4700000000000024</v>
      </c>
      <c r="DP36" s="33">
        <f t="shared" si="20"/>
        <v>-5.5479999999999983</v>
      </c>
      <c r="DQ36" s="33">
        <f t="shared" si="20"/>
        <v>-5.1370000000000005</v>
      </c>
      <c r="DR36" s="33">
        <f t="shared" si="20"/>
        <v>-0.37000000000000011</v>
      </c>
      <c r="DS36" s="33"/>
      <c r="DU36" t="s">
        <v>160</v>
      </c>
      <c r="DV36" s="33">
        <f t="shared" si="13"/>
        <v>-11.894000000000005</v>
      </c>
      <c r="DW36" s="33">
        <f t="shared" si="31"/>
        <v>-32.718000000000004</v>
      </c>
      <c r="DX36" s="33">
        <f t="shared" si="31"/>
        <v>-49.57</v>
      </c>
      <c r="DY36" s="33">
        <f t="shared" si="31"/>
        <v>-22.698999999999998</v>
      </c>
      <c r="DZ36" s="33">
        <f t="shared" si="31"/>
        <v>-44.524999999999999</v>
      </c>
      <c r="EA36" s="33">
        <f t="shared" si="31"/>
        <v>-73.337999999999994</v>
      </c>
      <c r="EB36" s="33">
        <f t="shared" si="31"/>
        <v>-67.574999999999989</v>
      </c>
      <c r="EC36" s="33">
        <f t="shared" si="31"/>
        <v>-74.018999999999991</v>
      </c>
      <c r="ED36" s="33">
        <f t="shared" si="31"/>
        <v>-62.160999999999994</v>
      </c>
      <c r="EE36" s="33">
        <f t="shared" si="31"/>
        <v>-119.70399999999999</v>
      </c>
      <c r="EF36" s="33">
        <f t="shared" si="31"/>
        <v>-123.63399999999999</v>
      </c>
      <c r="EG36" s="33">
        <f t="shared" si="31"/>
        <v>-128.10799999999998</v>
      </c>
      <c r="EH36" s="33">
        <f t="shared" si="31"/>
        <v>-131.19999999999999</v>
      </c>
      <c r="EI36" s="33">
        <f t="shared" si="31"/>
        <v>-129.434</v>
      </c>
      <c r="EJ36" s="33">
        <f t="shared" si="31"/>
        <v>-137.86699999999999</v>
      </c>
      <c r="EK36" s="33">
        <f t="shared" si="31"/>
        <v>-133.60299999999998</v>
      </c>
      <c r="EL36" s="33">
        <f t="shared" si="31"/>
        <v>-124.83099999999999</v>
      </c>
      <c r="EM36" s="33">
        <f t="shared" si="30"/>
        <v>-125.54399999999998</v>
      </c>
      <c r="EN36" s="33">
        <f t="shared" si="30"/>
        <v>-94.35899999999998</v>
      </c>
      <c r="EO36" s="33">
        <f t="shared" si="30"/>
        <v>-83.59399999999998</v>
      </c>
      <c r="EP36" s="33">
        <f t="shared" si="30"/>
        <v>-79.512999999999977</v>
      </c>
      <c r="EQ36" s="33">
        <f t="shared" si="30"/>
        <v>-84.894999999999982</v>
      </c>
      <c r="ER36" s="33">
        <f t="shared" si="30"/>
        <v>-81.571999999999974</v>
      </c>
      <c r="ES36" s="33">
        <f t="shared" si="28"/>
        <v>-84.464999999999975</v>
      </c>
      <c r="ET36" s="33">
        <f t="shared" si="28"/>
        <v>-76.967999999999975</v>
      </c>
      <c r="EU36" s="33">
        <f t="shared" si="28"/>
        <v>-81.71399999999997</v>
      </c>
      <c r="EV36" s="33">
        <f t="shared" si="28"/>
        <v>-81.511999999999972</v>
      </c>
      <c r="EW36" s="33">
        <f t="shared" si="28"/>
        <v>-78.179999999999978</v>
      </c>
      <c r="EX36" s="33">
        <f t="shared" si="28"/>
        <v>-96.623999999999981</v>
      </c>
      <c r="EY36" s="33">
        <f t="shared" si="28"/>
        <v>-80.055999999999983</v>
      </c>
      <c r="EZ36" s="33">
        <f t="shared" si="28"/>
        <v>-76.47799999999998</v>
      </c>
      <c r="FA36" s="33">
        <f t="shared" si="28"/>
        <v>-77.303999999999974</v>
      </c>
      <c r="FB36" s="33">
        <f t="shared" si="28"/>
        <v>-77.568999999999974</v>
      </c>
      <c r="FC36" s="33">
        <f t="shared" si="28"/>
        <v>-83.116999999999976</v>
      </c>
      <c r="FD36" s="33">
        <f t="shared" si="28"/>
        <v>-89.586999999999975</v>
      </c>
      <c r="FE36" s="33">
        <f t="shared" si="28"/>
        <v>-95.134999999999977</v>
      </c>
      <c r="FF36" s="33">
        <f t="shared" si="28"/>
        <v>-100.27199999999998</v>
      </c>
      <c r="FG36" s="33">
        <f t="shared" si="28"/>
        <v>-100.64199999999998</v>
      </c>
      <c r="FH36" s="33"/>
      <c r="FK36" s="33"/>
      <c r="FL36" s="33"/>
    </row>
    <row r="37" spans="1:168" x14ac:dyDescent="0.25">
      <c r="A37" t="s">
        <v>161</v>
      </c>
      <c r="B37" s="33">
        <f>+VLOOKUP($A37,'[2]World Current Acct'!$D$2:$AW$189,B$1-1973,0)</f>
        <v>-14.805999999999999</v>
      </c>
      <c r="C37" s="33">
        <f>+VLOOKUP($A37,'[2]World Current Acct'!$D$2:$AW$189,C$1-1973,0)</f>
        <v>-16.292999999999999</v>
      </c>
      <c r="D37" s="33">
        <f>+VLOOKUP($A37,'[2]World Current Acct'!$D$2:$AW$189,D$1-1973,0)</f>
        <v>-9</v>
      </c>
      <c r="E37" s="33">
        <f>+VLOOKUP($A37,'[2]World Current Acct'!$D$2:$AW$189,E$1-1973,0)</f>
        <v>1.2889999999999999</v>
      </c>
      <c r="F37" s="33">
        <f>+VLOOKUP($A37,'[2]World Current Acct'!$D$2:$AW$189,F$1-1973,0)</f>
        <v>-2.8090000000000002</v>
      </c>
      <c r="G37" s="33">
        <f>+VLOOKUP($A37,'[2]World Current Acct'!$D$2:$AW$189,G$1-1973,0)</f>
        <v>2.097</v>
      </c>
      <c r="H37" s="33">
        <f>+VLOOKUP($A37,'[2]World Current Acct'!$D$2:$AW$189,H$1-1973,0)</f>
        <v>10.166</v>
      </c>
      <c r="I37" s="33">
        <f>+VLOOKUP($A37,'[2]World Current Acct'!$D$2:$AW$189,I$1-1973,0)</f>
        <v>10.536</v>
      </c>
      <c r="J37" s="33">
        <f>+VLOOKUP($A37,'[2]World Current Acct'!$D$2:$AW$189,J$1-1973,0)</f>
        <v>11.458</v>
      </c>
      <c r="K37" s="33">
        <f>+VLOOKUP($A37,'[2]World Current Acct'!$D$2:$AW$189,K$1-1973,0)</f>
        <v>11.875</v>
      </c>
      <c r="L37" s="33">
        <f>+VLOOKUP($A37,'[2]World Current Acct'!$D$2:$AW$189,L$1-1973,0)</f>
        <v>8.3800000000000008</v>
      </c>
      <c r="M37" s="33">
        <f>+VLOOKUP($A37,'[2]World Current Acct'!$D$2:$AW$189,M$1-1973,0)</f>
        <v>-20.431000000000001</v>
      </c>
      <c r="N37" s="33">
        <f>+VLOOKUP($A37,'[2]World Current Acct'!$D$2:$AW$189,N$1-1973,0)</f>
        <v>-15.452999999999999</v>
      </c>
      <c r="O37" s="33">
        <f>+VLOOKUP($A37,'[2]World Current Acct'!$D$2:$AW$189,O$1-1973,0)</f>
        <v>-20.606000000000002</v>
      </c>
      <c r="P37" s="33">
        <f>+VLOOKUP($A37,'[2]World Current Acct'!$D$2:$AW$189,P$1-1973,0)</f>
        <v>2.8260000000000001</v>
      </c>
      <c r="Q37" s="33">
        <f>+VLOOKUP($A37,'[2]World Current Acct'!$D$2:$AW$189,Q$1-1973,0)</f>
        <v>4.7080000000000002</v>
      </c>
      <c r="R37" s="33">
        <f>+VLOOKUP($A37,'[2]World Current Acct'!$D$2:$AW$189,R$1-1973,0)</f>
        <v>5.1420000000000003</v>
      </c>
      <c r="S37" s="33">
        <f>+VLOOKUP($A37,'[2]World Current Acct'!$D$2:$AW$189,S$1-1973,0)</f>
        <v>-3.6819999999999999</v>
      </c>
      <c r="T37" s="33">
        <f>+VLOOKUP($A37,'[2]World Current Acct'!$D$2:$AW$189,T$1-1973,0)</f>
        <v>1.0569999999999999</v>
      </c>
      <c r="U37" s="33">
        <f>+VLOOKUP($A37,'[2]World Current Acct'!$D$2:$AW$189,U$1-1973,0)</f>
        <v>-9.6389999999999993</v>
      </c>
      <c r="V37" s="33">
        <f>+VLOOKUP($A37,'[2]World Current Acct'!$D$2:$AW$189,V$1-1973,0)</f>
        <v>-1.9430000000000001</v>
      </c>
      <c r="W37" s="33">
        <f>+VLOOKUP($A37,'[2]World Current Acct'!$D$2:$AW$189,W$1-1973,0)</f>
        <v>-4.6459999999999999</v>
      </c>
      <c r="X37" s="33">
        <f>+VLOOKUP($A37,'[2]World Current Acct'!$D$2:$AW$189,X$1-1973,0)</f>
        <v>-8.8710000000000004</v>
      </c>
      <c r="Y37" s="33">
        <f>+VLOOKUP($A37,'[2]World Current Acct'!$D$2:$AW$189,Y$1-1973,0)</f>
        <v>-8.2569999999999997</v>
      </c>
      <c r="Z37" s="33">
        <f>+VLOOKUP($A37,'[2]World Current Acct'!$D$2:$AW$189,Z$1-1973,0)</f>
        <v>-8.4109999999999996</v>
      </c>
      <c r="AA37" s="33">
        <f>+VLOOKUP($A37,'[2]World Current Acct'!$D$2:$AW$189,AA$1-1973,0)</f>
        <v>-9.6</v>
      </c>
      <c r="AB37" s="33">
        <f>+VLOOKUP($A37,'[2]World Current Acct'!$D$2:$AW$189,AB$1-1973,0)</f>
        <v>-10.23</v>
      </c>
      <c r="AC37" s="33">
        <f>+VLOOKUP($A37,'[2]World Current Acct'!$D$2:$AW$189,AC$1-1973,0)</f>
        <v>-15.496</v>
      </c>
      <c r="AD37" s="33">
        <f>+VLOOKUP($A37,'[2]World Current Acct'!$D$2:$AW$189,AD$1-1973,0)</f>
        <v>-6.3630000000000004</v>
      </c>
      <c r="AE37" s="33">
        <f>+VLOOKUP($A37,'[2]World Current Acct'!$D$2:$AW$189,AE$1-1973,0)</f>
        <v>-6.1929999999999996</v>
      </c>
      <c r="AF37" s="33">
        <f>+VLOOKUP($A37,'[2]World Current Acct'!$D$2:$AW$189,AF$1-1973,0)</f>
        <v>-7.5759999999999996</v>
      </c>
      <c r="AG37" s="33">
        <f>+VLOOKUP($A37,'[2]World Current Acct'!$D$2:$AW$189,AG$1-1973,0)</f>
        <v>-4.4909999999999997</v>
      </c>
      <c r="AH37" s="33">
        <f>+VLOOKUP($A37,'[2]World Current Acct'!$D$2:$AW$189,AH$1-1973,0)</f>
        <v>-9.9819999999999993</v>
      </c>
      <c r="AI37" s="33">
        <f>+VLOOKUP($A37,'[2]World Current Acct'!$D$2:$AW$189,AI$1-1973,0)</f>
        <v>-13.773</v>
      </c>
      <c r="AJ37" s="33">
        <f>+VLOOKUP($A37,'[2]World Current Acct'!$D$2:$AW$189,AJ$1-1973,0)</f>
        <v>-16.292999999999999</v>
      </c>
      <c r="AK37" s="33">
        <f>+VLOOKUP($A37,'[2]World Current Acct'!$D$2:$AW$189,AK$1-1973,0)</f>
        <v>-14.538</v>
      </c>
      <c r="AL37" s="33">
        <f>+VLOOKUP($A37,'[2]World Current Acct'!$D$2:$AW$189,AL$1-1973,0)</f>
        <v>-13.381</v>
      </c>
      <c r="AM37" s="33">
        <f>+VLOOKUP($A37,'[2]World Current Acct'!$D$2:$AW$189,AM$1-1973,0)</f>
        <v>-11.935</v>
      </c>
      <c r="AN37" s="33">
        <f>+VLOOKUP($A37,'[2]World Current Acct'!$D$2:$AW$189,AN$1-1973,0)</f>
        <v>-11.760999999999999</v>
      </c>
      <c r="AO37" s="66"/>
      <c r="AQ37" t="s">
        <v>161</v>
      </c>
      <c r="AR37">
        <f t="shared" si="25"/>
        <v>10.043225719302981</v>
      </c>
      <c r="AS37">
        <f t="shared" si="25"/>
        <v>-44.76155404161296</v>
      </c>
      <c r="AT37">
        <f t="shared" si="25"/>
        <v>-114.32222222222222</v>
      </c>
      <c r="AU37">
        <f t="shared" si="25"/>
        <v>-317.92086889061289</v>
      </c>
      <c r="AV37">
        <f t="shared" si="25"/>
        <v>-174.65290138839444</v>
      </c>
      <c r="AW37">
        <f t="shared" si="25"/>
        <v>384.78779208392939</v>
      </c>
      <c r="AX37">
        <f t="shared" si="25"/>
        <v>3.6395829234703712</v>
      </c>
      <c r="AY37">
        <f t="shared" si="25"/>
        <v>8.7509491268033486</v>
      </c>
      <c r="AZ37">
        <f t="shared" si="25"/>
        <v>3.6393786001047204</v>
      </c>
      <c r="BA37">
        <f t="shared" si="25"/>
        <v>-29.431578947368422</v>
      </c>
      <c r="BB37">
        <f t="shared" si="25"/>
        <v>-343.80668257756565</v>
      </c>
      <c r="BC37">
        <f t="shared" si="25"/>
        <v>-24.364935637022171</v>
      </c>
      <c r="BD37">
        <f t="shared" si="25"/>
        <v>33.346275804051004</v>
      </c>
      <c r="BE37">
        <f t="shared" si="25"/>
        <v>-113.71445210132971</v>
      </c>
      <c r="BF37">
        <f t="shared" si="25"/>
        <v>66.595895258315636</v>
      </c>
      <c r="BG37">
        <f t="shared" si="25"/>
        <v>9.2183517417162335</v>
      </c>
      <c r="BH37">
        <f t="shared" si="24"/>
        <v>-171.60637884091793</v>
      </c>
      <c r="BI37">
        <f t="shared" si="24"/>
        <v>-128.70722433460077</v>
      </c>
      <c r="BJ37">
        <f t="shared" si="24"/>
        <v>-1011.9205298013245</v>
      </c>
      <c r="BK37">
        <f t="shared" si="24"/>
        <v>-79.842307293287689</v>
      </c>
      <c r="BL37">
        <f t="shared" si="24"/>
        <v>139.1147709727226</v>
      </c>
      <c r="BM37">
        <f t="shared" si="24"/>
        <v>90.938441670254008</v>
      </c>
      <c r="BN37">
        <f t="shared" si="24"/>
        <v>-6.921429376620452</v>
      </c>
      <c r="BO37">
        <f t="shared" si="24"/>
        <v>1.8650841710064157</v>
      </c>
      <c r="BP37">
        <f t="shared" si="24"/>
        <v>14.136250148614906</v>
      </c>
      <c r="BQ37">
        <f t="shared" si="24"/>
        <v>6.5625</v>
      </c>
      <c r="BR37">
        <f t="shared" si="24"/>
        <v>51.476050830889534</v>
      </c>
      <c r="BS37">
        <f t="shared" si="24"/>
        <v>-58.937790397521937</v>
      </c>
      <c r="BT37">
        <f t="shared" si="23"/>
        <v>-2.6716957410026936</v>
      </c>
      <c r="BU37">
        <f t="shared" si="23"/>
        <v>22.331664782819317</v>
      </c>
      <c r="BV37">
        <f t="shared" si="23"/>
        <v>-40.720696937697994</v>
      </c>
      <c r="BW37">
        <f t="shared" si="23"/>
        <v>122.26675573368962</v>
      </c>
      <c r="BX37">
        <f t="shared" si="23"/>
        <v>37.978361049889799</v>
      </c>
      <c r="BY37">
        <f t="shared" si="23"/>
        <v>18.296667392724885</v>
      </c>
      <c r="BZ37">
        <f t="shared" si="23"/>
        <v>-10.771496961885461</v>
      </c>
      <c r="CA37">
        <f t="shared" si="23"/>
        <v>-7.9584537075251092</v>
      </c>
      <c r="CB37">
        <f t="shared" si="23"/>
        <v>-10.806367237127262</v>
      </c>
      <c r="CC37">
        <f t="shared" si="23"/>
        <v>-1.4578969417679275</v>
      </c>
      <c r="CF37" t="s">
        <v>161</v>
      </c>
      <c r="CG37" s="33">
        <f t="shared" si="26"/>
        <v>-1.4870000000000001</v>
      </c>
      <c r="CH37" s="33">
        <f t="shared" si="26"/>
        <v>7.2929999999999993</v>
      </c>
      <c r="CI37" s="33">
        <f t="shared" si="26"/>
        <v>10.289</v>
      </c>
      <c r="CJ37" s="33">
        <f t="shared" si="26"/>
        <v>-4.0979999999999999</v>
      </c>
      <c r="CK37" s="33">
        <f t="shared" si="26"/>
        <v>4.9060000000000006</v>
      </c>
      <c r="CL37" s="33">
        <f t="shared" si="26"/>
        <v>8.0690000000000008</v>
      </c>
      <c r="CM37" s="33">
        <f t="shared" si="26"/>
        <v>0.36999999999999922</v>
      </c>
      <c r="CN37" s="33">
        <f t="shared" si="26"/>
        <v>0.9220000000000006</v>
      </c>
      <c r="CO37" s="33">
        <f t="shared" si="26"/>
        <v>0.41699999999999982</v>
      </c>
      <c r="CP37" s="33">
        <f t="shared" si="26"/>
        <v>-3.4949999999999992</v>
      </c>
      <c r="CQ37" s="33">
        <f t="shared" si="26"/>
        <v>-28.811</v>
      </c>
      <c r="CR37" s="33">
        <f t="shared" si="26"/>
        <v>4.9780000000000015</v>
      </c>
      <c r="CS37" s="33">
        <f t="shared" si="26"/>
        <v>-5.1530000000000022</v>
      </c>
      <c r="CT37" s="33">
        <f t="shared" si="26"/>
        <v>23.432000000000002</v>
      </c>
      <c r="CU37" s="33">
        <f t="shared" si="26"/>
        <v>1.8820000000000001</v>
      </c>
      <c r="CV37" s="33">
        <f t="shared" si="26"/>
        <v>0.43400000000000016</v>
      </c>
      <c r="CW37" s="33">
        <f t="shared" si="29"/>
        <v>-8.8239999999999998</v>
      </c>
      <c r="CX37" s="33">
        <f t="shared" si="29"/>
        <v>4.7389999999999999</v>
      </c>
      <c r="CY37" s="33">
        <f t="shared" si="29"/>
        <v>-10.696</v>
      </c>
      <c r="CZ37" s="33">
        <f t="shared" si="29"/>
        <v>7.6959999999999997</v>
      </c>
      <c r="DA37" s="33">
        <f t="shared" si="29"/>
        <v>-2.7029999999999998</v>
      </c>
      <c r="DB37" s="33">
        <f t="shared" si="29"/>
        <v>-4.2250000000000005</v>
      </c>
      <c r="DC37" s="33">
        <f t="shared" si="29"/>
        <v>0.61400000000000077</v>
      </c>
      <c r="DD37" s="33">
        <f t="shared" si="29"/>
        <v>-0.15399999999999991</v>
      </c>
      <c r="DE37" s="33">
        <f t="shared" si="29"/>
        <v>-1.1890000000000001</v>
      </c>
      <c r="DF37" s="33">
        <f t="shared" si="29"/>
        <v>-0.63000000000000078</v>
      </c>
      <c r="DG37" s="33">
        <f t="shared" si="29"/>
        <v>-5.266</v>
      </c>
      <c r="DH37" s="33">
        <f t="shared" si="29"/>
        <v>9.1329999999999991</v>
      </c>
      <c r="DI37" s="33">
        <f t="shared" si="29"/>
        <v>0.17000000000000082</v>
      </c>
      <c r="DJ37" s="33">
        <f t="shared" si="29"/>
        <v>-1.383</v>
      </c>
      <c r="DK37" s="33">
        <f t="shared" si="27"/>
        <v>3.085</v>
      </c>
      <c r="DL37" s="33">
        <f t="shared" si="27"/>
        <v>-5.4909999999999997</v>
      </c>
      <c r="DM37" s="33">
        <f t="shared" si="20"/>
        <v>-3.7910000000000004</v>
      </c>
      <c r="DN37" s="33">
        <f t="shared" si="20"/>
        <v>-2.5199999999999996</v>
      </c>
      <c r="DO37" s="33">
        <f t="shared" si="20"/>
        <v>1.754999999999999</v>
      </c>
      <c r="DP37" s="33">
        <f t="shared" si="20"/>
        <v>1.157</v>
      </c>
      <c r="DQ37" s="33">
        <f t="shared" si="20"/>
        <v>1.4459999999999997</v>
      </c>
      <c r="DR37" s="33">
        <f t="shared" si="20"/>
        <v>0.17400000000000126</v>
      </c>
      <c r="DS37" s="33"/>
      <c r="DU37" t="s">
        <v>161</v>
      </c>
      <c r="DV37" s="33">
        <f t="shared" si="13"/>
        <v>-1.4870000000000001</v>
      </c>
      <c r="DW37" s="33">
        <f t="shared" si="31"/>
        <v>5.8059999999999992</v>
      </c>
      <c r="DX37" s="33">
        <f t="shared" si="31"/>
        <v>16.094999999999999</v>
      </c>
      <c r="DY37" s="33">
        <f t="shared" si="31"/>
        <v>11.997</v>
      </c>
      <c r="DZ37" s="33">
        <f t="shared" si="31"/>
        <v>16.902999999999999</v>
      </c>
      <c r="EA37" s="33">
        <f t="shared" si="31"/>
        <v>24.972000000000001</v>
      </c>
      <c r="EB37" s="33">
        <f t="shared" si="31"/>
        <v>25.341999999999999</v>
      </c>
      <c r="EC37" s="33">
        <f t="shared" si="31"/>
        <v>26.263999999999999</v>
      </c>
      <c r="ED37" s="33">
        <f t="shared" si="31"/>
        <v>26.680999999999997</v>
      </c>
      <c r="EE37" s="33">
        <f t="shared" si="31"/>
        <v>23.186</v>
      </c>
      <c r="EF37" s="33">
        <f t="shared" si="31"/>
        <v>-5.625</v>
      </c>
      <c r="EG37" s="33">
        <f t="shared" si="31"/>
        <v>-0.64699999999999847</v>
      </c>
      <c r="EH37" s="33">
        <f t="shared" si="31"/>
        <v>-5.8000000000000007</v>
      </c>
      <c r="EI37" s="33">
        <f t="shared" si="31"/>
        <v>17.632000000000001</v>
      </c>
      <c r="EJ37" s="33">
        <f t="shared" si="31"/>
        <v>19.514000000000003</v>
      </c>
      <c r="EK37" s="33">
        <f t="shared" si="31"/>
        <v>19.948000000000004</v>
      </c>
      <c r="EL37" s="33">
        <f t="shared" si="31"/>
        <v>11.124000000000004</v>
      </c>
      <c r="EM37" s="33">
        <f t="shared" si="30"/>
        <v>15.863000000000003</v>
      </c>
      <c r="EN37" s="33">
        <f t="shared" si="30"/>
        <v>5.1670000000000034</v>
      </c>
      <c r="EO37" s="33">
        <f t="shared" si="30"/>
        <v>12.863000000000003</v>
      </c>
      <c r="EP37" s="33">
        <f t="shared" si="30"/>
        <v>10.160000000000004</v>
      </c>
      <c r="EQ37" s="33">
        <f t="shared" si="30"/>
        <v>5.9350000000000032</v>
      </c>
      <c r="ER37" s="33">
        <f t="shared" si="30"/>
        <v>6.5490000000000039</v>
      </c>
      <c r="ES37" s="33">
        <f t="shared" si="28"/>
        <v>6.395000000000004</v>
      </c>
      <c r="ET37" s="33">
        <f t="shared" si="28"/>
        <v>5.206000000000004</v>
      </c>
      <c r="EU37" s="33">
        <f t="shared" si="28"/>
        <v>4.5760000000000032</v>
      </c>
      <c r="EV37" s="33">
        <f t="shared" si="28"/>
        <v>-0.68999999999999684</v>
      </c>
      <c r="EW37" s="33">
        <f t="shared" si="28"/>
        <v>8.4430000000000014</v>
      </c>
      <c r="EX37" s="33">
        <f t="shared" si="28"/>
        <v>8.6130000000000031</v>
      </c>
      <c r="EY37" s="33">
        <f t="shared" si="28"/>
        <v>7.2300000000000031</v>
      </c>
      <c r="EZ37" s="33">
        <f t="shared" si="28"/>
        <v>10.315000000000003</v>
      </c>
      <c r="FA37" s="33">
        <f t="shared" si="28"/>
        <v>4.8240000000000034</v>
      </c>
      <c r="FB37" s="33">
        <f t="shared" si="28"/>
        <v>1.033000000000003</v>
      </c>
      <c r="FC37" s="33">
        <f t="shared" si="28"/>
        <v>-1.4869999999999965</v>
      </c>
      <c r="FD37" s="33">
        <f t="shared" si="28"/>
        <v>0.26800000000000246</v>
      </c>
      <c r="FE37" s="33">
        <f t="shared" si="28"/>
        <v>1.4250000000000025</v>
      </c>
      <c r="FF37" s="33">
        <f t="shared" si="28"/>
        <v>2.8710000000000022</v>
      </c>
      <c r="FG37" s="33">
        <f t="shared" si="28"/>
        <v>3.0450000000000035</v>
      </c>
      <c r="FH37" s="67"/>
      <c r="FI37" s="34">
        <v>1996</v>
      </c>
      <c r="FK37" s="33"/>
      <c r="FL37" s="33"/>
    </row>
    <row r="38" spans="1:168" x14ac:dyDescent="0.25">
      <c r="A38" t="s">
        <v>162</v>
      </c>
      <c r="B38" s="33">
        <f>+VLOOKUP($A38,'[2]World Current Acct'!$D$2:$AW$189,B$1-1973,0)</f>
        <v>-19.803999999999998</v>
      </c>
      <c r="C38" s="33">
        <f>+VLOOKUP($A38,'[2]World Current Acct'!$D$2:$AW$189,C$1-1973,0)</f>
        <v>-23.576000000000001</v>
      </c>
      <c r="D38" s="33">
        <f>+VLOOKUP($A38,'[2]World Current Acct'!$D$2:$AW$189,D$1-1973,0)</f>
        <v>-34.225000000000001</v>
      </c>
      <c r="E38" s="33">
        <f>+VLOOKUP($A38,'[2]World Current Acct'!$D$2:$AW$189,E$1-1973,0)</f>
        <v>-16.024999999999999</v>
      </c>
      <c r="F38" s="33">
        <f>+VLOOKUP($A38,'[2]World Current Acct'!$D$2:$AW$189,F$1-1973,0)</f>
        <v>-21.975000000000001</v>
      </c>
      <c r="G38" s="33">
        <f>+VLOOKUP($A38,'[2]World Current Acct'!$D$2:$AW$189,G$1-1973,0)</f>
        <v>-23.052</v>
      </c>
      <c r="H38" s="33">
        <f>+VLOOKUP($A38,'[2]World Current Acct'!$D$2:$AW$189,H$1-1973,0)</f>
        <v>-12.621</v>
      </c>
      <c r="I38" s="33">
        <f>+VLOOKUP($A38,'[2]World Current Acct'!$D$2:$AW$189,I$1-1973,0)</f>
        <v>-9.9540000000000006</v>
      </c>
      <c r="J38" s="33">
        <f>+VLOOKUP($A38,'[2]World Current Acct'!$D$2:$AW$189,J$1-1973,0)</f>
        <v>-18.72</v>
      </c>
      <c r="K38" s="33">
        <f>+VLOOKUP($A38,'[2]World Current Acct'!$D$2:$AW$189,K$1-1973,0)</f>
        <v>-28.335999999999999</v>
      </c>
      <c r="L38" s="33">
        <f>+VLOOKUP($A38,'[2]World Current Acct'!$D$2:$AW$189,L$1-1973,0)</f>
        <v>-24.896999999999998</v>
      </c>
      <c r="M38" s="33">
        <f>+VLOOKUP($A38,'[2]World Current Acct'!$D$2:$AW$189,M$1-1973,0)</f>
        <v>-31.588000000000001</v>
      </c>
      <c r="N38" s="33">
        <f>+VLOOKUP($A38,'[2]World Current Acct'!$D$2:$AW$189,N$1-1973,0)</f>
        <v>-28.344000000000001</v>
      </c>
      <c r="O38" s="33">
        <f>+VLOOKUP($A38,'[2]World Current Acct'!$D$2:$AW$189,O$1-1973,0)</f>
        <v>-23.579000000000001</v>
      </c>
      <c r="P38" s="33">
        <f>+VLOOKUP($A38,'[2]World Current Acct'!$D$2:$AW$189,P$1-1973,0)</f>
        <v>-18.815999999999999</v>
      </c>
      <c r="Q38" s="33">
        <f>+VLOOKUP($A38,'[2]World Current Acct'!$D$2:$AW$189,Q$1-1973,0)</f>
        <v>-26.143999999999998</v>
      </c>
      <c r="R38" s="33">
        <f>+VLOOKUP($A38,'[2]World Current Acct'!$D$2:$AW$189,R$1-1973,0)</f>
        <v>-17.547000000000001</v>
      </c>
      <c r="S38" s="33">
        <f>+VLOOKUP($A38,'[2]World Current Acct'!$D$2:$AW$189,S$1-1973,0)</f>
        <v>-14.659000000000001</v>
      </c>
      <c r="T38" s="33">
        <f>+VLOOKUP($A38,'[2]World Current Acct'!$D$2:$AW$189,T$1-1973,0)</f>
        <v>-17.234999999999999</v>
      </c>
      <c r="U38" s="33">
        <f>+VLOOKUP($A38,'[2]World Current Acct'!$D$2:$AW$189,U$1-1973,0)</f>
        <v>-15.65</v>
      </c>
      <c r="V38" s="33">
        <f>+VLOOKUP($A38,'[2]World Current Acct'!$D$2:$AW$189,V$1-1973,0)</f>
        <v>-15.06</v>
      </c>
      <c r="W38" s="33">
        <f>+VLOOKUP($A38,'[2]World Current Acct'!$D$2:$AW$189,W$1-1973,0)</f>
        <v>-21.518999999999998</v>
      </c>
      <c r="X38" s="33">
        <f>+VLOOKUP($A38,'[2]World Current Acct'!$D$2:$AW$189,X$1-1973,0)</f>
        <v>-19.826000000000001</v>
      </c>
      <c r="Y38" s="33">
        <f>+VLOOKUP($A38,'[2]World Current Acct'!$D$2:$AW$189,Y$1-1973,0)</f>
        <v>-15.167999999999999</v>
      </c>
      <c r="Z38" s="33">
        <f>+VLOOKUP($A38,'[2]World Current Acct'!$D$2:$AW$189,Z$1-1973,0)</f>
        <v>-21.483000000000001</v>
      </c>
      <c r="AA38" s="33">
        <f>+VLOOKUP($A38,'[2]World Current Acct'!$D$2:$AW$189,AA$1-1973,0)</f>
        <v>-21.391999999999999</v>
      </c>
      <c r="AB38" s="33">
        <f>+VLOOKUP($A38,'[2]World Current Acct'!$D$2:$AW$189,AB$1-1973,0)</f>
        <v>-32.268999999999998</v>
      </c>
      <c r="AC38" s="33">
        <f>+VLOOKUP($A38,'[2]World Current Acct'!$D$2:$AW$189,AC$1-1973,0)</f>
        <v>-29.74</v>
      </c>
      <c r="AD38" s="33">
        <f>+VLOOKUP($A38,'[2]World Current Acct'!$D$2:$AW$189,AD$1-1973,0)</f>
        <v>-34.908000000000001</v>
      </c>
      <c r="AE38" s="33">
        <f>+VLOOKUP($A38,'[2]World Current Acct'!$D$2:$AW$189,AE$1-1973,0)</f>
        <v>-23.614000000000001</v>
      </c>
      <c r="AF38" s="33">
        <f>+VLOOKUP($A38,'[2]World Current Acct'!$D$2:$AW$189,AF$1-1973,0)</f>
        <v>-22.532</v>
      </c>
      <c r="AG38" s="33">
        <f>+VLOOKUP($A38,'[2]World Current Acct'!$D$2:$AW$189,AG$1-1973,0)</f>
        <v>-27.396999999999998</v>
      </c>
      <c r="AH38" s="33">
        <f>+VLOOKUP($A38,'[2]World Current Acct'!$D$2:$AW$189,AH$1-1973,0)</f>
        <v>-26.622</v>
      </c>
      <c r="AI38" s="33">
        <f>+VLOOKUP($A38,'[2]World Current Acct'!$D$2:$AW$189,AI$1-1973,0)</f>
        <v>-24.686</v>
      </c>
      <c r="AJ38" s="33">
        <f>+VLOOKUP($A38,'[2]World Current Acct'!$D$2:$AW$189,AJ$1-1973,0)</f>
        <v>-20.803999999999998</v>
      </c>
      <c r="AK38" s="33">
        <f>+VLOOKUP($A38,'[2]World Current Acct'!$D$2:$AW$189,AK$1-1973,0)</f>
        <v>-11.034000000000001</v>
      </c>
      <c r="AL38" s="33">
        <f>+VLOOKUP($A38,'[2]World Current Acct'!$D$2:$AW$189,AL$1-1973,0)</f>
        <v>11.013</v>
      </c>
      <c r="AM38" s="33">
        <f>+VLOOKUP($A38,'[2]World Current Acct'!$D$2:$AW$189,AM$1-1973,0)</f>
        <v>16.422000000000001</v>
      </c>
      <c r="AN38" s="33">
        <f>+VLOOKUP($A38,'[2]World Current Acct'!$D$2:$AW$189,AN$1-1973,0)</f>
        <v>13.831</v>
      </c>
      <c r="AO38" s="66"/>
      <c r="AQ38" t="s">
        <v>162</v>
      </c>
      <c r="AR38">
        <f t="shared" si="25"/>
        <v>19.046657240961437</v>
      </c>
      <c r="AS38">
        <f t="shared" si="25"/>
        <v>45.168815744825253</v>
      </c>
      <c r="AT38">
        <f t="shared" si="25"/>
        <v>-53.177501826150483</v>
      </c>
      <c r="AU38">
        <f t="shared" si="25"/>
        <v>37.129485179407197</v>
      </c>
      <c r="AV38">
        <f t="shared" si="25"/>
        <v>4.9010238907849697</v>
      </c>
      <c r="AW38">
        <f t="shared" si="25"/>
        <v>-45.249869859448197</v>
      </c>
      <c r="AX38">
        <f t="shared" si="25"/>
        <v>-21.131447587354401</v>
      </c>
      <c r="AY38">
        <f t="shared" si="25"/>
        <v>88.065099457504488</v>
      </c>
      <c r="AZ38">
        <f t="shared" si="25"/>
        <v>51.367521367521363</v>
      </c>
      <c r="BA38">
        <f t="shared" si="25"/>
        <v>-12.136504799548277</v>
      </c>
      <c r="BB38">
        <f t="shared" si="25"/>
        <v>26.874723862312734</v>
      </c>
      <c r="BC38">
        <f t="shared" si="25"/>
        <v>-10.269722679498543</v>
      </c>
      <c r="BD38">
        <f t="shared" si="25"/>
        <v>-16.811318092012414</v>
      </c>
      <c r="BE38">
        <f t="shared" si="25"/>
        <v>-20.200178124602402</v>
      </c>
      <c r="BF38">
        <f t="shared" si="25"/>
        <v>38.945578231292529</v>
      </c>
      <c r="BG38">
        <f t="shared" si="25"/>
        <v>-32.883261933904521</v>
      </c>
      <c r="BH38">
        <f t="shared" si="24"/>
        <v>-16.458653900951731</v>
      </c>
      <c r="BI38">
        <f t="shared" si="24"/>
        <v>17.572822157036612</v>
      </c>
      <c r="BJ38">
        <f t="shared" si="24"/>
        <v>-9.1964026689875311</v>
      </c>
      <c r="BK38">
        <f t="shared" si="24"/>
        <v>-3.7699680511182123</v>
      </c>
      <c r="BL38">
        <f t="shared" si="24"/>
        <v>42.888446215139425</v>
      </c>
      <c r="BM38">
        <f t="shared" si="24"/>
        <v>-7.867465960314135</v>
      </c>
      <c r="BN38">
        <f t="shared" si="24"/>
        <v>-23.494401291233729</v>
      </c>
      <c r="BO38">
        <f t="shared" si="24"/>
        <v>41.633702531645582</v>
      </c>
      <c r="BP38">
        <f t="shared" si="24"/>
        <v>-0.42359074617139925</v>
      </c>
      <c r="BQ38">
        <f t="shared" si="24"/>
        <v>50.846110695587129</v>
      </c>
      <c r="BR38">
        <f t="shared" si="24"/>
        <v>-7.8372431745638238</v>
      </c>
      <c r="BS38">
        <f t="shared" si="24"/>
        <v>17.377269670477475</v>
      </c>
      <c r="BT38">
        <f t="shared" si="23"/>
        <v>-32.353615217142206</v>
      </c>
      <c r="BU38">
        <f t="shared" si="23"/>
        <v>-4.582027610739388</v>
      </c>
      <c r="BV38">
        <f t="shared" si="23"/>
        <v>21.591514290786435</v>
      </c>
      <c r="BW38">
        <f t="shared" si="23"/>
        <v>-2.828776873380292</v>
      </c>
      <c r="BX38">
        <f t="shared" si="23"/>
        <v>-7.2721809030125542</v>
      </c>
      <c r="BY38">
        <f t="shared" si="23"/>
        <v>-15.72551243619867</v>
      </c>
      <c r="BZ38">
        <f t="shared" si="23"/>
        <v>-46.962122668717541</v>
      </c>
      <c r="CA38">
        <f t="shared" si="23"/>
        <v>-199.80967917346385</v>
      </c>
      <c r="CB38">
        <f t="shared" si="23"/>
        <v>49.114682647779887</v>
      </c>
      <c r="CC38">
        <f t="shared" si="23"/>
        <v>-15.777615393983695</v>
      </c>
      <c r="CF38" t="s">
        <v>162</v>
      </c>
      <c r="CG38" s="33">
        <f t="shared" si="26"/>
        <v>-3.772000000000002</v>
      </c>
      <c r="CH38" s="33">
        <f t="shared" si="26"/>
        <v>-10.649000000000001</v>
      </c>
      <c r="CI38" s="33">
        <f t="shared" si="26"/>
        <v>18.200000000000003</v>
      </c>
      <c r="CJ38" s="33">
        <f t="shared" si="26"/>
        <v>-5.9500000000000028</v>
      </c>
      <c r="CK38" s="33">
        <f t="shared" si="26"/>
        <v>-1.0769999999999982</v>
      </c>
      <c r="CL38" s="33">
        <f t="shared" si="26"/>
        <v>10.430999999999999</v>
      </c>
      <c r="CM38" s="33">
        <f t="shared" si="26"/>
        <v>2.6669999999999998</v>
      </c>
      <c r="CN38" s="33">
        <f t="shared" si="26"/>
        <v>-8.7659999999999982</v>
      </c>
      <c r="CO38" s="33">
        <f t="shared" si="26"/>
        <v>-9.6159999999999997</v>
      </c>
      <c r="CP38" s="33">
        <f t="shared" si="26"/>
        <v>3.4390000000000001</v>
      </c>
      <c r="CQ38" s="33">
        <f t="shared" si="26"/>
        <v>-6.6910000000000025</v>
      </c>
      <c r="CR38" s="33">
        <f t="shared" si="26"/>
        <v>3.2439999999999998</v>
      </c>
      <c r="CS38" s="33">
        <f t="shared" si="26"/>
        <v>4.7650000000000006</v>
      </c>
      <c r="CT38" s="33">
        <f t="shared" si="26"/>
        <v>4.7630000000000017</v>
      </c>
      <c r="CU38" s="33">
        <f t="shared" si="26"/>
        <v>-7.3279999999999994</v>
      </c>
      <c r="CV38" s="33">
        <f t="shared" si="26"/>
        <v>8.5969999999999978</v>
      </c>
      <c r="CW38" s="33">
        <f t="shared" si="29"/>
        <v>2.8879999999999999</v>
      </c>
      <c r="CX38" s="33">
        <f t="shared" si="29"/>
        <v>-2.5759999999999987</v>
      </c>
      <c r="CY38" s="33">
        <f t="shared" si="29"/>
        <v>1.5849999999999991</v>
      </c>
      <c r="CZ38" s="33">
        <f t="shared" si="29"/>
        <v>0.58999999999999986</v>
      </c>
      <c r="DA38" s="33">
        <f t="shared" si="29"/>
        <v>-6.4589999999999979</v>
      </c>
      <c r="DB38" s="33">
        <f t="shared" si="29"/>
        <v>1.6929999999999978</v>
      </c>
      <c r="DC38" s="33">
        <f t="shared" si="29"/>
        <v>4.6580000000000013</v>
      </c>
      <c r="DD38" s="33">
        <f t="shared" si="29"/>
        <v>-6.3150000000000013</v>
      </c>
      <c r="DE38" s="33">
        <f t="shared" si="29"/>
        <v>9.100000000000108E-2</v>
      </c>
      <c r="DF38" s="33">
        <f t="shared" si="29"/>
        <v>-10.876999999999999</v>
      </c>
      <c r="DG38" s="33">
        <f t="shared" si="29"/>
        <v>2.5289999999999999</v>
      </c>
      <c r="DH38" s="33">
        <f t="shared" si="29"/>
        <v>-5.1680000000000028</v>
      </c>
      <c r="DI38" s="33">
        <f t="shared" si="29"/>
        <v>11.294</v>
      </c>
      <c r="DJ38" s="33">
        <f t="shared" si="29"/>
        <v>1.0820000000000007</v>
      </c>
      <c r="DK38" s="33">
        <f t="shared" si="27"/>
        <v>-4.8649999999999984</v>
      </c>
      <c r="DL38" s="33">
        <f t="shared" si="27"/>
        <v>0.77499999999999858</v>
      </c>
      <c r="DM38" s="33">
        <f t="shared" si="20"/>
        <v>1.9359999999999999</v>
      </c>
      <c r="DN38" s="33">
        <f t="shared" si="20"/>
        <v>3.8820000000000014</v>
      </c>
      <c r="DO38" s="33">
        <f t="shared" si="20"/>
        <v>9.7699999999999978</v>
      </c>
      <c r="DP38" s="33">
        <f t="shared" si="20"/>
        <v>22.047000000000001</v>
      </c>
      <c r="DQ38" s="33">
        <f t="shared" si="20"/>
        <v>5.4090000000000007</v>
      </c>
      <c r="DR38" s="33">
        <f t="shared" si="20"/>
        <v>-2.5910000000000011</v>
      </c>
      <c r="DS38" s="33"/>
      <c r="DU38" t="s">
        <v>162</v>
      </c>
      <c r="DV38" s="33">
        <f t="shared" si="13"/>
        <v>-3.772000000000002</v>
      </c>
      <c r="DW38" s="33">
        <f t="shared" si="31"/>
        <v>-14.421000000000003</v>
      </c>
      <c r="DX38" s="33">
        <f t="shared" si="31"/>
        <v>3.7789999999999999</v>
      </c>
      <c r="DY38" s="33">
        <f t="shared" si="31"/>
        <v>-2.1710000000000029</v>
      </c>
      <c r="DZ38" s="33">
        <f t="shared" si="31"/>
        <v>-3.2480000000000011</v>
      </c>
      <c r="EA38" s="33">
        <f t="shared" si="31"/>
        <v>7.1829999999999981</v>
      </c>
      <c r="EB38" s="33">
        <f t="shared" si="31"/>
        <v>9.8499999999999979</v>
      </c>
      <c r="EC38" s="33">
        <f t="shared" si="31"/>
        <v>1.0839999999999996</v>
      </c>
      <c r="ED38" s="33">
        <f t="shared" si="31"/>
        <v>-8.532</v>
      </c>
      <c r="EE38" s="33">
        <f t="shared" si="31"/>
        <v>-5.093</v>
      </c>
      <c r="EF38" s="33">
        <f t="shared" si="31"/>
        <v>-11.784000000000002</v>
      </c>
      <c r="EG38" s="33">
        <f t="shared" si="31"/>
        <v>-8.5400000000000027</v>
      </c>
      <c r="EH38" s="33">
        <f t="shared" si="31"/>
        <v>-3.7750000000000021</v>
      </c>
      <c r="EI38" s="33">
        <f t="shared" si="31"/>
        <v>0.98799999999999955</v>
      </c>
      <c r="EJ38" s="33">
        <f t="shared" si="31"/>
        <v>-6.34</v>
      </c>
      <c r="EK38" s="33">
        <f t="shared" si="31"/>
        <v>2.2569999999999979</v>
      </c>
      <c r="EL38" s="33">
        <f t="shared" si="31"/>
        <v>5.1449999999999978</v>
      </c>
      <c r="EM38" s="33">
        <f t="shared" si="30"/>
        <v>2.5689999999999991</v>
      </c>
      <c r="EN38" s="33">
        <f t="shared" si="30"/>
        <v>4.1539999999999981</v>
      </c>
      <c r="EO38" s="33">
        <f t="shared" si="30"/>
        <v>4.743999999999998</v>
      </c>
      <c r="EP38" s="33">
        <f t="shared" si="30"/>
        <v>-1.7149999999999999</v>
      </c>
      <c r="EQ38" s="33">
        <f t="shared" si="30"/>
        <v>-2.2000000000002018E-2</v>
      </c>
      <c r="ER38" s="33">
        <f t="shared" si="30"/>
        <v>4.6359999999999992</v>
      </c>
      <c r="ES38" s="33">
        <f t="shared" si="28"/>
        <v>-1.679000000000002</v>
      </c>
      <c r="ET38" s="33">
        <f t="shared" si="28"/>
        <v>-1.588000000000001</v>
      </c>
      <c r="EU38" s="33">
        <f t="shared" si="28"/>
        <v>-12.465</v>
      </c>
      <c r="EV38" s="33">
        <f t="shared" si="28"/>
        <v>-9.9359999999999999</v>
      </c>
      <c r="EW38" s="33">
        <f t="shared" si="28"/>
        <v>-15.104000000000003</v>
      </c>
      <c r="EX38" s="33">
        <f t="shared" si="28"/>
        <v>-3.8100000000000023</v>
      </c>
      <c r="EY38" s="33">
        <f t="shared" si="28"/>
        <v>-2.7280000000000015</v>
      </c>
      <c r="EZ38" s="33">
        <f t="shared" si="28"/>
        <v>-7.593</v>
      </c>
      <c r="FA38" s="33">
        <f t="shared" si="28"/>
        <v>-6.8180000000000014</v>
      </c>
      <c r="FB38" s="33">
        <f t="shared" si="28"/>
        <v>-4.8820000000000014</v>
      </c>
      <c r="FC38" s="33">
        <f t="shared" si="28"/>
        <v>-1</v>
      </c>
      <c r="FD38" s="33">
        <f t="shared" si="28"/>
        <v>8.7699999999999978</v>
      </c>
      <c r="FE38" s="33">
        <f t="shared" si="28"/>
        <v>30.817</v>
      </c>
      <c r="FF38" s="33">
        <f t="shared" si="28"/>
        <v>36.225999999999999</v>
      </c>
      <c r="FG38" s="33">
        <f t="shared" si="28"/>
        <v>33.634999999999998</v>
      </c>
      <c r="FH38" s="67"/>
      <c r="FI38" s="34">
        <v>1993</v>
      </c>
      <c r="FJ38" s="34">
        <v>2004</v>
      </c>
      <c r="FK38" s="33"/>
      <c r="FL38" s="33"/>
    </row>
    <row r="39" spans="1:168" x14ac:dyDescent="0.25">
      <c r="A39" t="s">
        <v>163</v>
      </c>
      <c r="B39" s="33">
        <f>+VLOOKUP($A39,'[2]World Current Acct'!$D$2:$AW$189,B$1-1973,0)</f>
        <v>-11.010999999999999</v>
      </c>
      <c r="C39" s="33">
        <f>+VLOOKUP($A39,'[2]World Current Acct'!$D$2:$AW$189,C$1-1973,0)</f>
        <v>-14.239000000000001</v>
      </c>
      <c r="D39" s="33">
        <f>+VLOOKUP($A39,'[2]World Current Acct'!$D$2:$AW$189,D$1-1973,0)</f>
        <v>-29.815000000000001</v>
      </c>
      <c r="E39" s="33">
        <f>+VLOOKUP($A39,'[2]World Current Acct'!$D$2:$AW$189,E$1-1973,0)</f>
        <v>-17.641999999999999</v>
      </c>
      <c r="F39" s="33">
        <f>+VLOOKUP($A39,'[2]World Current Acct'!$D$2:$AW$189,F$1-1973,0)</f>
        <v>-8.9309999999999992</v>
      </c>
      <c r="G39" s="33">
        <f>+VLOOKUP($A39,'[2]World Current Acct'!$D$2:$AW$189,G$1-1973,0)</f>
        <v>-10.996</v>
      </c>
      <c r="H39" s="33">
        <f>+VLOOKUP($A39,'[2]World Current Acct'!$D$2:$AW$189,H$1-1973,0)</f>
        <v>-15.99</v>
      </c>
      <c r="I39" s="33">
        <f>+VLOOKUP($A39,'[2]World Current Acct'!$D$2:$AW$189,I$1-1973,0)</f>
        <v>-8.1620000000000008</v>
      </c>
      <c r="J39" s="33">
        <f>+VLOOKUP($A39,'[2]World Current Acct'!$D$2:$AW$189,J$1-1973,0)</f>
        <v>-9.7509999999999994</v>
      </c>
      <c r="K39" s="33">
        <f>+VLOOKUP($A39,'[2]World Current Acct'!$D$2:$AW$189,K$1-1973,0)</f>
        <v>-8.7390000000000008</v>
      </c>
      <c r="L39" s="33">
        <f>+VLOOKUP($A39,'[2]World Current Acct'!$D$2:$AW$189,L$1-1973,0)</f>
        <v>1.2909999999999999</v>
      </c>
      <c r="M39" s="33">
        <f>+VLOOKUP($A39,'[2]World Current Acct'!$D$2:$AW$189,M$1-1973,0)</f>
        <v>0.60299999999999998</v>
      </c>
      <c r="N39" s="33">
        <f>+VLOOKUP($A39,'[2]World Current Acct'!$D$2:$AW$189,N$1-1973,0)</f>
        <v>0.63900000000000001</v>
      </c>
      <c r="O39" s="33">
        <f>+VLOOKUP($A39,'[2]World Current Acct'!$D$2:$AW$189,O$1-1973,0)</f>
        <v>-8.9429999999999996</v>
      </c>
      <c r="P39" s="33">
        <f>+VLOOKUP($A39,'[2]World Current Acct'!$D$2:$AW$189,P$1-1973,0)</f>
        <v>-4.351</v>
      </c>
      <c r="Q39" s="33">
        <f>+VLOOKUP($A39,'[2]World Current Acct'!$D$2:$AW$189,Q$1-1973,0)</f>
        <v>-8.7189999999999994</v>
      </c>
      <c r="R39" s="33">
        <f>+VLOOKUP($A39,'[2]World Current Acct'!$D$2:$AW$189,R$1-1973,0)</f>
        <v>-13.163</v>
      </c>
      <c r="S39" s="33">
        <f>+VLOOKUP($A39,'[2]World Current Acct'!$D$2:$AW$189,S$1-1973,0)</f>
        <v>-10.718</v>
      </c>
      <c r="T39" s="33">
        <f>+VLOOKUP($A39,'[2]World Current Acct'!$D$2:$AW$189,T$1-1973,0)</f>
        <v>-16.489999999999998</v>
      </c>
      <c r="U39" s="33">
        <f>+VLOOKUP($A39,'[2]World Current Acct'!$D$2:$AW$189,U$1-1973,0)</f>
        <v>-19.567</v>
      </c>
      <c r="V39" s="33">
        <f>+VLOOKUP($A39,'[2]World Current Acct'!$D$2:$AW$189,V$1-1973,0)</f>
        <v>-10.484999999999999</v>
      </c>
      <c r="W39" s="33">
        <f>+VLOOKUP($A39,'[2]World Current Acct'!$D$2:$AW$189,W$1-1973,0)</f>
        <v>-23.501999999999999</v>
      </c>
      <c r="X39" s="33">
        <f>+VLOOKUP($A39,'[2]World Current Acct'!$D$2:$AW$189,X$1-1973,0)</f>
        <v>-15.561</v>
      </c>
      <c r="Y39" s="33">
        <f>+VLOOKUP($A39,'[2]World Current Acct'!$D$2:$AW$189,Y$1-1973,0)</f>
        <v>-1.623</v>
      </c>
      <c r="Z39" s="33">
        <f>+VLOOKUP($A39,'[2]World Current Acct'!$D$2:$AW$189,Z$1-1973,0)</f>
        <v>-9.2530000000000001</v>
      </c>
      <c r="AA39" s="33">
        <f>+VLOOKUP($A39,'[2]World Current Acct'!$D$2:$AW$189,AA$1-1973,0)</f>
        <v>-22.664000000000001</v>
      </c>
      <c r="AB39" s="33">
        <f>+VLOOKUP($A39,'[2]World Current Acct'!$D$2:$AW$189,AB$1-1973,0)</f>
        <v>-16.126999999999999</v>
      </c>
      <c r="AC39" s="33">
        <f>+VLOOKUP($A39,'[2]World Current Acct'!$D$2:$AW$189,AC$1-1973,0)</f>
        <v>-15.391999999999999</v>
      </c>
      <c r="AD39" s="33">
        <f>+VLOOKUP($A39,'[2]World Current Acct'!$D$2:$AW$189,AD$1-1973,0)</f>
        <v>-20.077999999999999</v>
      </c>
      <c r="AE39" s="33">
        <f>+VLOOKUP($A39,'[2]World Current Acct'!$D$2:$AW$189,AE$1-1973,0)</f>
        <v>-9.7330000000000005</v>
      </c>
      <c r="AF39" s="33">
        <f>+VLOOKUP($A39,'[2]World Current Acct'!$D$2:$AW$189,AF$1-1973,0)</f>
        <v>-19.864999999999998</v>
      </c>
      <c r="AG39" s="33">
        <f>+VLOOKUP($A39,'[2]World Current Acct'!$D$2:$AW$189,AG$1-1973,0)</f>
        <v>-22.527000000000001</v>
      </c>
      <c r="AH39" s="33">
        <f>+VLOOKUP($A39,'[2]World Current Acct'!$D$2:$AW$189,AH$1-1973,0)</f>
        <v>-21.954999999999998</v>
      </c>
      <c r="AI39" s="33">
        <f>+VLOOKUP($A39,'[2]World Current Acct'!$D$2:$AW$189,AI$1-1973,0)</f>
        <v>-18.12</v>
      </c>
      <c r="AJ39" s="33">
        <f>+VLOOKUP($A39,'[2]World Current Acct'!$D$2:$AW$189,AJ$1-1973,0)</f>
        <v>-17.215</v>
      </c>
      <c r="AK39" s="33">
        <f>+VLOOKUP($A39,'[2]World Current Acct'!$D$2:$AW$189,AK$1-1973,0)</f>
        <v>-14.858000000000001</v>
      </c>
      <c r="AL39" s="33">
        <f>+VLOOKUP($A39,'[2]World Current Acct'!$D$2:$AW$189,AL$1-1973,0)</f>
        <v>-13.23</v>
      </c>
      <c r="AM39" s="33">
        <f>+VLOOKUP($A39,'[2]World Current Acct'!$D$2:$AW$189,AM$1-1973,0)</f>
        <v>-11.656000000000001</v>
      </c>
      <c r="AN39" s="33">
        <f>+VLOOKUP($A39,'[2]World Current Acct'!$D$2:$AW$189,AN$1-1973,0)</f>
        <v>-10.601000000000001</v>
      </c>
      <c r="AO39" s="66"/>
      <c r="AQ39" t="s">
        <v>163</v>
      </c>
      <c r="AR39">
        <f t="shared" si="25"/>
        <v>29.316138407047532</v>
      </c>
      <c r="AS39">
        <f t="shared" si="25"/>
        <v>109.38970433316948</v>
      </c>
      <c r="AT39">
        <f t="shared" si="25"/>
        <v>-40.828442059366097</v>
      </c>
      <c r="AU39">
        <f t="shared" si="25"/>
        <v>-49.37648792653895</v>
      </c>
      <c r="AV39">
        <f t="shared" si="25"/>
        <v>23.121710894636678</v>
      </c>
      <c r="AW39">
        <f t="shared" si="25"/>
        <v>45.416515096398683</v>
      </c>
      <c r="AX39">
        <f t="shared" si="25"/>
        <v>-48.955597248280171</v>
      </c>
      <c r="AY39">
        <f t="shared" si="25"/>
        <v>19.468267581475104</v>
      </c>
      <c r="AZ39">
        <f t="shared" si="25"/>
        <v>-10.378422725874259</v>
      </c>
      <c r="BA39">
        <f t="shared" si="25"/>
        <v>-114.77285730632795</v>
      </c>
      <c r="BB39">
        <f t="shared" si="25"/>
        <v>-53.292021688613481</v>
      </c>
      <c r="BC39">
        <f t="shared" si="25"/>
        <v>5.9701492537313356</v>
      </c>
      <c r="BD39">
        <f t="shared" si="25"/>
        <v>-1499.5305164319248</v>
      </c>
      <c r="BE39">
        <f t="shared" si="25"/>
        <v>-51.347422565134742</v>
      </c>
      <c r="BF39">
        <f t="shared" si="25"/>
        <v>100.39071477821187</v>
      </c>
      <c r="BG39">
        <f t="shared" si="25"/>
        <v>50.969147838054852</v>
      </c>
      <c r="BH39">
        <f t="shared" si="24"/>
        <v>-18.574792980323636</v>
      </c>
      <c r="BI39">
        <f t="shared" si="24"/>
        <v>53.853330845306942</v>
      </c>
      <c r="BJ39">
        <f t="shared" si="24"/>
        <v>18.659793814433016</v>
      </c>
      <c r="BK39">
        <f t="shared" si="24"/>
        <v>-46.414882199621822</v>
      </c>
      <c r="BL39">
        <f t="shared" si="24"/>
        <v>124.14878397711018</v>
      </c>
      <c r="BM39">
        <f t="shared" si="24"/>
        <v>-33.788613735001277</v>
      </c>
      <c r="BN39">
        <f t="shared" si="24"/>
        <v>-89.570079043763258</v>
      </c>
      <c r="BO39">
        <f t="shared" si="24"/>
        <v>470.11706715958098</v>
      </c>
      <c r="BP39">
        <f t="shared" si="24"/>
        <v>144.93677726142872</v>
      </c>
      <c r="BQ39">
        <f t="shared" si="24"/>
        <v>-28.843099188139789</v>
      </c>
      <c r="BR39">
        <f t="shared" si="24"/>
        <v>-4.5575742543560409</v>
      </c>
      <c r="BS39">
        <f t="shared" si="24"/>
        <v>30.444386694386708</v>
      </c>
      <c r="BT39">
        <f t="shared" si="23"/>
        <v>-51.524056180894505</v>
      </c>
      <c r="BU39">
        <f t="shared" si="23"/>
        <v>104.09945546080343</v>
      </c>
      <c r="BV39">
        <f t="shared" si="23"/>
        <v>13.400453058142475</v>
      </c>
      <c r="BW39">
        <f t="shared" si="23"/>
        <v>-2.5391752119678728</v>
      </c>
      <c r="BX39">
        <f t="shared" si="23"/>
        <v>-17.467547255750389</v>
      </c>
      <c r="BY39">
        <f t="shared" si="23"/>
        <v>-4.9944812362031001</v>
      </c>
      <c r="BZ39">
        <f t="shared" si="23"/>
        <v>-13.691548068544861</v>
      </c>
      <c r="CA39">
        <f t="shared" si="23"/>
        <v>-10.957060169605597</v>
      </c>
      <c r="CB39">
        <f t="shared" si="23"/>
        <v>-11.897203325774754</v>
      </c>
      <c r="CC39">
        <f t="shared" si="23"/>
        <v>-9.0511324639670505</v>
      </c>
      <c r="CF39" t="s">
        <v>163</v>
      </c>
      <c r="CG39" s="33">
        <f t="shared" si="26"/>
        <v>-3.2280000000000015</v>
      </c>
      <c r="CH39" s="33">
        <f t="shared" si="26"/>
        <v>-15.576000000000001</v>
      </c>
      <c r="CI39" s="33">
        <f t="shared" si="26"/>
        <v>12.173000000000002</v>
      </c>
      <c r="CJ39" s="33">
        <f t="shared" si="26"/>
        <v>8.7110000000000003</v>
      </c>
      <c r="CK39" s="33">
        <f t="shared" si="26"/>
        <v>-2.0650000000000013</v>
      </c>
      <c r="CL39" s="33">
        <f t="shared" si="26"/>
        <v>-4.9939999999999998</v>
      </c>
      <c r="CM39" s="33">
        <f t="shared" si="26"/>
        <v>7.8279999999999994</v>
      </c>
      <c r="CN39" s="33">
        <f t="shared" si="26"/>
        <v>-1.5889999999999986</v>
      </c>
      <c r="CO39" s="33">
        <f t="shared" si="26"/>
        <v>1.0119999999999987</v>
      </c>
      <c r="CP39" s="33">
        <f t="shared" si="26"/>
        <v>10.030000000000001</v>
      </c>
      <c r="CQ39" s="33">
        <f t="shared" si="26"/>
        <v>-0.68799999999999994</v>
      </c>
      <c r="CR39" s="33">
        <f t="shared" si="26"/>
        <v>3.6000000000000032E-2</v>
      </c>
      <c r="CS39" s="33">
        <f t="shared" si="26"/>
        <v>-9.581999999999999</v>
      </c>
      <c r="CT39" s="33">
        <f t="shared" si="26"/>
        <v>4.5919999999999996</v>
      </c>
      <c r="CU39" s="33">
        <f t="shared" si="26"/>
        <v>-4.3679999999999994</v>
      </c>
      <c r="CV39" s="33">
        <f t="shared" si="26"/>
        <v>-4.4440000000000008</v>
      </c>
      <c r="CW39" s="33">
        <f t="shared" si="29"/>
        <v>2.4450000000000003</v>
      </c>
      <c r="CX39" s="33">
        <f t="shared" si="29"/>
        <v>-5.7719999999999985</v>
      </c>
      <c r="CY39" s="33">
        <f t="shared" si="29"/>
        <v>-3.0770000000000017</v>
      </c>
      <c r="CZ39" s="33">
        <f t="shared" si="29"/>
        <v>9.0820000000000007</v>
      </c>
      <c r="DA39" s="33">
        <f t="shared" si="29"/>
        <v>-13.016999999999999</v>
      </c>
      <c r="DB39" s="33">
        <f t="shared" si="29"/>
        <v>7.9409999999999989</v>
      </c>
      <c r="DC39" s="33">
        <f t="shared" si="29"/>
        <v>13.938000000000001</v>
      </c>
      <c r="DD39" s="33">
        <f t="shared" si="29"/>
        <v>-7.63</v>
      </c>
      <c r="DE39" s="33">
        <f t="shared" si="29"/>
        <v>-13.411000000000001</v>
      </c>
      <c r="DF39" s="33">
        <f t="shared" si="29"/>
        <v>6.5370000000000026</v>
      </c>
      <c r="DG39" s="33">
        <f t="shared" si="29"/>
        <v>0.73499999999999943</v>
      </c>
      <c r="DH39" s="33">
        <f t="shared" si="29"/>
        <v>-4.6859999999999999</v>
      </c>
      <c r="DI39" s="33">
        <f t="shared" si="29"/>
        <v>10.344999999999999</v>
      </c>
      <c r="DJ39" s="33">
        <f t="shared" si="29"/>
        <v>-10.131999999999998</v>
      </c>
      <c r="DK39" s="33">
        <f t="shared" si="27"/>
        <v>-2.6620000000000026</v>
      </c>
      <c r="DL39" s="33">
        <f t="shared" si="27"/>
        <v>0.57200000000000273</v>
      </c>
      <c r="DM39" s="33">
        <f t="shared" si="20"/>
        <v>3.8349999999999973</v>
      </c>
      <c r="DN39" s="33">
        <f t="shared" si="20"/>
        <v>0.90500000000000114</v>
      </c>
      <c r="DO39" s="33">
        <f t="shared" si="20"/>
        <v>2.3569999999999993</v>
      </c>
      <c r="DP39" s="33">
        <f t="shared" si="20"/>
        <v>1.6280000000000001</v>
      </c>
      <c r="DQ39" s="33">
        <f t="shared" si="20"/>
        <v>1.5739999999999998</v>
      </c>
      <c r="DR39" s="33">
        <f t="shared" si="20"/>
        <v>1.0549999999999997</v>
      </c>
      <c r="DS39" s="33"/>
      <c r="DU39" t="s">
        <v>163</v>
      </c>
      <c r="DV39" s="33">
        <f t="shared" si="13"/>
        <v>-3.2280000000000015</v>
      </c>
      <c r="DW39" s="33">
        <f t="shared" si="31"/>
        <v>-18.804000000000002</v>
      </c>
      <c r="DX39" s="33">
        <f t="shared" si="31"/>
        <v>-6.6310000000000002</v>
      </c>
      <c r="DY39" s="33">
        <f t="shared" si="31"/>
        <v>2.08</v>
      </c>
      <c r="DZ39" s="33">
        <f t="shared" si="31"/>
        <v>1.4999999999998792E-2</v>
      </c>
      <c r="EA39" s="33">
        <f t="shared" si="31"/>
        <v>-4.979000000000001</v>
      </c>
      <c r="EB39" s="33">
        <f t="shared" si="31"/>
        <v>2.8489999999999984</v>
      </c>
      <c r="EC39" s="33">
        <f t="shared" si="31"/>
        <v>1.2599999999999998</v>
      </c>
      <c r="ED39" s="33">
        <f t="shared" si="31"/>
        <v>2.2719999999999985</v>
      </c>
      <c r="EE39" s="33">
        <f t="shared" si="31"/>
        <v>12.302</v>
      </c>
      <c r="EF39" s="33">
        <f t="shared" si="31"/>
        <v>11.613999999999999</v>
      </c>
      <c r="EG39" s="33">
        <f t="shared" si="31"/>
        <v>11.649999999999999</v>
      </c>
      <c r="EH39" s="33">
        <f t="shared" si="31"/>
        <v>2.0679999999999996</v>
      </c>
      <c r="EI39" s="33">
        <f t="shared" si="31"/>
        <v>6.6599999999999993</v>
      </c>
      <c r="EJ39" s="33">
        <f t="shared" si="31"/>
        <v>2.2919999999999998</v>
      </c>
      <c r="EK39" s="33">
        <f t="shared" si="31"/>
        <v>-2.152000000000001</v>
      </c>
      <c r="EL39" s="33">
        <f t="shared" si="31"/>
        <v>0.29299999999999926</v>
      </c>
      <c r="EM39" s="33">
        <f t="shared" si="30"/>
        <v>-5.4789999999999992</v>
      </c>
      <c r="EN39" s="33">
        <f t="shared" si="30"/>
        <v>-8.5560000000000009</v>
      </c>
      <c r="EO39" s="33">
        <f t="shared" si="30"/>
        <v>0.5259999999999998</v>
      </c>
      <c r="EP39" s="33">
        <f t="shared" si="30"/>
        <v>-12.491</v>
      </c>
      <c r="EQ39" s="33">
        <f t="shared" si="30"/>
        <v>-4.5500000000000007</v>
      </c>
      <c r="ER39" s="33">
        <f t="shared" si="30"/>
        <v>9.3879999999999999</v>
      </c>
      <c r="ES39" s="33">
        <f t="shared" si="28"/>
        <v>1.758</v>
      </c>
      <c r="ET39" s="33">
        <f t="shared" si="28"/>
        <v>-11.653000000000002</v>
      </c>
      <c r="EU39" s="33">
        <f t="shared" si="28"/>
        <v>-5.1159999999999997</v>
      </c>
      <c r="EV39" s="33">
        <f t="shared" si="28"/>
        <v>-4.3810000000000002</v>
      </c>
      <c r="EW39" s="33">
        <f t="shared" si="28"/>
        <v>-9.0670000000000002</v>
      </c>
      <c r="EX39" s="33">
        <f t="shared" si="28"/>
        <v>1.2779999999999987</v>
      </c>
      <c r="EY39" s="33">
        <f t="shared" si="28"/>
        <v>-8.8539999999999992</v>
      </c>
      <c r="EZ39" s="33">
        <f t="shared" si="28"/>
        <v>-11.516000000000002</v>
      </c>
      <c r="FA39" s="33">
        <f t="shared" si="28"/>
        <v>-10.943999999999999</v>
      </c>
      <c r="FB39" s="33">
        <f t="shared" si="28"/>
        <v>-7.1090000000000018</v>
      </c>
      <c r="FC39" s="33">
        <f t="shared" si="28"/>
        <v>-6.2040000000000006</v>
      </c>
      <c r="FD39" s="33">
        <f t="shared" si="28"/>
        <v>-3.8470000000000013</v>
      </c>
      <c r="FE39" s="33">
        <f t="shared" si="28"/>
        <v>-2.2190000000000012</v>
      </c>
      <c r="FF39" s="33">
        <f t="shared" si="28"/>
        <v>-0.64500000000000135</v>
      </c>
      <c r="FG39" s="33">
        <f t="shared" si="28"/>
        <v>0.40999999999999837</v>
      </c>
      <c r="FH39" s="67"/>
      <c r="FI39" s="34">
        <v>2007</v>
      </c>
      <c r="FK39" s="33"/>
      <c r="FL39" s="33"/>
    </row>
    <row r="40" spans="1:168" x14ac:dyDescent="0.25">
      <c r="A40" t="s">
        <v>164</v>
      </c>
      <c r="B40" s="33"/>
      <c r="C40" s="33"/>
      <c r="D40" s="33"/>
      <c r="E40" s="33"/>
      <c r="F40" s="33"/>
      <c r="G40" s="33"/>
      <c r="H40" s="33"/>
      <c r="I40" s="33"/>
      <c r="J40" s="33"/>
      <c r="K40" s="33"/>
      <c r="L40" s="33"/>
      <c r="M40" s="33"/>
      <c r="N40" s="33">
        <f>+VLOOKUP($A40,'[2]World Current Acct'!$D$2:$AW$189,N$1-1973,0)</f>
        <v>5.7530000000000001</v>
      </c>
      <c r="O40" s="33">
        <f>+VLOOKUP($A40,'[2]World Current Acct'!$D$2:$AW$189,O$1-1973,0)</f>
        <v>1.7290000000000001</v>
      </c>
      <c r="P40" s="33">
        <f>+VLOOKUP($A40,'[2]World Current Acct'!$D$2:$AW$189,P$1-1973,0)</f>
        <v>4.2350000000000003</v>
      </c>
      <c r="Q40" s="33">
        <f>+VLOOKUP($A40,'[2]World Current Acct'!$D$2:$AW$189,Q$1-1973,0)</f>
        <v>-1.4750000000000001</v>
      </c>
      <c r="R40" s="33">
        <f>+VLOOKUP($A40,'[2]World Current Acct'!$D$2:$AW$189,R$1-1973,0)</f>
        <v>0.27</v>
      </c>
      <c r="S40" s="33">
        <f>+VLOOKUP($A40,'[2]World Current Acct'!$D$2:$AW$189,S$1-1973,0)</f>
        <v>0.317</v>
      </c>
      <c r="T40" s="33">
        <f>+VLOOKUP($A40,'[2]World Current Acct'!$D$2:$AW$189,T$1-1973,0)</f>
        <v>-0.71599999999999997</v>
      </c>
      <c r="U40" s="33">
        <f>+VLOOKUP($A40,'[2]World Current Acct'!$D$2:$AW$189,U$1-1973,0)</f>
        <v>-3.9249999999999998</v>
      </c>
      <c r="V40" s="33">
        <f>+VLOOKUP($A40,'[2]World Current Acct'!$D$2:$AW$189,V$1-1973,0)</f>
        <v>-3.14</v>
      </c>
      <c r="W40" s="33">
        <f>+VLOOKUP($A40,'[2]World Current Acct'!$D$2:$AW$189,W$1-1973,0)</f>
        <v>0.183</v>
      </c>
      <c r="X40" s="33">
        <f>+VLOOKUP($A40,'[2]World Current Acct'!$D$2:$AW$189,X$1-1973,0)</f>
        <v>1.0660000000000001</v>
      </c>
      <c r="Y40" s="33">
        <f>+VLOOKUP($A40,'[2]World Current Acct'!$D$2:$AW$189,Y$1-1973,0)</f>
        <v>-0.77700000000000002</v>
      </c>
      <c r="Z40" s="33">
        <f>+VLOOKUP($A40,'[2]World Current Acct'!$D$2:$AW$189,Z$1-1973,0)</f>
        <v>-2.649</v>
      </c>
      <c r="AA40" s="33">
        <f>+VLOOKUP($A40,'[2]World Current Acct'!$D$2:$AW$189,AA$1-1973,0)</f>
        <v>-1.732</v>
      </c>
      <c r="AB40" s="33">
        <f>+VLOOKUP($A40,'[2]World Current Acct'!$D$2:$AW$189,AB$1-1973,0)</f>
        <v>-2.484</v>
      </c>
      <c r="AC40" s="33">
        <f>+VLOOKUP($A40,'[2]World Current Acct'!$D$2:$AW$189,AC$1-1973,0)</f>
        <v>-4.758</v>
      </c>
      <c r="AD40" s="33">
        <f>+VLOOKUP($A40,'[2]World Current Acct'!$D$2:$AW$189,AD$1-1973,0)</f>
        <v>-6.1619999999999999</v>
      </c>
      <c r="AE40" s="33">
        <f>+VLOOKUP($A40,'[2]World Current Acct'!$D$2:$AW$189,AE$1-1973,0)</f>
        <v>-0.69199999999999995</v>
      </c>
      <c r="AF40" s="33">
        <f>+VLOOKUP($A40,'[2]World Current Acct'!$D$2:$AW$189,AF$1-1973,0)</f>
        <v>-0.58699999999999997</v>
      </c>
      <c r="AG40" s="33">
        <f>+VLOOKUP($A40,'[2]World Current Acct'!$D$2:$AW$189,AG$1-1973,0)</f>
        <v>4.0000000000000001E-3</v>
      </c>
      <c r="AH40" s="33">
        <f>+VLOOKUP($A40,'[2]World Current Acct'!$D$2:$AW$189,AH$1-1973,0)</f>
        <v>2.282</v>
      </c>
      <c r="AI40" s="33">
        <f>+VLOOKUP($A40,'[2]World Current Acct'!$D$2:$AW$189,AI$1-1973,0)</f>
        <v>2.653</v>
      </c>
      <c r="AJ40" s="33">
        <f>+VLOOKUP($A40,'[2]World Current Acct'!$D$2:$AW$189,AJ$1-1973,0)</f>
        <v>2.4710000000000001</v>
      </c>
      <c r="AK40" s="33">
        <f>+VLOOKUP($A40,'[2]World Current Acct'!$D$2:$AW$189,AK$1-1973,0)</f>
        <v>2.0030000000000001</v>
      </c>
      <c r="AL40" s="33">
        <f>+VLOOKUP($A40,'[2]World Current Acct'!$D$2:$AW$189,AL$1-1973,0)</f>
        <v>1.7829999999999999</v>
      </c>
      <c r="AM40" s="33">
        <f>+VLOOKUP($A40,'[2]World Current Acct'!$D$2:$AW$189,AM$1-1973,0)</f>
        <v>1.5760000000000001</v>
      </c>
      <c r="AN40" s="33">
        <f>+VLOOKUP($A40,'[2]World Current Acct'!$D$2:$AW$189,AN$1-1973,0)</f>
        <v>1.32</v>
      </c>
      <c r="AO40" s="66"/>
      <c r="AQ40" t="s">
        <v>164</v>
      </c>
      <c r="AR40" t="e">
        <f t="shared" si="25"/>
        <v>#DIV/0!</v>
      </c>
      <c r="AS40" t="e">
        <f t="shared" si="25"/>
        <v>#DIV/0!</v>
      </c>
      <c r="AT40" t="e">
        <f t="shared" si="25"/>
        <v>#DIV/0!</v>
      </c>
      <c r="AU40" t="e">
        <f t="shared" si="25"/>
        <v>#DIV/0!</v>
      </c>
      <c r="AV40" t="e">
        <f t="shared" si="25"/>
        <v>#DIV/0!</v>
      </c>
      <c r="AW40" t="e">
        <f t="shared" si="25"/>
        <v>#DIV/0!</v>
      </c>
      <c r="AX40" t="e">
        <f t="shared" si="25"/>
        <v>#DIV/0!</v>
      </c>
      <c r="AY40" t="e">
        <f t="shared" si="25"/>
        <v>#DIV/0!</v>
      </c>
      <c r="AZ40" t="e">
        <f t="shared" si="25"/>
        <v>#DIV/0!</v>
      </c>
      <c r="BA40" t="e">
        <f t="shared" si="25"/>
        <v>#DIV/0!</v>
      </c>
      <c r="BB40" t="e">
        <f t="shared" si="25"/>
        <v>#DIV/0!</v>
      </c>
      <c r="BC40" t="e">
        <f t="shared" si="25"/>
        <v>#DIV/0!</v>
      </c>
      <c r="BD40">
        <f t="shared" si="25"/>
        <v>-69.946115070398051</v>
      </c>
      <c r="BE40">
        <f t="shared" si="25"/>
        <v>144.93927125506073</v>
      </c>
      <c r="BF40">
        <f t="shared" si="25"/>
        <v>-134.82880755608028</v>
      </c>
      <c r="BG40">
        <f t="shared" si="25"/>
        <v>-118.30508474576271</v>
      </c>
      <c r="BH40">
        <f t="shared" si="24"/>
        <v>17.407407407407405</v>
      </c>
      <c r="BI40">
        <f t="shared" si="24"/>
        <v>-325.86750788643531</v>
      </c>
      <c r="BJ40">
        <f t="shared" si="24"/>
        <v>448.18435754189943</v>
      </c>
      <c r="BK40">
        <f t="shared" si="24"/>
        <v>-20</v>
      </c>
      <c r="BL40">
        <f t="shared" si="24"/>
        <v>-105.828025477707</v>
      </c>
      <c r="BM40">
        <f t="shared" si="24"/>
        <v>482.51366120218586</v>
      </c>
      <c r="BN40">
        <f t="shared" si="24"/>
        <v>-172.88930581613511</v>
      </c>
      <c r="BO40">
        <f t="shared" si="24"/>
        <v>240.92664092664091</v>
      </c>
      <c r="BP40">
        <f t="shared" si="24"/>
        <v>-34.616836542091363</v>
      </c>
      <c r="BQ40">
        <f t="shared" si="24"/>
        <v>43.418013856812934</v>
      </c>
      <c r="BR40">
        <f t="shared" si="24"/>
        <v>91.54589371980677</v>
      </c>
      <c r="BS40">
        <f t="shared" si="24"/>
        <v>29.508196721311464</v>
      </c>
      <c r="BT40">
        <f t="shared" si="23"/>
        <v>-88.769879909120419</v>
      </c>
      <c r="BU40">
        <f t="shared" si="23"/>
        <v>-15.173410404624278</v>
      </c>
      <c r="BV40">
        <f t="shared" si="23"/>
        <v>-100.68143100511074</v>
      </c>
      <c r="BW40">
        <f t="shared" si="23"/>
        <v>56950</v>
      </c>
      <c r="BX40">
        <f t="shared" si="23"/>
        <v>16.257668711656436</v>
      </c>
      <c r="BY40">
        <f t="shared" si="23"/>
        <v>-6.8601583113456428</v>
      </c>
      <c r="BZ40">
        <f t="shared" si="23"/>
        <v>-18.939700526102783</v>
      </c>
      <c r="CA40">
        <f t="shared" si="23"/>
        <v>-10.983524712930617</v>
      </c>
      <c r="CB40">
        <f t="shared" si="23"/>
        <v>-11.609646662927645</v>
      </c>
      <c r="CC40">
        <f t="shared" si="23"/>
        <v>-16.243654822335031</v>
      </c>
      <c r="CF40" t="s">
        <v>164</v>
      </c>
      <c r="CG40" s="33">
        <f t="shared" si="26"/>
        <v>0</v>
      </c>
      <c r="CH40" s="33">
        <f t="shared" si="26"/>
        <v>0</v>
      </c>
      <c r="CI40" s="33">
        <f t="shared" si="26"/>
        <v>0</v>
      </c>
      <c r="CJ40" s="33">
        <f t="shared" si="26"/>
        <v>0</v>
      </c>
      <c r="CK40" s="33">
        <f t="shared" si="26"/>
        <v>0</v>
      </c>
      <c r="CL40" s="33">
        <f t="shared" si="26"/>
        <v>0</v>
      </c>
      <c r="CM40" s="33">
        <f t="shared" si="26"/>
        <v>0</v>
      </c>
      <c r="CN40" s="33">
        <f t="shared" si="26"/>
        <v>0</v>
      </c>
      <c r="CO40" s="33">
        <f t="shared" si="26"/>
        <v>0</v>
      </c>
      <c r="CP40" s="33">
        <f t="shared" si="26"/>
        <v>0</v>
      </c>
      <c r="CQ40" s="33">
        <f t="shared" si="26"/>
        <v>0</v>
      </c>
      <c r="CR40" s="33">
        <f t="shared" si="26"/>
        <v>5.7530000000000001</v>
      </c>
      <c r="CS40" s="33">
        <f t="shared" si="26"/>
        <v>-4.024</v>
      </c>
      <c r="CT40" s="33">
        <f t="shared" si="26"/>
        <v>2.5060000000000002</v>
      </c>
      <c r="CU40" s="33">
        <f t="shared" si="26"/>
        <v>-5.7100000000000009</v>
      </c>
      <c r="CV40" s="33">
        <f t="shared" si="26"/>
        <v>1.7450000000000001</v>
      </c>
      <c r="CW40" s="33">
        <f t="shared" si="29"/>
        <v>4.6999999999999986E-2</v>
      </c>
      <c r="CX40" s="33">
        <f t="shared" si="29"/>
        <v>-1.0329999999999999</v>
      </c>
      <c r="CY40" s="33">
        <f t="shared" si="29"/>
        <v>-3.2089999999999996</v>
      </c>
      <c r="CZ40" s="33">
        <f t="shared" si="29"/>
        <v>0.7849999999999997</v>
      </c>
      <c r="DA40" s="33">
        <f t="shared" si="29"/>
        <v>3.323</v>
      </c>
      <c r="DB40" s="33">
        <f t="shared" si="29"/>
        <v>0.88300000000000001</v>
      </c>
      <c r="DC40" s="33">
        <f t="shared" si="29"/>
        <v>-1.843</v>
      </c>
      <c r="DD40" s="33">
        <f t="shared" si="29"/>
        <v>-1.8719999999999999</v>
      </c>
      <c r="DE40" s="33">
        <f t="shared" si="29"/>
        <v>0.91700000000000004</v>
      </c>
      <c r="DF40" s="33">
        <f t="shared" si="29"/>
        <v>-0.752</v>
      </c>
      <c r="DG40" s="33">
        <f t="shared" si="29"/>
        <v>-2.274</v>
      </c>
      <c r="DH40" s="33">
        <f t="shared" si="29"/>
        <v>-1.4039999999999999</v>
      </c>
      <c r="DI40" s="33">
        <f t="shared" si="29"/>
        <v>5.47</v>
      </c>
      <c r="DJ40" s="33">
        <f t="shared" si="29"/>
        <v>0.10499999999999998</v>
      </c>
      <c r="DK40" s="33">
        <f t="shared" si="27"/>
        <v>0.59099999999999997</v>
      </c>
      <c r="DL40" s="33">
        <f t="shared" si="27"/>
        <v>2.278</v>
      </c>
      <c r="DM40" s="33">
        <f t="shared" si="20"/>
        <v>0.371</v>
      </c>
      <c r="DN40" s="33">
        <f t="shared" si="20"/>
        <v>-0.18199999999999994</v>
      </c>
      <c r="DO40" s="33">
        <f t="shared" si="20"/>
        <v>-0.46799999999999997</v>
      </c>
      <c r="DP40" s="33">
        <f t="shared" si="20"/>
        <v>-0.2200000000000002</v>
      </c>
      <c r="DQ40" s="33">
        <f t="shared" si="20"/>
        <v>-0.20699999999999985</v>
      </c>
      <c r="DR40" s="33">
        <f t="shared" si="20"/>
        <v>-0.25600000000000001</v>
      </c>
      <c r="DS40" s="33"/>
      <c r="DU40" t="s">
        <v>164</v>
      </c>
      <c r="DV40" s="33">
        <f t="shared" si="13"/>
        <v>0</v>
      </c>
      <c r="DW40" s="33">
        <f t="shared" si="31"/>
        <v>0</v>
      </c>
      <c r="DX40" s="33">
        <f t="shared" si="31"/>
        <v>0</v>
      </c>
      <c r="DY40" s="33">
        <f t="shared" si="31"/>
        <v>0</v>
      </c>
      <c r="DZ40" s="33">
        <f t="shared" si="31"/>
        <v>0</v>
      </c>
      <c r="EA40" s="33">
        <f t="shared" si="31"/>
        <v>0</v>
      </c>
      <c r="EB40" s="33">
        <f t="shared" si="31"/>
        <v>0</v>
      </c>
      <c r="EC40" s="33">
        <f t="shared" si="31"/>
        <v>0</v>
      </c>
      <c r="ED40" s="33">
        <f t="shared" si="31"/>
        <v>0</v>
      </c>
      <c r="EE40" s="33">
        <f t="shared" si="31"/>
        <v>0</v>
      </c>
      <c r="EF40" s="33">
        <f t="shared" si="31"/>
        <v>0</v>
      </c>
      <c r="EG40" s="33">
        <f t="shared" si="31"/>
        <v>5.7530000000000001</v>
      </c>
      <c r="EH40" s="33">
        <f t="shared" si="31"/>
        <v>1.7290000000000001</v>
      </c>
      <c r="EI40" s="33">
        <f t="shared" si="31"/>
        <v>4.2350000000000003</v>
      </c>
      <c r="EJ40" s="33">
        <f t="shared" si="31"/>
        <v>-1.4750000000000005</v>
      </c>
      <c r="EK40" s="33">
        <f t="shared" si="31"/>
        <v>0.26999999999999957</v>
      </c>
      <c r="EL40" s="33">
        <f t="shared" si="31"/>
        <v>0.31699999999999956</v>
      </c>
      <c r="EM40" s="33">
        <f t="shared" si="30"/>
        <v>-0.71600000000000041</v>
      </c>
      <c r="EN40" s="33">
        <f t="shared" si="30"/>
        <v>-3.9249999999999998</v>
      </c>
      <c r="EO40" s="33">
        <f t="shared" si="30"/>
        <v>-3.14</v>
      </c>
      <c r="EP40" s="33">
        <f t="shared" si="30"/>
        <v>0.18299999999999983</v>
      </c>
      <c r="EQ40" s="33">
        <f t="shared" si="30"/>
        <v>1.0659999999999998</v>
      </c>
      <c r="ER40" s="33">
        <f t="shared" si="30"/>
        <v>-0.77700000000000014</v>
      </c>
      <c r="ES40" s="33">
        <f t="shared" si="30"/>
        <v>-2.649</v>
      </c>
      <c r="ET40" s="33">
        <f t="shared" si="30"/>
        <v>-1.732</v>
      </c>
      <c r="EU40" s="33">
        <f t="shared" si="30"/>
        <v>-2.484</v>
      </c>
      <c r="EV40" s="33">
        <f t="shared" si="30"/>
        <v>-4.758</v>
      </c>
      <c r="EW40" s="33">
        <f t="shared" si="30"/>
        <v>-6.1619999999999999</v>
      </c>
      <c r="EX40" s="33">
        <f t="shared" si="30"/>
        <v>-0.69200000000000017</v>
      </c>
      <c r="EY40" s="33">
        <f t="shared" si="30"/>
        <v>-0.58700000000000019</v>
      </c>
      <c r="EZ40" s="33">
        <f t="shared" si="30"/>
        <v>3.9999999999997815E-3</v>
      </c>
      <c r="FA40" s="33">
        <f t="shared" si="30"/>
        <v>2.282</v>
      </c>
      <c r="FB40" s="33">
        <f t="shared" si="28"/>
        <v>2.653</v>
      </c>
      <c r="FC40" s="33">
        <f t="shared" si="28"/>
        <v>2.4710000000000001</v>
      </c>
      <c r="FD40" s="33">
        <f t="shared" si="28"/>
        <v>2.0030000000000001</v>
      </c>
      <c r="FE40" s="33">
        <f t="shared" si="28"/>
        <v>1.7829999999999999</v>
      </c>
      <c r="FF40" s="33">
        <f t="shared" si="28"/>
        <v>1.5760000000000001</v>
      </c>
      <c r="FG40" s="33">
        <f t="shared" si="28"/>
        <v>1.32</v>
      </c>
      <c r="FH40" s="67"/>
      <c r="FI40" s="34">
        <v>1995</v>
      </c>
      <c r="FK40" s="33"/>
      <c r="FL40" s="33"/>
    </row>
    <row r="41" spans="1:168" x14ac:dyDescent="0.25">
      <c r="A41" t="s">
        <v>165</v>
      </c>
      <c r="B41" s="33">
        <f>+VLOOKUP($A41,'[2]World Current Acct'!$D$2:$AW$189,B$1-1973,0)</f>
        <v>-3.1789999999999998</v>
      </c>
      <c r="C41" s="33">
        <f>+VLOOKUP($A41,'[2]World Current Acct'!$D$2:$AW$189,C$1-1973,0)</f>
        <v>-11.108000000000001</v>
      </c>
      <c r="D41" s="33">
        <f>+VLOOKUP($A41,'[2]World Current Acct'!$D$2:$AW$189,D$1-1973,0)</f>
        <v>-2.1920000000000002</v>
      </c>
      <c r="E41" s="33">
        <f>+VLOOKUP($A41,'[2]World Current Acct'!$D$2:$AW$189,E$1-1973,0)</f>
        <v>-3.653</v>
      </c>
      <c r="F41" s="33">
        <f>+VLOOKUP($A41,'[2]World Current Acct'!$D$2:$AW$189,F$1-1973,0)</f>
        <v>0.23599999999999999</v>
      </c>
      <c r="G41" s="33">
        <f>+VLOOKUP($A41,'[2]World Current Acct'!$D$2:$AW$189,G$1-1973,0)</f>
        <v>-17.620999999999999</v>
      </c>
      <c r="H41" s="33">
        <f>+VLOOKUP($A41,'[2]World Current Acct'!$D$2:$AW$189,H$1-1973,0)</f>
        <v>5.782</v>
      </c>
      <c r="I41" s="33">
        <f>+VLOOKUP($A41,'[2]World Current Acct'!$D$2:$AW$189,I$1-1973,0)</f>
        <v>0.13500000000000001</v>
      </c>
      <c r="J41" s="33">
        <f>+VLOOKUP($A41,'[2]World Current Acct'!$D$2:$AW$189,J$1-1973,0)</f>
        <v>-12.237</v>
      </c>
      <c r="K41" s="33">
        <f>+VLOOKUP($A41,'[2]World Current Acct'!$D$2:$AW$189,K$1-1973,0)</f>
        <v>-15.555</v>
      </c>
      <c r="L41" s="33">
        <f>+VLOOKUP($A41,'[2]World Current Acct'!$D$2:$AW$189,L$1-1973,0)</f>
        <v>-12.458</v>
      </c>
      <c r="M41" s="33">
        <f>+VLOOKUP($A41,'[2]World Current Acct'!$D$2:$AW$189,M$1-1973,0)</f>
        <v>-16.356000000000002</v>
      </c>
      <c r="N41" s="33">
        <f>+VLOOKUP($A41,'[2]World Current Acct'!$D$2:$AW$189,N$1-1973,0)</f>
        <v>-2.7730000000000001</v>
      </c>
      <c r="O41" s="33">
        <f>+VLOOKUP($A41,'[2]World Current Acct'!$D$2:$AW$189,O$1-1973,0)</f>
        <v>-2.4990000000000001</v>
      </c>
      <c r="P41" s="33">
        <f>+VLOOKUP($A41,'[2]World Current Acct'!$D$2:$AW$189,P$1-1973,0)</f>
        <v>0.34899999999999998</v>
      </c>
      <c r="Q41" s="33">
        <f>+VLOOKUP($A41,'[2]World Current Acct'!$D$2:$AW$189,Q$1-1973,0)</f>
        <v>-19.869</v>
      </c>
      <c r="R41" s="33">
        <f>+VLOOKUP($A41,'[2]World Current Acct'!$D$2:$AW$189,R$1-1973,0)</f>
        <v>-7.3360000000000003</v>
      </c>
      <c r="S41" s="33">
        <f>+VLOOKUP($A41,'[2]World Current Acct'!$D$2:$AW$189,S$1-1973,0)</f>
        <v>-4.1870000000000003</v>
      </c>
      <c r="T41" s="33">
        <f>+VLOOKUP($A41,'[2]World Current Acct'!$D$2:$AW$189,T$1-1973,0)</f>
        <v>-1.3149999999999999</v>
      </c>
      <c r="U41" s="33">
        <f>+VLOOKUP($A41,'[2]World Current Acct'!$D$2:$AW$189,U$1-1973,0)</f>
        <v>3.0859999999999999</v>
      </c>
      <c r="V41" s="33">
        <f>+VLOOKUP($A41,'[2]World Current Acct'!$D$2:$AW$189,V$1-1973,0)</f>
        <v>-8.0150000000000006</v>
      </c>
      <c r="W41" s="33">
        <f>+VLOOKUP($A41,'[2]World Current Acct'!$D$2:$AW$189,W$1-1973,0)</f>
        <v>-6.7839999999999998</v>
      </c>
      <c r="X41" s="33">
        <f>+VLOOKUP($A41,'[2]World Current Acct'!$D$2:$AW$189,X$1-1973,0)</f>
        <v>-4.53</v>
      </c>
      <c r="Y41" s="33">
        <f>+VLOOKUP($A41,'[2]World Current Acct'!$D$2:$AW$189,Y$1-1973,0)</f>
        <v>6.6260000000000003</v>
      </c>
      <c r="Z41" s="33">
        <f>+VLOOKUP($A41,'[2]World Current Acct'!$D$2:$AW$189,Z$1-1973,0)</f>
        <v>16.803000000000001</v>
      </c>
      <c r="AA41" s="33">
        <f>+VLOOKUP($A41,'[2]World Current Acct'!$D$2:$AW$189,AA$1-1973,0)</f>
        <v>-6.718</v>
      </c>
      <c r="AB41" s="33">
        <f>+VLOOKUP($A41,'[2]World Current Acct'!$D$2:$AW$189,AB$1-1973,0)</f>
        <v>-9.0589999999999993</v>
      </c>
      <c r="AC41" s="33">
        <f>+VLOOKUP($A41,'[2]World Current Acct'!$D$2:$AW$189,AC$1-1973,0)</f>
        <v>-15.718999999999999</v>
      </c>
      <c r="AD41" s="33">
        <f>+VLOOKUP($A41,'[2]World Current Acct'!$D$2:$AW$189,AD$1-1973,0)</f>
        <v>-20.460999999999999</v>
      </c>
      <c r="AE41" s="33">
        <f>+VLOOKUP($A41,'[2]World Current Acct'!$D$2:$AW$189,AE$1-1973,0)</f>
        <v>-21.440999999999999</v>
      </c>
      <c r="AF41" s="33">
        <f>+VLOOKUP($A41,'[2]World Current Acct'!$D$2:$AW$189,AF$1-1973,0)</f>
        <v>-30.814</v>
      </c>
      <c r="AG41" s="33">
        <f>+VLOOKUP($A41,'[2]World Current Acct'!$D$2:$AW$189,AG$1-1973,0)</f>
        <v>-6.0060000000000002</v>
      </c>
      <c r="AH41" s="33">
        <f>+VLOOKUP($A41,'[2]World Current Acct'!$D$2:$AW$189,AH$1-1973,0)</f>
        <v>-5.7750000000000004</v>
      </c>
      <c r="AI41" s="33">
        <f>+VLOOKUP($A41,'[2]World Current Acct'!$D$2:$AW$189,AI$1-1973,0)</f>
        <v>-10.582000000000001</v>
      </c>
      <c r="AJ41" s="33">
        <f>+VLOOKUP($A41,'[2]World Current Acct'!$D$2:$AW$189,AJ$1-1973,0)</f>
        <v>-8.7289999999999992</v>
      </c>
      <c r="AK41" s="33">
        <f>+VLOOKUP($A41,'[2]World Current Acct'!$D$2:$AW$189,AK$1-1973,0)</f>
        <v>-9.5670000000000002</v>
      </c>
      <c r="AL41" s="33">
        <f>+VLOOKUP($A41,'[2]World Current Acct'!$D$2:$AW$189,AL$1-1973,0)</f>
        <v>-9.8420000000000005</v>
      </c>
      <c r="AM41" s="33">
        <f>+VLOOKUP($A41,'[2]World Current Acct'!$D$2:$AW$189,AM$1-1973,0)</f>
        <v>-9.7590000000000003</v>
      </c>
      <c r="AN41" s="33">
        <f>+VLOOKUP($A41,'[2]World Current Acct'!$D$2:$AW$189,AN$1-1973,0)</f>
        <v>-9.8650000000000002</v>
      </c>
      <c r="AO41" s="66"/>
      <c r="AQ41" t="s">
        <v>165</v>
      </c>
      <c r="AR41">
        <f t="shared" si="25"/>
        <v>249.41805599245049</v>
      </c>
      <c r="AS41">
        <f t="shared" si="25"/>
        <v>-80.266474612891614</v>
      </c>
      <c r="AT41">
        <f t="shared" si="25"/>
        <v>66.651459854014604</v>
      </c>
      <c r="AU41">
        <f t="shared" si="25"/>
        <v>-106.46044347111963</v>
      </c>
      <c r="AV41">
        <f t="shared" si="25"/>
        <v>-7566.5254237288136</v>
      </c>
      <c r="AW41">
        <f t="shared" si="25"/>
        <v>-132.81312070824583</v>
      </c>
      <c r="AX41">
        <f t="shared" si="25"/>
        <v>-97.665167762020062</v>
      </c>
      <c r="AY41">
        <f t="shared" si="25"/>
        <v>-9164.4444444444453</v>
      </c>
      <c r="AZ41">
        <f t="shared" si="25"/>
        <v>27.114488845305232</v>
      </c>
      <c r="BA41">
        <f t="shared" si="25"/>
        <v>-19.909996785599475</v>
      </c>
      <c r="BB41">
        <f t="shared" si="25"/>
        <v>31.289131481778782</v>
      </c>
      <c r="BC41">
        <f t="shared" si="25"/>
        <v>-83.045977011494259</v>
      </c>
      <c r="BD41">
        <f t="shared" si="25"/>
        <v>-9.8809953119365304</v>
      </c>
      <c r="BE41">
        <f t="shared" si="25"/>
        <v>-113.9655862344938</v>
      </c>
      <c r="BF41">
        <f t="shared" si="25"/>
        <v>-5793.1232091690545</v>
      </c>
      <c r="BG41">
        <f t="shared" si="25"/>
        <v>-63.078161960843524</v>
      </c>
      <c r="BH41">
        <f t="shared" si="24"/>
        <v>-42.925299890948743</v>
      </c>
      <c r="BI41">
        <f t="shared" si="24"/>
        <v>-68.593264867446862</v>
      </c>
      <c r="BJ41">
        <f t="shared" si="24"/>
        <v>-334.67680608365021</v>
      </c>
      <c r="BK41">
        <f t="shared" si="24"/>
        <v>-359.7213220998056</v>
      </c>
      <c r="BL41">
        <f t="shared" si="24"/>
        <v>-15.358702432938259</v>
      </c>
      <c r="BM41">
        <f t="shared" si="24"/>
        <v>-33.225235849056602</v>
      </c>
      <c r="BN41">
        <f t="shared" si="24"/>
        <v>-246.26931567328919</v>
      </c>
      <c r="BO41">
        <f t="shared" si="24"/>
        <v>153.5919106549955</v>
      </c>
      <c r="BP41">
        <f t="shared" si="24"/>
        <v>-139.98095578170563</v>
      </c>
      <c r="BQ41">
        <f t="shared" si="24"/>
        <v>34.846680559690384</v>
      </c>
      <c r="BR41">
        <f t="shared" si="24"/>
        <v>73.51804834970747</v>
      </c>
      <c r="BS41">
        <f t="shared" si="24"/>
        <v>30.167313442330936</v>
      </c>
      <c r="BT41">
        <f t="shared" si="23"/>
        <v>4.7895997263085945</v>
      </c>
      <c r="BU41">
        <f t="shared" si="23"/>
        <v>43.715311785830892</v>
      </c>
      <c r="BV41">
        <f t="shared" si="23"/>
        <v>-80.508859609268512</v>
      </c>
      <c r="BW41">
        <f t="shared" si="23"/>
        <v>-3.8461538461538396</v>
      </c>
      <c r="BX41">
        <f t="shared" si="23"/>
        <v>83.238095238095241</v>
      </c>
      <c r="BY41">
        <f t="shared" si="23"/>
        <v>-17.510867510867527</v>
      </c>
      <c r="BZ41">
        <f t="shared" si="23"/>
        <v>9.600183297055807</v>
      </c>
      <c r="CA41">
        <f t="shared" si="23"/>
        <v>2.8744643043796287</v>
      </c>
      <c r="CB41">
        <f t="shared" si="23"/>
        <v>-0.84332452753506004</v>
      </c>
      <c r="CC41">
        <f t="shared" si="23"/>
        <v>1.0861768623834394</v>
      </c>
      <c r="CF41" t="s">
        <v>165</v>
      </c>
      <c r="CG41" s="33">
        <f t="shared" si="26"/>
        <v>-7.9290000000000003</v>
      </c>
      <c r="CH41" s="33">
        <f t="shared" si="26"/>
        <v>8.9160000000000004</v>
      </c>
      <c r="CI41" s="33">
        <f t="shared" si="26"/>
        <v>-1.4609999999999999</v>
      </c>
      <c r="CJ41" s="33">
        <f t="shared" si="26"/>
        <v>3.8890000000000002</v>
      </c>
      <c r="CK41" s="33">
        <f t="shared" si="26"/>
        <v>-17.856999999999999</v>
      </c>
      <c r="CL41" s="33">
        <f t="shared" si="26"/>
        <v>23.402999999999999</v>
      </c>
      <c r="CM41" s="33">
        <f t="shared" si="26"/>
        <v>-5.6470000000000002</v>
      </c>
      <c r="CN41" s="33">
        <f t="shared" si="26"/>
        <v>-12.372</v>
      </c>
      <c r="CO41" s="33">
        <f t="shared" si="26"/>
        <v>-3.3179999999999996</v>
      </c>
      <c r="CP41" s="33">
        <f t="shared" si="26"/>
        <v>3.0969999999999995</v>
      </c>
      <c r="CQ41" s="33">
        <f t="shared" si="26"/>
        <v>-3.8980000000000015</v>
      </c>
      <c r="CR41" s="33">
        <f t="shared" si="26"/>
        <v>13.583000000000002</v>
      </c>
      <c r="CS41" s="33">
        <f t="shared" si="26"/>
        <v>0.27400000000000002</v>
      </c>
      <c r="CT41" s="33">
        <f t="shared" si="26"/>
        <v>2.8479999999999999</v>
      </c>
      <c r="CU41" s="33">
        <f t="shared" si="26"/>
        <v>-20.218</v>
      </c>
      <c r="CV41" s="33">
        <f t="shared" si="26"/>
        <v>12.532999999999999</v>
      </c>
      <c r="CW41" s="33">
        <f t="shared" si="29"/>
        <v>3.149</v>
      </c>
      <c r="CX41" s="33">
        <f t="shared" si="29"/>
        <v>2.8720000000000003</v>
      </c>
      <c r="CY41" s="33">
        <f t="shared" si="29"/>
        <v>4.4009999999999998</v>
      </c>
      <c r="CZ41" s="33">
        <f t="shared" si="29"/>
        <v>-11.101000000000001</v>
      </c>
      <c r="DA41" s="33">
        <f t="shared" si="29"/>
        <v>1.2310000000000008</v>
      </c>
      <c r="DB41" s="33">
        <f t="shared" si="29"/>
        <v>2.2539999999999996</v>
      </c>
      <c r="DC41" s="33">
        <f t="shared" si="29"/>
        <v>11.156000000000001</v>
      </c>
      <c r="DD41" s="33">
        <f t="shared" si="29"/>
        <v>10.177</v>
      </c>
      <c r="DE41" s="33">
        <f t="shared" si="29"/>
        <v>-23.521000000000001</v>
      </c>
      <c r="DF41" s="33">
        <f t="shared" si="29"/>
        <v>-2.3409999999999993</v>
      </c>
      <c r="DG41" s="33">
        <f t="shared" si="29"/>
        <v>-6.66</v>
      </c>
      <c r="DH41" s="33">
        <f t="shared" si="29"/>
        <v>-4.7419999999999991</v>
      </c>
      <c r="DI41" s="33">
        <f t="shared" si="29"/>
        <v>-0.98000000000000043</v>
      </c>
      <c r="DJ41" s="33">
        <f t="shared" si="29"/>
        <v>-9.3730000000000011</v>
      </c>
      <c r="DK41" s="33">
        <f t="shared" si="27"/>
        <v>24.808</v>
      </c>
      <c r="DL41" s="33">
        <f t="shared" si="27"/>
        <v>0.23099999999999987</v>
      </c>
      <c r="DM41" s="33">
        <f t="shared" si="20"/>
        <v>-4.8070000000000004</v>
      </c>
      <c r="DN41" s="33">
        <f t="shared" si="20"/>
        <v>1.8530000000000015</v>
      </c>
      <c r="DO41" s="33">
        <f t="shared" si="20"/>
        <v>-0.83800000000000097</v>
      </c>
      <c r="DP41" s="33">
        <f t="shared" si="20"/>
        <v>-0.27500000000000036</v>
      </c>
      <c r="DQ41" s="33">
        <f t="shared" si="20"/>
        <v>8.3000000000000185E-2</v>
      </c>
      <c r="DR41" s="33">
        <f t="shared" si="20"/>
        <v>-0.10599999999999987</v>
      </c>
      <c r="DS41" s="33"/>
      <c r="DU41" t="s">
        <v>165</v>
      </c>
      <c r="DV41" s="33">
        <f t="shared" si="13"/>
        <v>-7.9290000000000003</v>
      </c>
      <c r="DW41" s="33">
        <f t="shared" si="31"/>
        <v>0.9870000000000001</v>
      </c>
      <c r="DX41" s="33">
        <f t="shared" si="31"/>
        <v>-0.47399999999999975</v>
      </c>
      <c r="DY41" s="33">
        <f t="shared" si="31"/>
        <v>3.4150000000000005</v>
      </c>
      <c r="DZ41" s="33">
        <f t="shared" si="31"/>
        <v>-14.441999999999998</v>
      </c>
      <c r="EA41" s="33">
        <f t="shared" si="31"/>
        <v>8.9610000000000003</v>
      </c>
      <c r="EB41" s="33">
        <f t="shared" si="31"/>
        <v>3.3140000000000001</v>
      </c>
      <c r="EC41" s="33">
        <f t="shared" si="31"/>
        <v>-9.0579999999999998</v>
      </c>
      <c r="ED41" s="33">
        <f t="shared" si="31"/>
        <v>-12.375999999999999</v>
      </c>
      <c r="EE41" s="33">
        <f t="shared" si="31"/>
        <v>-9.2789999999999999</v>
      </c>
      <c r="EF41" s="33">
        <f t="shared" si="31"/>
        <v>-13.177000000000001</v>
      </c>
      <c r="EG41" s="33">
        <f t="shared" si="31"/>
        <v>0.40600000000000058</v>
      </c>
      <c r="EH41" s="33">
        <f t="shared" si="31"/>
        <v>0.6800000000000006</v>
      </c>
      <c r="EI41" s="33">
        <f t="shared" si="31"/>
        <v>3.5280000000000005</v>
      </c>
      <c r="EJ41" s="33">
        <f t="shared" si="31"/>
        <v>-16.689999999999998</v>
      </c>
      <c r="EK41" s="33">
        <f t="shared" si="31"/>
        <v>-4.1569999999999983</v>
      </c>
      <c r="EL41" s="33">
        <f t="shared" si="31"/>
        <v>-1.0079999999999982</v>
      </c>
      <c r="EM41" s="33">
        <f t="shared" si="30"/>
        <v>1.8640000000000021</v>
      </c>
      <c r="EN41" s="33">
        <f t="shared" si="30"/>
        <v>6.2650000000000023</v>
      </c>
      <c r="EO41" s="33">
        <f t="shared" si="30"/>
        <v>-4.8359999999999985</v>
      </c>
      <c r="EP41" s="33">
        <f t="shared" si="30"/>
        <v>-3.6049999999999978</v>
      </c>
      <c r="EQ41" s="33">
        <f t="shared" si="30"/>
        <v>-1.3509999999999982</v>
      </c>
      <c r="ER41" s="33">
        <f t="shared" si="30"/>
        <v>9.8050000000000033</v>
      </c>
      <c r="ES41" s="33">
        <f t="shared" si="30"/>
        <v>19.982000000000003</v>
      </c>
      <c r="ET41" s="33">
        <f t="shared" si="30"/>
        <v>-3.5389999999999979</v>
      </c>
      <c r="EU41" s="33">
        <f t="shared" si="30"/>
        <v>-5.8799999999999972</v>
      </c>
      <c r="EV41" s="33">
        <f t="shared" si="30"/>
        <v>-12.539999999999997</v>
      </c>
      <c r="EW41" s="33">
        <f t="shared" si="30"/>
        <v>-17.281999999999996</v>
      </c>
      <c r="EX41" s="33">
        <f t="shared" si="30"/>
        <v>-18.261999999999997</v>
      </c>
      <c r="EY41" s="33">
        <f t="shared" si="30"/>
        <v>-27.634999999999998</v>
      </c>
      <c r="EZ41" s="33">
        <f t="shared" si="30"/>
        <v>-2.8269999999999982</v>
      </c>
      <c r="FA41" s="33">
        <f t="shared" si="30"/>
        <v>-2.5959999999999983</v>
      </c>
      <c r="FB41" s="33">
        <f t="shared" si="28"/>
        <v>-7.4029999999999987</v>
      </c>
      <c r="FC41" s="33">
        <f t="shared" si="28"/>
        <v>-5.5499999999999972</v>
      </c>
      <c r="FD41" s="33">
        <f t="shared" si="28"/>
        <v>-6.3879999999999981</v>
      </c>
      <c r="FE41" s="33">
        <f t="shared" si="28"/>
        <v>-6.6629999999999985</v>
      </c>
      <c r="FF41" s="33">
        <f t="shared" si="28"/>
        <v>-6.5799999999999983</v>
      </c>
      <c r="FG41" s="33">
        <f t="shared" si="28"/>
        <v>-6.6859999999999982</v>
      </c>
      <c r="FH41" s="67"/>
      <c r="FI41" s="34">
        <v>1997</v>
      </c>
      <c r="FK41" s="33"/>
      <c r="FL41" s="33"/>
    </row>
    <row r="42" spans="1:168" x14ac:dyDescent="0.25">
      <c r="A42" t="s">
        <v>166</v>
      </c>
      <c r="B42" s="33">
        <f>+VLOOKUP($A42,'[2]World Current Acct'!$D$2:$AW$189,B$1-1973,0)</f>
        <v>-11.411</v>
      </c>
      <c r="C42" s="33">
        <f>+VLOOKUP($A42,'[2]World Current Acct'!$D$2:$AW$189,C$1-1973,0)</f>
        <v>-6.7939999999999996</v>
      </c>
      <c r="D42" s="33">
        <f>+VLOOKUP($A42,'[2]World Current Acct'!$D$2:$AW$189,D$1-1973,0)</f>
        <v>-8.3550000000000004</v>
      </c>
      <c r="E42" s="33">
        <f>+VLOOKUP($A42,'[2]World Current Acct'!$D$2:$AW$189,E$1-1973,0)</f>
        <v>-19.913</v>
      </c>
      <c r="F42" s="33">
        <f>+VLOOKUP($A42,'[2]World Current Acct'!$D$2:$AW$189,F$1-1973,0)</f>
        <v>-2.0950000000000002</v>
      </c>
      <c r="G42" s="33">
        <f>+VLOOKUP($A42,'[2]World Current Acct'!$D$2:$AW$189,G$1-1973,0)</f>
        <v>1.0129999999999999</v>
      </c>
      <c r="H42" s="33">
        <f>+VLOOKUP($A42,'[2]World Current Acct'!$D$2:$AW$189,H$1-1973,0)</f>
        <v>-3.7450000000000001</v>
      </c>
      <c r="I42" s="33">
        <f>+VLOOKUP($A42,'[2]World Current Acct'!$D$2:$AW$189,I$1-1973,0)</f>
        <v>-9.8529999999999998</v>
      </c>
      <c r="J42" s="33">
        <f>+VLOOKUP($A42,'[2]World Current Acct'!$D$2:$AW$189,J$1-1973,0)</f>
        <v>-13.255000000000001</v>
      </c>
      <c r="K42" s="33">
        <f>+VLOOKUP($A42,'[2]World Current Acct'!$D$2:$AW$189,K$1-1973,0)</f>
        <v>-24.184999999999999</v>
      </c>
      <c r="L42" s="33">
        <f>+VLOOKUP($A42,'[2]World Current Acct'!$D$2:$AW$189,L$1-1973,0)</f>
        <v>-15.46</v>
      </c>
      <c r="M42" s="33">
        <f>+VLOOKUP($A42,'[2]World Current Acct'!$D$2:$AW$189,M$1-1973,0)</f>
        <v>-14.505000000000001</v>
      </c>
      <c r="N42" s="33">
        <f>+VLOOKUP($A42,'[2]World Current Acct'!$D$2:$AW$189,N$1-1973,0)</f>
        <v>-4.0679999999999996</v>
      </c>
      <c r="O42" s="33">
        <f>+VLOOKUP($A42,'[2]World Current Acct'!$D$2:$AW$189,O$1-1973,0)</f>
        <v>-9.5340000000000007</v>
      </c>
      <c r="P42" s="33">
        <f>+VLOOKUP($A42,'[2]World Current Acct'!$D$2:$AW$189,P$1-1973,0)</f>
        <v>-6.8440000000000003</v>
      </c>
      <c r="Q42" s="33">
        <f>+VLOOKUP($A42,'[2]World Current Acct'!$D$2:$AW$189,Q$1-1973,0)</f>
        <v>-15.536</v>
      </c>
      <c r="R42" s="33">
        <f>+VLOOKUP($A42,'[2]World Current Acct'!$D$2:$AW$189,R$1-1973,0)</f>
        <v>-22.699000000000002</v>
      </c>
      <c r="S42" s="33">
        <f>+VLOOKUP($A42,'[2]World Current Acct'!$D$2:$AW$189,S$1-1973,0)</f>
        <v>-18.295000000000002</v>
      </c>
      <c r="T42" s="33">
        <f>+VLOOKUP($A42,'[2]World Current Acct'!$D$2:$AW$189,T$1-1973,0)</f>
        <v>-13.079000000000001</v>
      </c>
      <c r="U42" s="33">
        <f>+VLOOKUP($A42,'[2]World Current Acct'!$D$2:$AW$189,U$1-1973,0)</f>
        <v>-17.728999999999999</v>
      </c>
      <c r="V42" s="33">
        <f>+VLOOKUP($A42,'[2]World Current Acct'!$D$2:$AW$189,V$1-1973,0)</f>
        <v>-16.64</v>
      </c>
      <c r="W42" s="33">
        <f>+VLOOKUP($A42,'[2]World Current Acct'!$D$2:$AW$189,W$1-1973,0)</f>
        <v>-24.062999999999999</v>
      </c>
      <c r="X42" s="33">
        <f>+VLOOKUP($A42,'[2]World Current Acct'!$D$2:$AW$189,X$1-1973,0)</f>
        <v>-28.73</v>
      </c>
      <c r="Y42" s="33">
        <f>+VLOOKUP($A42,'[2]World Current Acct'!$D$2:$AW$189,Y$1-1973,0)</f>
        <v>-27.332000000000001</v>
      </c>
      <c r="Z42" s="33">
        <f>+VLOOKUP($A42,'[2]World Current Acct'!$D$2:$AW$189,Z$1-1973,0)</f>
        <v>-16.152999999999999</v>
      </c>
      <c r="AA42" s="33">
        <f>+VLOOKUP($A42,'[2]World Current Acct'!$D$2:$AW$189,AA$1-1973,0)</f>
        <v>-14.927</v>
      </c>
      <c r="AB42" s="33">
        <f>+VLOOKUP($A42,'[2]World Current Acct'!$D$2:$AW$189,AB$1-1973,0)</f>
        <v>-14.132</v>
      </c>
      <c r="AC42" s="33">
        <f>+VLOOKUP($A42,'[2]World Current Acct'!$D$2:$AW$189,AC$1-1973,0)</f>
        <v>-18.158000000000001</v>
      </c>
      <c r="AD42" s="33">
        <f>+VLOOKUP($A42,'[2]World Current Acct'!$D$2:$AW$189,AD$1-1973,0)</f>
        <v>-27.571000000000002</v>
      </c>
      <c r="AE42" s="33">
        <f>+VLOOKUP($A42,'[2]World Current Acct'!$D$2:$AW$189,AE$1-1973,0)</f>
        <v>-27.425000000000001</v>
      </c>
      <c r="AF42" s="33">
        <f>+VLOOKUP($A42,'[2]World Current Acct'!$D$2:$AW$189,AF$1-1973,0)</f>
        <v>-22.408000000000001</v>
      </c>
      <c r="AG42" s="33">
        <f>+VLOOKUP($A42,'[2]World Current Acct'!$D$2:$AW$189,AG$1-1973,0)</f>
        <v>-15.592000000000001</v>
      </c>
      <c r="AH42" s="33">
        <f>+VLOOKUP($A42,'[2]World Current Acct'!$D$2:$AW$189,AH$1-1973,0)</f>
        <v>-13.548</v>
      </c>
      <c r="AI42" s="33">
        <f>+VLOOKUP($A42,'[2]World Current Acct'!$D$2:$AW$189,AI$1-1973,0)</f>
        <v>-15.938000000000001</v>
      </c>
      <c r="AJ42" s="33">
        <f>+VLOOKUP($A42,'[2]World Current Acct'!$D$2:$AW$189,AJ$1-1973,0)</f>
        <v>-17.157</v>
      </c>
      <c r="AK42" s="33">
        <f>+VLOOKUP($A42,'[2]World Current Acct'!$D$2:$AW$189,AK$1-1973,0)</f>
        <v>-16.837</v>
      </c>
      <c r="AL42" s="33">
        <f>+VLOOKUP($A42,'[2]World Current Acct'!$D$2:$AW$189,AL$1-1973,0)</f>
        <v>-16.059999999999999</v>
      </c>
      <c r="AM42" s="33">
        <f>+VLOOKUP($A42,'[2]World Current Acct'!$D$2:$AW$189,AM$1-1973,0)</f>
        <v>-15.552</v>
      </c>
      <c r="AN42" s="33">
        <f>+VLOOKUP($A42,'[2]World Current Acct'!$D$2:$AW$189,AN$1-1973,0)</f>
        <v>-14.965</v>
      </c>
      <c r="AQ42" t="s">
        <v>166</v>
      </c>
      <c r="AR42">
        <f t="shared" si="25"/>
        <v>-40.460958724038207</v>
      </c>
      <c r="AS42">
        <f t="shared" si="25"/>
        <v>22.976155431262896</v>
      </c>
      <c r="AT42">
        <f t="shared" si="25"/>
        <v>138.33632555356075</v>
      </c>
      <c r="AU42">
        <f t="shared" si="25"/>
        <v>-89.479234670818059</v>
      </c>
      <c r="AV42">
        <f t="shared" si="25"/>
        <v>-148.35322195704057</v>
      </c>
      <c r="AW42">
        <f t="shared" si="25"/>
        <v>-469.69397828232979</v>
      </c>
      <c r="AX42">
        <f t="shared" si="25"/>
        <v>163.09746328437916</v>
      </c>
      <c r="AY42">
        <f t="shared" si="25"/>
        <v>34.527555059372787</v>
      </c>
      <c r="AZ42">
        <f t="shared" si="25"/>
        <v>82.459449264428486</v>
      </c>
      <c r="BA42">
        <f t="shared" si="25"/>
        <v>-36.076080215009299</v>
      </c>
      <c r="BB42">
        <f t="shared" si="25"/>
        <v>-6.1772315653298904</v>
      </c>
      <c r="BC42">
        <f t="shared" si="25"/>
        <v>-71.954498448810767</v>
      </c>
      <c r="BD42">
        <f t="shared" si="25"/>
        <v>134.36578171091452</v>
      </c>
      <c r="BE42">
        <f t="shared" si="25"/>
        <v>-28.214810153136156</v>
      </c>
      <c r="BF42">
        <f t="shared" si="25"/>
        <v>127.00175336060781</v>
      </c>
      <c r="BG42">
        <f t="shared" si="25"/>
        <v>46.105818743563333</v>
      </c>
      <c r="BH42">
        <f t="shared" ref="BH42:BW51" si="32">+S42/R42*100-100</f>
        <v>-19.401735759284549</v>
      </c>
      <c r="BI42">
        <f t="shared" si="32"/>
        <v>-28.510522000546601</v>
      </c>
      <c r="BJ42">
        <f t="shared" si="32"/>
        <v>35.55317684838289</v>
      </c>
      <c r="BK42">
        <f t="shared" si="32"/>
        <v>-6.1424784251790783</v>
      </c>
      <c r="BL42">
        <f t="shared" si="32"/>
        <v>44.609375</v>
      </c>
      <c r="BM42">
        <f t="shared" si="32"/>
        <v>19.394921663965434</v>
      </c>
      <c r="BN42">
        <f t="shared" si="32"/>
        <v>-4.8659937347720188</v>
      </c>
      <c r="BO42">
        <f t="shared" si="32"/>
        <v>-40.900775647592567</v>
      </c>
      <c r="BP42">
        <f t="shared" si="32"/>
        <v>-7.5899213768340132</v>
      </c>
      <c r="BQ42">
        <f t="shared" si="32"/>
        <v>-5.3259194747772511</v>
      </c>
      <c r="BR42">
        <f t="shared" si="32"/>
        <v>28.488536654401372</v>
      </c>
      <c r="BS42">
        <f t="shared" si="32"/>
        <v>51.839409626610859</v>
      </c>
      <c r="BT42">
        <f t="shared" si="23"/>
        <v>-0.52954190997787975</v>
      </c>
      <c r="BU42">
        <f t="shared" si="23"/>
        <v>-18.293527803099366</v>
      </c>
      <c r="BV42">
        <f t="shared" si="23"/>
        <v>-30.417707961442346</v>
      </c>
      <c r="BW42">
        <f t="shared" si="23"/>
        <v>-13.109286813750643</v>
      </c>
      <c r="BX42">
        <f t="shared" si="23"/>
        <v>17.64098021848244</v>
      </c>
      <c r="BY42">
        <f t="shared" si="23"/>
        <v>7.6483875015685783</v>
      </c>
      <c r="BZ42">
        <f t="shared" si="23"/>
        <v>-1.8651279361193644</v>
      </c>
      <c r="CA42">
        <f t="shared" si="23"/>
        <v>-4.6148363722753487</v>
      </c>
      <c r="CB42">
        <f t="shared" si="23"/>
        <v>-3.163138231631379</v>
      </c>
      <c r="CC42">
        <f t="shared" si="23"/>
        <v>-3.7744341563786037</v>
      </c>
      <c r="CF42" t="s">
        <v>166</v>
      </c>
      <c r="CG42" s="33">
        <f t="shared" si="26"/>
        <v>4.617</v>
      </c>
      <c r="CH42" s="33">
        <f t="shared" si="26"/>
        <v>-1.5610000000000008</v>
      </c>
      <c r="CI42" s="33">
        <f t="shared" si="26"/>
        <v>-11.558</v>
      </c>
      <c r="CJ42" s="33">
        <f t="shared" si="26"/>
        <v>17.818000000000001</v>
      </c>
      <c r="CK42" s="33">
        <f t="shared" si="26"/>
        <v>3.1080000000000001</v>
      </c>
      <c r="CL42" s="33">
        <f t="shared" si="26"/>
        <v>-4.758</v>
      </c>
      <c r="CM42" s="33">
        <f t="shared" si="26"/>
        <v>-6.1079999999999997</v>
      </c>
      <c r="CN42" s="33">
        <f t="shared" si="26"/>
        <v>-3.402000000000001</v>
      </c>
      <c r="CO42" s="33">
        <f t="shared" si="26"/>
        <v>-10.929999999999998</v>
      </c>
      <c r="CP42" s="33">
        <f t="shared" si="26"/>
        <v>8.7249999999999979</v>
      </c>
      <c r="CQ42" s="33">
        <f t="shared" si="26"/>
        <v>0.95500000000000007</v>
      </c>
      <c r="CR42" s="33">
        <f t="shared" si="26"/>
        <v>10.437000000000001</v>
      </c>
      <c r="CS42" s="33">
        <f t="shared" si="26"/>
        <v>-5.4660000000000011</v>
      </c>
      <c r="CT42" s="33">
        <f t="shared" si="26"/>
        <v>2.6900000000000004</v>
      </c>
      <c r="CU42" s="33">
        <f t="shared" si="26"/>
        <v>-8.6920000000000002</v>
      </c>
      <c r="CV42" s="33">
        <f t="shared" si="26"/>
        <v>-7.163000000000002</v>
      </c>
      <c r="CW42" s="33">
        <f t="shared" si="29"/>
        <v>4.4039999999999999</v>
      </c>
      <c r="CX42" s="33">
        <f t="shared" si="29"/>
        <v>5.2160000000000011</v>
      </c>
      <c r="CY42" s="33">
        <f t="shared" si="29"/>
        <v>-4.6499999999999986</v>
      </c>
      <c r="CZ42" s="33">
        <f t="shared" si="29"/>
        <v>1.0889999999999986</v>
      </c>
      <c r="DA42" s="33">
        <f t="shared" si="29"/>
        <v>-7.4229999999999983</v>
      </c>
      <c r="DB42" s="33">
        <f t="shared" si="29"/>
        <v>-4.6670000000000016</v>
      </c>
      <c r="DC42" s="33">
        <f t="shared" si="29"/>
        <v>1.3979999999999997</v>
      </c>
      <c r="DD42" s="33">
        <f t="shared" si="29"/>
        <v>11.179000000000002</v>
      </c>
      <c r="DE42" s="33">
        <f t="shared" si="29"/>
        <v>1.2259999999999991</v>
      </c>
      <c r="DF42" s="33">
        <f t="shared" si="29"/>
        <v>0.79499999999999993</v>
      </c>
      <c r="DG42" s="33">
        <f t="shared" si="29"/>
        <v>-4.0260000000000016</v>
      </c>
      <c r="DH42" s="33">
        <f t="shared" si="29"/>
        <v>-9.4130000000000003</v>
      </c>
      <c r="DI42" s="33">
        <f t="shared" si="29"/>
        <v>0.1460000000000008</v>
      </c>
      <c r="DJ42" s="33">
        <f t="shared" si="29"/>
        <v>5.0169999999999995</v>
      </c>
      <c r="DK42" s="33">
        <f t="shared" si="27"/>
        <v>6.8160000000000007</v>
      </c>
      <c r="DL42" s="33">
        <f t="shared" si="27"/>
        <v>2.0440000000000005</v>
      </c>
      <c r="DM42" s="33">
        <f t="shared" si="20"/>
        <v>-2.3900000000000006</v>
      </c>
      <c r="DN42" s="33">
        <f t="shared" si="20"/>
        <v>-1.2189999999999994</v>
      </c>
      <c r="DO42" s="33">
        <f t="shared" si="20"/>
        <v>0.32000000000000028</v>
      </c>
      <c r="DP42" s="33">
        <f t="shared" si="20"/>
        <v>0.77700000000000102</v>
      </c>
      <c r="DQ42" s="33">
        <f t="shared" si="20"/>
        <v>0.50799999999999912</v>
      </c>
      <c r="DR42" s="33">
        <f t="shared" si="20"/>
        <v>0.58699999999999974</v>
      </c>
      <c r="DS42" s="33"/>
      <c r="DU42" t="s">
        <v>166</v>
      </c>
      <c r="DV42" s="33">
        <f t="shared" si="13"/>
        <v>4.617</v>
      </c>
      <c r="DW42" s="33">
        <f t="shared" si="31"/>
        <v>3.0559999999999992</v>
      </c>
      <c r="DX42" s="33">
        <f t="shared" si="31"/>
        <v>-8.5020000000000007</v>
      </c>
      <c r="DY42" s="33">
        <f t="shared" si="31"/>
        <v>9.3160000000000007</v>
      </c>
      <c r="DZ42" s="33">
        <f t="shared" si="31"/>
        <v>12.424000000000001</v>
      </c>
      <c r="EA42" s="33">
        <f t="shared" si="31"/>
        <v>7.6660000000000013</v>
      </c>
      <c r="EB42" s="33">
        <f t="shared" si="31"/>
        <v>1.5580000000000016</v>
      </c>
      <c r="EC42" s="33">
        <f t="shared" si="31"/>
        <v>-1.8439999999999994</v>
      </c>
      <c r="ED42" s="33">
        <f t="shared" si="31"/>
        <v>-12.773999999999997</v>
      </c>
      <c r="EE42" s="33">
        <f t="shared" si="31"/>
        <v>-4.0489999999999995</v>
      </c>
      <c r="EF42" s="33">
        <f t="shared" si="31"/>
        <v>-3.0939999999999994</v>
      </c>
      <c r="EG42" s="33">
        <f t="shared" si="31"/>
        <v>7.3430000000000017</v>
      </c>
      <c r="EH42" s="33">
        <f t="shared" si="31"/>
        <v>1.8770000000000007</v>
      </c>
      <c r="EI42" s="33">
        <f t="shared" si="31"/>
        <v>4.5670000000000011</v>
      </c>
      <c r="EJ42" s="33">
        <f t="shared" si="31"/>
        <v>-4.1249999999999991</v>
      </c>
      <c r="EK42" s="33">
        <f t="shared" si="31"/>
        <v>-11.288</v>
      </c>
      <c r="EL42" s="33">
        <f t="shared" si="31"/>
        <v>-6.8840000000000003</v>
      </c>
      <c r="EM42" s="33">
        <f t="shared" si="30"/>
        <v>-1.6679999999999993</v>
      </c>
      <c r="EN42" s="33">
        <f t="shared" si="30"/>
        <v>-6.3179999999999978</v>
      </c>
      <c r="EO42" s="33">
        <f t="shared" si="30"/>
        <v>-5.2289999999999992</v>
      </c>
      <c r="EP42" s="33">
        <f t="shared" si="30"/>
        <v>-12.651999999999997</v>
      </c>
      <c r="EQ42" s="33">
        <f t="shared" si="30"/>
        <v>-17.318999999999999</v>
      </c>
      <c r="ER42" s="33">
        <f t="shared" si="30"/>
        <v>-15.920999999999999</v>
      </c>
      <c r="ES42" s="33">
        <f t="shared" si="30"/>
        <v>-4.7419999999999973</v>
      </c>
      <c r="ET42" s="33">
        <f t="shared" si="30"/>
        <v>-3.5159999999999982</v>
      </c>
      <c r="EU42" s="33">
        <f t="shared" si="30"/>
        <v>-2.7209999999999983</v>
      </c>
      <c r="EV42" s="33">
        <f t="shared" si="30"/>
        <v>-6.7469999999999999</v>
      </c>
      <c r="EW42" s="33">
        <f t="shared" si="30"/>
        <v>-16.16</v>
      </c>
      <c r="EX42" s="33">
        <f t="shared" si="30"/>
        <v>-16.013999999999999</v>
      </c>
      <c r="EY42" s="33">
        <f t="shared" si="30"/>
        <v>-10.997</v>
      </c>
      <c r="EZ42" s="33">
        <f t="shared" si="30"/>
        <v>-4.1809999999999992</v>
      </c>
      <c r="FA42" s="33">
        <f t="shared" si="30"/>
        <v>-2.1369999999999987</v>
      </c>
      <c r="FB42" s="33">
        <f t="shared" si="28"/>
        <v>-4.5269999999999992</v>
      </c>
      <c r="FC42" s="33">
        <f t="shared" si="28"/>
        <v>-5.7459999999999987</v>
      </c>
      <c r="FD42" s="33">
        <f t="shared" si="28"/>
        <v>-5.4259999999999984</v>
      </c>
      <c r="FE42" s="33">
        <f t="shared" si="28"/>
        <v>-4.6489999999999974</v>
      </c>
      <c r="FF42" s="33">
        <f t="shared" si="28"/>
        <v>-4.1409999999999982</v>
      </c>
      <c r="FG42" s="33">
        <f t="shared" si="28"/>
        <v>-3.5539999999999985</v>
      </c>
      <c r="FH42" s="33"/>
      <c r="FK42" s="33"/>
      <c r="FL42" s="33"/>
    </row>
    <row r="43" spans="1:168" x14ac:dyDescent="0.25">
      <c r="A43" t="s">
        <v>167</v>
      </c>
      <c r="B43" s="33">
        <f>+VLOOKUP($A43,'[2]World Current Acct'!$D$2:$AW$189,B$1-1973,0)</f>
        <v>-21.068999999999999</v>
      </c>
      <c r="C43" s="33">
        <f>+VLOOKUP($A43,'[2]World Current Acct'!$D$2:$AW$189,C$1-1973,0)</f>
        <v>-23.370999999999999</v>
      </c>
      <c r="D43" s="33">
        <f>+VLOOKUP($A43,'[2]World Current Acct'!$D$2:$AW$189,D$1-1973,0)</f>
        <v>-20.111000000000001</v>
      </c>
      <c r="E43" s="33">
        <f>+VLOOKUP($A43,'[2]World Current Acct'!$D$2:$AW$189,E$1-1973,0)</f>
        <v>-7.3949999999999996</v>
      </c>
      <c r="F43" s="33">
        <f>+VLOOKUP($A43,'[2]World Current Acct'!$D$2:$AW$189,F$1-1973,0)</f>
        <v>-10.7</v>
      </c>
      <c r="G43" s="33">
        <f>+VLOOKUP($A43,'[2]World Current Acct'!$D$2:$AW$189,G$1-1973,0)</f>
        <v>-0.79200000000000004</v>
      </c>
      <c r="H43" s="33">
        <f>+VLOOKUP($A43,'[2]World Current Acct'!$D$2:$AW$189,H$1-1973,0)</f>
        <v>-1.9159999999999999</v>
      </c>
      <c r="I43" s="33">
        <f>+VLOOKUP($A43,'[2]World Current Acct'!$D$2:$AW$189,I$1-1973,0)</f>
        <v>-4.1509999999999998</v>
      </c>
      <c r="J43" s="33">
        <f>+VLOOKUP($A43,'[2]World Current Acct'!$D$2:$AW$189,J$1-1973,0)</f>
        <v>-5.0659999999999998</v>
      </c>
      <c r="K43" s="33">
        <f>+VLOOKUP($A43,'[2]World Current Acct'!$D$2:$AW$189,K$1-1973,0)</f>
        <v>-16.001999999999999</v>
      </c>
      <c r="L43" s="33">
        <f>+VLOOKUP($A43,'[2]World Current Acct'!$D$2:$AW$189,L$1-1973,0)</f>
        <v>-13.134</v>
      </c>
      <c r="M43" s="33">
        <f>+VLOOKUP($A43,'[2]World Current Acct'!$D$2:$AW$189,M$1-1973,0)</f>
        <v>-14.709</v>
      </c>
      <c r="N43" s="33">
        <f>+VLOOKUP($A43,'[2]World Current Acct'!$D$2:$AW$189,N$1-1973,0)</f>
        <v>-10.23</v>
      </c>
      <c r="O43" s="33">
        <f>+VLOOKUP($A43,'[2]World Current Acct'!$D$2:$AW$189,O$1-1973,0)</f>
        <v>-9.4719999999999995</v>
      </c>
      <c r="P43" s="33">
        <f>+VLOOKUP($A43,'[2]World Current Acct'!$D$2:$AW$189,P$1-1973,0)</f>
        <v>-8.3650000000000002</v>
      </c>
      <c r="Q43" s="33">
        <f>+VLOOKUP($A43,'[2]World Current Acct'!$D$2:$AW$189,Q$1-1973,0)</f>
        <v>-4.4050000000000002</v>
      </c>
      <c r="R43" s="33">
        <f>+VLOOKUP($A43,'[2]World Current Acct'!$D$2:$AW$189,R$1-1973,0)</f>
        <v>-9.1</v>
      </c>
      <c r="S43" s="33">
        <f>+VLOOKUP($A43,'[2]World Current Acct'!$D$2:$AW$189,S$1-1973,0)</f>
        <v>-12.137</v>
      </c>
      <c r="T43" s="33">
        <f>+VLOOKUP($A43,'[2]World Current Acct'!$D$2:$AW$189,T$1-1973,0)</f>
        <v>-8.4990000000000006</v>
      </c>
      <c r="U43" s="33">
        <f>+VLOOKUP($A43,'[2]World Current Acct'!$D$2:$AW$189,U$1-1973,0)</f>
        <v>-14.891999999999999</v>
      </c>
      <c r="V43" s="33">
        <f>+VLOOKUP($A43,'[2]World Current Acct'!$D$2:$AW$189,V$1-1973,0)</f>
        <v>-12.446999999999999</v>
      </c>
      <c r="W43" s="33">
        <f>+VLOOKUP($A43,'[2]World Current Acct'!$D$2:$AW$189,W$1-1973,0)</f>
        <v>-15.242000000000001</v>
      </c>
      <c r="X43" s="33">
        <f>+VLOOKUP($A43,'[2]World Current Acct'!$D$2:$AW$189,X$1-1973,0)</f>
        <v>-14.737</v>
      </c>
      <c r="Y43" s="33">
        <f>+VLOOKUP($A43,'[2]World Current Acct'!$D$2:$AW$189,Y$1-1973,0)</f>
        <v>-18.939</v>
      </c>
      <c r="Z43" s="33">
        <f>+VLOOKUP($A43,'[2]World Current Acct'!$D$2:$AW$189,Z$1-1973,0)</f>
        <v>-10.736000000000001</v>
      </c>
      <c r="AA43" s="33">
        <f>+VLOOKUP($A43,'[2]World Current Acct'!$D$2:$AW$189,AA$1-1973,0)</f>
        <v>-14.314</v>
      </c>
      <c r="AB43" s="33">
        <f>+VLOOKUP($A43,'[2]World Current Acct'!$D$2:$AW$189,AB$1-1973,0)</f>
        <v>-30.584</v>
      </c>
      <c r="AC43" s="33">
        <f>+VLOOKUP($A43,'[2]World Current Acct'!$D$2:$AW$189,AC$1-1973,0)</f>
        <v>-30.632999999999999</v>
      </c>
      <c r="AD43" s="33">
        <f>+VLOOKUP($A43,'[2]World Current Acct'!$D$2:$AW$189,AD$1-1973,0)</f>
        <v>-29.170999999999999</v>
      </c>
      <c r="AE43" s="33">
        <f>+VLOOKUP($A43,'[2]World Current Acct'!$D$2:$AW$189,AE$1-1973,0)</f>
        <v>-11.718999999999999</v>
      </c>
      <c r="AF43" s="33">
        <f>+VLOOKUP($A43,'[2]World Current Acct'!$D$2:$AW$189,AF$1-1973,0)</f>
        <v>-16.902999999999999</v>
      </c>
      <c r="AG43" s="33">
        <f>+VLOOKUP($A43,'[2]World Current Acct'!$D$2:$AW$189,AG$1-1973,0)</f>
        <v>-20.120999999999999</v>
      </c>
      <c r="AH43" s="33">
        <f>+VLOOKUP($A43,'[2]World Current Acct'!$D$2:$AW$189,AH$1-1973,0)</f>
        <v>-19.143999999999998</v>
      </c>
      <c r="AI43" s="33">
        <f>+VLOOKUP($A43,'[2]World Current Acct'!$D$2:$AW$189,AI$1-1973,0)</f>
        <v>-18.207999999999998</v>
      </c>
      <c r="AJ43" s="33">
        <f>+VLOOKUP($A43,'[2]World Current Acct'!$D$2:$AW$189,AJ$1-1973,0)</f>
        <v>-17.158999999999999</v>
      </c>
      <c r="AK43" s="33">
        <f>+VLOOKUP($A43,'[2]World Current Acct'!$D$2:$AW$189,AK$1-1973,0)</f>
        <v>-16.739000000000001</v>
      </c>
      <c r="AL43" s="33">
        <f>+VLOOKUP($A43,'[2]World Current Acct'!$D$2:$AW$189,AL$1-1973,0)</f>
        <v>-16.47</v>
      </c>
      <c r="AM43" s="33">
        <f>+VLOOKUP($A43,'[2]World Current Acct'!$D$2:$AW$189,AM$1-1973,0)</f>
        <v>-16.138000000000002</v>
      </c>
      <c r="AN43" s="33">
        <f>+VLOOKUP($A43,'[2]World Current Acct'!$D$2:$AW$189,AN$1-1973,0)</f>
        <v>-15.75</v>
      </c>
      <c r="AQ43" t="s">
        <v>167</v>
      </c>
      <c r="AR43">
        <f t="shared" si="25"/>
        <v>10.926005031088337</v>
      </c>
      <c r="AS43">
        <f t="shared" si="25"/>
        <v>-13.948911043601029</v>
      </c>
      <c r="AT43">
        <f t="shared" si="25"/>
        <v>-63.229078613694</v>
      </c>
      <c r="AU43">
        <f t="shared" si="25"/>
        <v>44.692359702501705</v>
      </c>
      <c r="AV43">
        <f t="shared" si="25"/>
        <v>-92.598130841121488</v>
      </c>
      <c r="AW43">
        <f t="shared" si="25"/>
        <v>141.91919191919192</v>
      </c>
      <c r="AX43">
        <f t="shared" si="25"/>
        <v>116.6492693110647</v>
      </c>
      <c r="AY43">
        <f t="shared" si="25"/>
        <v>22.042881233437711</v>
      </c>
      <c r="AZ43">
        <f t="shared" si="25"/>
        <v>215.87050927753648</v>
      </c>
      <c r="BA43">
        <f t="shared" si="25"/>
        <v>-17.922759655043109</v>
      </c>
      <c r="BB43">
        <f t="shared" si="25"/>
        <v>11.991777067153947</v>
      </c>
      <c r="BC43">
        <f t="shared" ref="AX43:BJ51" si="33">+N43/M43*100-100</f>
        <v>-30.450744442178262</v>
      </c>
      <c r="BD43">
        <f t="shared" si="33"/>
        <v>-7.409579667644195</v>
      </c>
      <c r="BE43">
        <f t="shared" si="33"/>
        <v>-11.687077702702695</v>
      </c>
      <c r="BF43">
        <f t="shared" si="33"/>
        <v>-47.340107591153611</v>
      </c>
      <c r="BG43">
        <f t="shared" si="33"/>
        <v>106.58342792281496</v>
      </c>
      <c r="BH43">
        <f t="shared" si="32"/>
        <v>33.373626373626365</v>
      </c>
      <c r="BI43">
        <f t="shared" si="32"/>
        <v>-29.974458268105792</v>
      </c>
      <c r="BJ43">
        <f t="shared" si="32"/>
        <v>75.220614189904666</v>
      </c>
      <c r="BK43">
        <f t="shared" si="32"/>
        <v>-16.41821112006447</v>
      </c>
      <c r="BL43">
        <f t="shared" si="32"/>
        <v>22.455210090784945</v>
      </c>
      <c r="BM43">
        <f t="shared" si="32"/>
        <v>-3.3132134890434486</v>
      </c>
      <c r="BN43">
        <f t="shared" si="32"/>
        <v>28.513265929293624</v>
      </c>
      <c r="BO43">
        <f t="shared" si="32"/>
        <v>-43.312740905010813</v>
      </c>
      <c r="BP43">
        <f t="shared" si="32"/>
        <v>33.327123695976155</v>
      </c>
      <c r="BQ43">
        <f t="shared" si="32"/>
        <v>113.66494341204415</v>
      </c>
      <c r="BR43">
        <f t="shared" si="32"/>
        <v>0.16021449123724096</v>
      </c>
      <c r="BS43">
        <f t="shared" si="32"/>
        <v>-4.7726308229686936</v>
      </c>
      <c r="BT43">
        <f t="shared" si="23"/>
        <v>-59.826540056905827</v>
      </c>
      <c r="BU43">
        <f t="shared" si="23"/>
        <v>44.235856301732241</v>
      </c>
      <c r="BV43">
        <f t="shared" si="23"/>
        <v>19.03804058451162</v>
      </c>
      <c r="BW43">
        <f t="shared" si="23"/>
        <v>-4.8556234779583463</v>
      </c>
      <c r="BX43">
        <f t="shared" si="23"/>
        <v>-4.8892603426661196</v>
      </c>
      <c r="BY43">
        <f t="shared" si="23"/>
        <v>-5.7612038664323393</v>
      </c>
      <c r="BZ43">
        <f t="shared" si="23"/>
        <v>-2.4476950871262773</v>
      </c>
      <c r="CA43">
        <f t="shared" si="23"/>
        <v>-1.6070255092896986</v>
      </c>
      <c r="CB43">
        <f t="shared" si="23"/>
        <v>-2.0157862780813502</v>
      </c>
      <c r="CC43">
        <f t="shared" si="23"/>
        <v>-2.4042632296443287</v>
      </c>
      <c r="CF43" t="s">
        <v>167</v>
      </c>
      <c r="CG43" s="33">
        <f t="shared" si="26"/>
        <v>-2.3019999999999996</v>
      </c>
      <c r="CH43" s="33">
        <f t="shared" si="26"/>
        <v>3.259999999999998</v>
      </c>
      <c r="CI43" s="33">
        <f t="shared" si="26"/>
        <v>12.716000000000001</v>
      </c>
      <c r="CJ43" s="33">
        <f t="shared" si="26"/>
        <v>-3.3049999999999997</v>
      </c>
      <c r="CK43" s="33">
        <f t="shared" si="26"/>
        <v>9.9079999999999995</v>
      </c>
      <c r="CL43" s="33">
        <f t="shared" si="26"/>
        <v>-1.1239999999999999</v>
      </c>
      <c r="CM43" s="33">
        <f t="shared" si="26"/>
        <v>-2.2349999999999999</v>
      </c>
      <c r="CN43" s="33">
        <f t="shared" si="26"/>
        <v>-0.91500000000000004</v>
      </c>
      <c r="CO43" s="33">
        <f t="shared" si="26"/>
        <v>-10.936</v>
      </c>
      <c r="CP43" s="33">
        <f t="shared" si="26"/>
        <v>2.8679999999999986</v>
      </c>
      <c r="CQ43" s="33">
        <f t="shared" si="26"/>
        <v>-1.5749999999999993</v>
      </c>
      <c r="CR43" s="33">
        <f t="shared" si="26"/>
        <v>4.4789999999999992</v>
      </c>
      <c r="CS43" s="33">
        <f t="shared" si="26"/>
        <v>0.7580000000000009</v>
      </c>
      <c r="CT43" s="33">
        <f t="shared" si="26"/>
        <v>1.1069999999999993</v>
      </c>
      <c r="CU43" s="33">
        <f t="shared" si="26"/>
        <v>3.96</v>
      </c>
      <c r="CV43" s="33">
        <f t="shared" si="26"/>
        <v>-4.6949999999999994</v>
      </c>
      <c r="CW43" s="33">
        <f t="shared" si="29"/>
        <v>-3.0370000000000008</v>
      </c>
      <c r="CX43" s="33">
        <f t="shared" si="29"/>
        <v>3.6379999999999999</v>
      </c>
      <c r="CY43" s="33">
        <f t="shared" si="29"/>
        <v>-6.3929999999999989</v>
      </c>
      <c r="CZ43" s="33">
        <f t="shared" si="29"/>
        <v>2.4450000000000003</v>
      </c>
      <c r="DA43" s="33">
        <f t="shared" si="29"/>
        <v>-2.7950000000000017</v>
      </c>
      <c r="DB43" s="33">
        <f t="shared" si="29"/>
        <v>0.50500000000000078</v>
      </c>
      <c r="DC43" s="33">
        <f t="shared" si="29"/>
        <v>-4.202</v>
      </c>
      <c r="DD43" s="33">
        <f t="shared" si="29"/>
        <v>8.2029999999999994</v>
      </c>
      <c r="DE43" s="33">
        <f t="shared" si="29"/>
        <v>-3.5779999999999994</v>
      </c>
      <c r="DF43" s="33">
        <f t="shared" si="29"/>
        <v>-16.27</v>
      </c>
      <c r="DG43" s="33">
        <f t="shared" si="29"/>
        <v>-4.8999999999999488E-2</v>
      </c>
      <c r="DH43" s="33">
        <f t="shared" si="29"/>
        <v>1.4619999999999997</v>
      </c>
      <c r="DI43" s="33">
        <f t="shared" si="29"/>
        <v>17.451999999999998</v>
      </c>
      <c r="DJ43" s="33">
        <f t="shared" si="29"/>
        <v>-5.1839999999999993</v>
      </c>
      <c r="DK43" s="33">
        <f t="shared" si="27"/>
        <v>-3.218</v>
      </c>
      <c r="DL43" s="33">
        <f t="shared" si="27"/>
        <v>0.97700000000000031</v>
      </c>
      <c r="DM43" s="33">
        <f t="shared" si="20"/>
        <v>0.93599999999999994</v>
      </c>
      <c r="DN43" s="33">
        <f t="shared" si="20"/>
        <v>1.0489999999999995</v>
      </c>
      <c r="DO43" s="33">
        <f t="shared" si="20"/>
        <v>0.41999999999999815</v>
      </c>
      <c r="DP43" s="33">
        <f t="shared" si="20"/>
        <v>0.2690000000000019</v>
      </c>
      <c r="DQ43" s="33">
        <f t="shared" si="20"/>
        <v>0.33199999999999719</v>
      </c>
      <c r="DR43" s="33">
        <f t="shared" si="20"/>
        <v>0.38800000000000168</v>
      </c>
      <c r="DS43" s="33"/>
      <c r="DU43" t="s">
        <v>167</v>
      </c>
      <c r="DV43" s="33">
        <f t="shared" si="13"/>
        <v>-2.3019999999999996</v>
      </c>
      <c r="DW43" s="33">
        <f t="shared" si="31"/>
        <v>0.95799999999999841</v>
      </c>
      <c r="DX43" s="33">
        <f t="shared" si="31"/>
        <v>13.673999999999999</v>
      </c>
      <c r="DY43" s="33">
        <f t="shared" si="31"/>
        <v>10.369</v>
      </c>
      <c r="DZ43" s="33">
        <f t="shared" si="31"/>
        <v>20.277000000000001</v>
      </c>
      <c r="EA43" s="33">
        <f t="shared" si="31"/>
        <v>19.153000000000002</v>
      </c>
      <c r="EB43" s="33">
        <f t="shared" si="31"/>
        <v>16.918000000000003</v>
      </c>
      <c r="EC43" s="33">
        <f t="shared" si="31"/>
        <v>16.003000000000004</v>
      </c>
      <c r="ED43" s="33">
        <f t="shared" si="31"/>
        <v>5.0670000000000037</v>
      </c>
      <c r="EE43" s="33">
        <f t="shared" si="31"/>
        <v>7.9350000000000023</v>
      </c>
      <c r="EF43" s="33">
        <f t="shared" si="31"/>
        <v>6.360000000000003</v>
      </c>
      <c r="EG43" s="33">
        <f t="shared" si="31"/>
        <v>10.839000000000002</v>
      </c>
      <c r="EH43" s="33">
        <f t="shared" si="31"/>
        <v>11.597000000000003</v>
      </c>
      <c r="EI43" s="33">
        <f t="shared" si="31"/>
        <v>12.704000000000002</v>
      </c>
      <c r="EJ43" s="33">
        <f t="shared" si="31"/>
        <v>16.664000000000001</v>
      </c>
      <c r="EK43" s="33">
        <f t="shared" si="31"/>
        <v>11.969000000000001</v>
      </c>
      <c r="EL43" s="33">
        <f t="shared" si="31"/>
        <v>8.9320000000000004</v>
      </c>
      <c r="EM43" s="33">
        <f t="shared" si="30"/>
        <v>12.57</v>
      </c>
      <c r="EN43" s="33">
        <f t="shared" si="30"/>
        <v>6.1770000000000014</v>
      </c>
      <c r="EO43" s="33">
        <f t="shared" si="30"/>
        <v>8.6220000000000017</v>
      </c>
      <c r="EP43" s="33">
        <f t="shared" si="30"/>
        <v>5.827</v>
      </c>
      <c r="EQ43" s="33">
        <f t="shared" si="30"/>
        <v>6.3320000000000007</v>
      </c>
      <c r="ER43" s="33">
        <f t="shared" si="30"/>
        <v>2.1300000000000008</v>
      </c>
      <c r="ES43" s="33">
        <f t="shared" si="30"/>
        <v>10.333</v>
      </c>
      <c r="ET43" s="33">
        <f t="shared" si="30"/>
        <v>6.7550000000000008</v>
      </c>
      <c r="EU43" s="33">
        <f t="shared" si="30"/>
        <v>-9.5149999999999988</v>
      </c>
      <c r="EV43" s="33">
        <f t="shared" si="30"/>
        <v>-9.5639999999999983</v>
      </c>
      <c r="EW43" s="33">
        <f t="shared" si="30"/>
        <v>-8.1019999999999985</v>
      </c>
      <c r="EX43" s="33">
        <f t="shared" si="30"/>
        <v>9.35</v>
      </c>
      <c r="EY43" s="33">
        <f t="shared" si="30"/>
        <v>4.1660000000000004</v>
      </c>
      <c r="EZ43" s="33">
        <f t="shared" si="30"/>
        <v>0.9480000000000004</v>
      </c>
      <c r="FA43" s="33">
        <f t="shared" si="30"/>
        <v>1.9250000000000007</v>
      </c>
      <c r="FB43" s="33">
        <f t="shared" si="28"/>
        <v>2.8610000000000007</v>
      </c>
      <c r="FC43" s="33">
        <f t="shared" si="28"/>
        <v>3.91</v>
      </c>
      <c r="FD43" s="33">
        <f t="shared" si="28"/>
        <v>4.3299999999999983</v>
      </c>
      <c r="FE43" s="33">
        <f t="shared" si="28"/>
        <v>4.5990000000000002</v>
      </c>
      <c r="FF43" s="33">
        <f t="shared" si="28"/>
        <v>4.9309999999999974</v>
      </c>
      <c r="FG43" s="33">
        <f t="shared" si="28"/>
        <v>5.3189999999999991</v>
      </c>
      <c r="FH43" s="33"/>
      <c r="FK43" s="33"/>
      <c r="FL43" s="33"/>
    </row>
    <row r="44" spans="1:168" x14ac:dyDescent="0.25">
      <c r="A44" t="s">
        <v>168</v>
      </c>
      <c r="B44" s="33">
        <f>+VLOOKUP($A44,'[2]World Current Acct'!$D$2:$AW$189,B$1-1973,0)</f>
        <v>6.4480000000000004</v>
      </c>
      <c r="C44" s="33">
        <f>+VLOOKUP($A44,'[2]World Current Acct'!$D$2:$AW$189,C$1-1973,0)</f>
        <v>0.627</v>
      </c>
      <c r="D44" s="33">
        <f>+VLOOKUP($A44,'[2]World Current Acct'!$D$2:$AW$189,D$1-1973,0)</f>
        <v>-9.2010000000000005</v>
      </c>
      <c r="E44" s="33">
        <f>+VLOOKUP($A44,'[2]World Current Acct'!$D$2:$AW$189,E$1-1973,0)</f>
        <v>-7.1470000000000002</v>
      </c>
      <c r="F44" s="33">
        <f>+VLOOKUP($A44,'[2]World Current Acct'!$D$2:$AW$189,F$1-1973,0)</f>
        <v>-3.1320000000000001</v>
      </c>
      <c r="G44" s="33">
        <f>+VLOOKUP($A44,'[2]World Current Acct'!$D$2:$AW$189,G$1-1973,0)</f>
        <v>0.439</v>
      </c>
      <c r="H44" s="33">
        <f>+VLOOKUP($A44,'[2]World Current Acct'!$D$2:$AW$189,H$1-1973,0)</f>
        <v>-2.2410000000000001</v>
      </c>
      <c r="I44" s="33">
        <f>+VLOOKUP($A44,'[2]World Current Acct'!$D$2:$AW$189,I$1-1973,0)</f>
        <v>-15.124000000000001</v>
      </c>
      <c r="J44" s="33">
        <f>+VLOOKUP($A44,'[2]World Current Acct'!$D$2:$AW$189,J$1-1973,0)</f>
        <v>-8.1050000000000004</v>
      </c>
      <c r="K44" s="33">
        <f>+VLOOKUP($A44,'[2]World Current Acct'!$D$2:$AW$189,K$1-1973,0)</f>
        <v>-11.295999999999999</v>
      </c>
      <c r="L44" s="33">
        <f>+VLOOKUP($A44,'[2]World Current Acct'!$D$2:$AW$189,L$1-1973,0)</f>
        <v>-7.5149999999999997</v>
      </c>
      <c r="M44" s="33">
        <f>+VLOOKUP($A44,'[2]World Current Acct'!$D$2:$AW$189,M$1-1973,0)</f>
        <v>-16.228000000000002</v>
      </c>
      <c r="N44" s="33">
        <f>+VLOOKUP($A44,'[2]World Current Acct'!$D$2:$AW$189,N$1-1973,0)</f>
        <v>-8.5389999999999997</v>
      </c>
      <c r="O44" s="33">
        <f>+VLOOKUP($A44,'[2]World Current Acct'!$D$2:$AW$189,O$1-1973,0)</f>
        <v>-15.718999999999999</v>
      </c>
      <c r="P44" s="33">
        <f>+VLOOKUP($A44,'[2]World Current Acct'!$D$2:$AW$189,P$1-1973,0)</f>
        <v>-20.081</v>
      </c>
      <c r="Q44" s="33">
        <f>+VLOOKUP($A44,'[2]World Current Acct'!$D$2:$AW$189,Q$1-1973,0)</f>
        <v>-12.952</v>
      </c>
      <c r="R44" s="33">
        <f>+VLOOKUP($A44,'[2]World Current Acct'!$D$2:$AW$189,R$1-1973,0)</f>
        <v>-10.07</v>
      </c>
      <c r="S44" s="33">
        <f>+VLOOKUP($A44,'[2]World Current Acct'!$D$2:$AW$189,S$1-1973,0)</f>
        <v>-23.524000000000001</v>
      </c>
      <c r="T44" s="33">
        <f>+VLOOKUP($A44,'[2]World Current Acct'!$D$2:$AW$189,T$1-1973,0)</f>
        <v>-24.931000000000001</v>
      </c>
      <c r="U44" s="33">
        <f>+VLOOKUP($A44,'[2]World Current Acct'!$D$2:$AW$189,U$1-1973,0)</f>
        <v>-17.574000000000002</v>
      </c>
      <c r="V44" s="33">
        <f>+VLOOKUP($A44,'[2]World Current Acct'!$D$2:$AW$189,V$1-1973,0)</f>
        <v>-6.0339999999999998</v>
      </c>
      <c r="W44" s="33">
        <f>+VLOOKUP($A44,'[2]World Current Acct'!$D$2:$AW$189,W$1-1973,0)</f>
        <v>-8.6940000000000008</v>
      </c>
      <c r="X44" s="33">
        <f>+VLOOKUP($A44,'[2]World Current Acct'!$D$2:$AW$189,X$1-1973,0)</f>
        <v>-9.0860000000000003</v>
      </c>
      <c r="Y44" s="33">
        <f>+VLOOKUP($A44,'[2]World Current Acct'!$D$2:$AW$189,Y$1-1973,0)</f>
        <v>-16.495000000000001</v>
      </c>
      <c r="Z44" s="33">
        <f>+VLOOKUP($A44,'[2]World Current Acct'!$D$2:$AW$189,Z$1-1973,0)</f>
        <v>-19.556000000000001</v>
      </c>
      <c r="AA44" s="33">
        <f>+VLOOKUP($A44,'[2]World Current Acct'!$D$2:$AW$189,AA$1-1973,0)</f>
        <v>-18.556999999999999</v>
      </c>
      <c r="AB44" s="33">
        <f>+VLOOKUP($A44,'[2]World Current Acct'!$D$2:$AW$189,AB$1-1973,0)</f>
        <v>-19.547000000000001</v>
      </c>
      <c r="AC44" s="33">
        <f>+VLOOKUP($A44,'[2]World Current Acct'!$D$2:$AW$189,AC$1-1973,0)</f>
        <v>-28.030999999999999</v>
      </c>
      <c r="AD44" s="33">
        <f>+VLOOKUP($A44,'[2]World Current Acct'!$D$2:$AW$189,AD$1-1973,0)</f>
        <v>-33.121000000000002</v>
      </c>
      <c r="AE44" s="33">
        <f>+VLOOKUP($A44,'[2]World Current Acct'!$D$2:$AW$189,AE$1-1973,0)</f>
        <v>-29.265999999999998</v>
      </c>
      <c r="AF44" s="33">
        <f>+VLOOKUP($A44,'[2]World Current Acct'!$D$2:$AW$189,AF$1-1973,0)</f>
        <v>-30.591000000000001</v>
      </c>
      <c r="AG44" s="33">
        <f>+VLOOKUP($A44,'[2]World Current Acct'!$D$2:$AW$189,AG$1-1973,0)</f>
        <v>-28.776</v>
      </c>
      <c r="AH44" s="33">
        <f>+VLOOKUP($A44,'[2]World Current Acct'!$D$2:$AW$189,AH$1-1973,0)</f>
        <v>-27.853000000000002</v>
      </c>
      <c r="AI44" s="33">
        <f>+VLOOKUP($A44,'[2]World Current Acct'!$D$2:$AW$189,AI$1-1973,0)</f>
        <v>-26.797000000000001</v>
      </c>
      <c r="AJ44" s="33">
        <f>+VLOOKUP($A44,'[2]World Current Acct'!$D$2:$AW$189,AJ$1-1973,0)</f>
        <v>-25.210999999999999</v>
      </c>
      <c r="AK44" s="33">
        <f>+VLOOKUP($A44,'[2]World Current Acct'!$D$2:$AW$189,AK$1-1973,0)</f>
        <v>-22.405000000000001</v>
      </c>
      <c r="AL44" s="33">
        <f>+VLOOKUP($A44,'[2]World Current Acct'!$D$2:$AW$189,AL$1-1973,0)</f>
        <v>-20.248999999999999</v>
      </c>
      <c r="AM44" s="33">
        <f>+VLOOKUP($A44,'[2]World Current Acct'!$D$2:$AW$189,AM$1-1973,0)</f>
        <v>-18.25</v>
      </c>
      <c r="AN44" s="33">
        <f>+VLOOKUP($A44,'[2]World Current Acct'!$D$2:$AW$189,AN$1-1973,0)</f>
        <v>-17.452999999999999</v>
      </c>
      <c r="AQ44" t="s">
        <v>168</v>
      </c>
      <c r="AR44">
        <f t="shared" ref="AR44:AW51" si="34">+C44/B44*100-100</f>
        <v>-90.276054590570723</v>
      </c>
      <c r="AS44">
        <f t="shared" si="34"/>
        <v>-1567.4641148325361</v>
      </c>
      <c r="AT44">
        <f t="shared" si="34"/>
        <v>-22.323660471687859</v>
      </c>
      <c r="AU44">
        <f t="shared" si="34"/>
        <v>-56.177417098083112</v>
      </c>
      <c r="AV44">
        <f t="shared" si="34"/>
        <v>-114.01660280970626</v>
      </c>
      <c r="AW44">
        <f t="shared" si="34"/>
        <v>-610.47835990888382</v>
      </c>
      <c r="AX44">
        <f t="shared" si="33"/>
        <v>574.87728692547967</v>
      </c>
      <c r="AY44">
        <f t="shared" si="33"/>
        <v>-46.409679978841581</v>
      </c>
      <c r="AZ44">
        <f t="shared" si="33"/>
        <v>39.370758790869814</v>
      </c>
      <c r="BA44">
        <f t="shared" si="33"/>
        <v>-33.472025495750714</v>
      </c>
      <c r="BB44">
        <f t="shared" si="33"/>
        <v>115.94145043246843</v>
      </c>
      <c r="BC44">
        <f t="shared" si="33"/>
        <v>-47.381069755977336</v>
      </c>
      <c r="BD44">
        <f t="shared" si="33"/>
        <v>84.084787445836753</v>
      </c>
      <c r="BE44">
        <f t="shared" si="33"/>
        <v>27.749856861123476</v>
      </c>
      <c r="BF44">
        <f t="shared" si="33"/>
        <v>-35.501220058762016</v>
      </c>
      <c r="BG44">
        <f t="shared" si="33"/>
        <v>-22.251389746757255</v>
      </c>
      <c r="BH44">
        <f t="shared" si="32"/>
        <v>133.60476663356505</v>
      </c>
      <c r="BI44">
        <f t="shared" si="32"/>
        <v>5.9811256589015471</v>
      </c>
      <c r="BJ44">
        <f t="shared" si="32"/>
        <v>-29.50944607115639</v>
      </c>
      <c r="BK44">
        <f t="shared" si="32"/>
        <v>-65.665187208376011</v>
      </c>
      <c r="BL44">
        <f t="shared" si="32"/>
        <v>44.08352668213459</v>
      </c>
      <c r="BM44">
        <f t="shared" si="32"/>
        <v>4.5088566827697178</v>
      </c>
      <c r="BN44">
        <f t="shared" si="32"/>
        <v>81.543033237948492</v>
      </c>
      <c r="BO44">
        <f t="shared" si="32"/>
        <v>18.557138526826293</v>
      </c>
      <c r="BP44">
        <f t="shared" si="32"/>
        <v>-5.1084066271221218</v>
      </c>
      <c r="BQ44">
        <f t="shared" si="32"/>
        <v>5.3349140486070041</v>
      </c>
      <c r="BR44">
        <f t="shared" si="32"/>
        <v>43.403079756484374</v>
      </c>
      <c r="BS44">
        <f t="shared" si="32"/>
        <v>18.158467411080608</v>
      </c>
      <c r="BT44">
        <f t="shared" si="23"/>
        <v>-11.639141330273858</v>
      </c>
      <c r="BU44">
        <f t="shared" si="23"/>
        <v>4.5274379826419846</v>
      </c>
      <c r="BV44">
        <f t="shared" si="23"/>
        <v>-5.9331175836030212</v>
      </c>
      <c r="BW44">
        <f t="shared" si="23"/>
        <v>-3.2075340561578969</v>
      </c>
      <c r="BX44">
        <f t="shared" si="23"/>
        <v>-3.7913330700463206</v>
      </c>
      <c r="BY44">
        <f t="shared" si="23"/>
        <v>-5.9185729745867093</v>
      </c>
      <c r="BZ44">
        <f t="shared" si="23"/>
        <v>-11.130062274404011</v>
      </c>
      <c r="CA44">
        <f t="shared" si="23"/>
        <v>-9.6228520419549284</v>
      </c>
      <c r="CB44">
        <f t="shared" si="23"/>
        <v>-9.8720924490098128</v>
      </c>
      <c r="CC44">
        <f t="shared" si="23"/>
        <v>-4.3671232876712338</v>
      </c>
      <c r="CF44" t="s">
        <v>168</v>
      </c>
      <c r="CG44" s="33">
        <f t="shared" si="26"/>
        <v>-5.8210000000000006</v>
      </c>
      <c r="CH44" s="33">
        <f t="shared" si="26"/>
        <v>-9.8280000000000012</v>
      </c>
      <c r="CI44" s="33">
        <f t="shared" si="26"/>
        <v>2.0540000000000003</v>
      </c>
      <c r="CJ44" s="33">
        <f t="shared" si="26"/>
        <v>4.0150000000000006</v>
      </c>
      <c r="CK44" s="33">
        <f t="shared" si="26"/>
        <v>3.5710000000000002</v>
      </c>
      <c r="CL44" s="33">
        <f t="shared" si="26"/>
        <v>-2.68</v>
      </c>
      <c r="CM44" s="33">
        <f t="shared" si="26"/>
        <v>-12.883000000000001</v>
      </c>
      <c r="CN44" s="33">
        <f t="shared" si="26"/>
        <v>7.0190000000000001</v>
      </c>
      <c r="CO44" s="33">
        <f t="shared" si="26"/>
        <v>-3.1909999999999989</v>
      </c>
      <c r="CP44" s="33">
        <f t="shared" si="26"/>
        <v>3.7809999999999997</v>
      </c>
      <c r="CQ44" s="33">
        <f t="shared" si="26"/>
        <v>-8.713000000000001</v>
      </c>
      <c r="CR44" s="33">
        <f t="shared" si="26"/>
        <v>7.6890000000000018</v>
      </c>
      <c r="CS44" s="33">
        <f t="shared" si="26"/>
        <v>-7.18</v>
      </c>
      <c r="CT44" s="33">
        <f t="shared" si="26"/>
        <v>-4.3620000000000001</v>
      </c>
      <c r="CU44" s="33">
        <f t="shared" si="26"/>
        <v>7.1289999999999996</v>
      </c>
      <c r="CV44" s="33">
        <f t="shared" si="26"/>
        <v>2.8819999999999997</v>
      </c>
      <c r="CW44" s="33">
        <f t="shared" si="29"/>
        <v>-13.454000000000001</v>
      </c>
      <c r="CX44" s="33">
        <f t="shared" si="29"/>
        <v>-1.407</v>
      </c>
      <c r="CY44" s="33">
        <f t="shared" si="29"/>
        <v>7.3569999999999993</v>
      </c>
      <c r="CZ44" s="33">
        <f t="shared" si="29"/>
        <v>11.540000000000003</v>
      </c>
      <c r="DA44" s="33">
        <f t="shared" si="29"/>
        <v>-2.660000000000001</v>
      </c>
      <c r="DB44" s="33">
        <f t="shared" si="29"/>
        <v>-0.39199999999999946</v>
      </c>
      <c r="DC44" s="33">
        <f t="shared" si="29"/>
        <v>-7.4090000000000007</v>
      </c>
      <c r="DD44" s="33">
        <f t="shared" si="29"/>
        <v>-3.0609999999999999</v>
      </c>
      <c r="DE44" s="33">
        <f t="shared" si="29"/>
        <v>0.99900000000000233</v>
      </c>
      <c r="DF44" s="33">
        <f t="shared" si="29"/>
        <v>-0.99000000000000199</v>
      </c>
      <c r="DG44" s="33">
        <f t="shared" si="29"/>
        <v>-8.4839999999999982</v>
      </c>
      <c r="DH44" s="33">
        <f t="shared" si="29"/>
        <v>-5.0900000000000034</v>
      </c>
      <c r="DI44" s="33">
        <f t="shared" si="29"/>
        <v>3.855000000000004</v>
      </c>
      <c r="DJ44" s="33">
        <f t="shared" si="29"/>
        <v>-1.3250000000000028</v>
      </c>
      <c r="DK44" s="33">
        <f t="shared" si="27"/>
        <v>1.8150000000000013</v>
      </c>
      <c r="DL44" s="33">
        <f t="shared" si="27"/>
        <v>0.92299999999999827</v>
      </c>
      <c r="DM44" s="33">
        <f t="shared" si="20"/>
        <v>1.0560000000000009</v>
      </c>
      <c r="DN44" s="33">
        <f t="shared" si="20"/>
        <v>1.5860000000000021</v>
      </c>
      <c r="DO44" s="33">
        <f t="shared" si="20"/>
        <v>2.8059999999999974</v>
      </c>
      <c r="DP44" s="33">
        <f t="shared" si="20"/>
        <v>2.1560000000000024</v>
      </c>
      <c r="DQ44" s="33">
        <f t="shared" si="20"/>
        <v>1.9989999999999988</v>
      </c>
      <c r="DR44" s="33">
        <f t="shared" si="20"/>
        <v>0.7970000000000006</v>
      </c>
      <c r="DS44" s="33"/>
      <c r="DU44" t="s">
        <v>168</v>
      </c>
      <c r="DV44" s="33">
        <f t="shared" si="13"/>
        <v>-5.8210000000000006</v>
      </c>
      <c r="DW44" s="33">
        <f t="shared" si="31"/>
        <v>-15.649000000000001</v>
      </c>
      <c r="DX44" s="33">
        <f t="shared" si="31"/>
        <v>-13.595000000000001</v>
      </c>
      <c r="DY44" s="33">
        <f t="shared" si="31"/>
        <v>-9.58</v>
      </c>
      <c r="DZ44" s="33">
        <f t="shared" si="31"/>
        <v>-6.0090000000000003</v>
      </c>
      <c r="EA44" s="33">
        <f t="shared" si="31"/>
        <v>-8.6890000000000001</v>
      </c>
      <c r="EB44" s="33">
        <f t="shared" si="31"/>
        <v>-21.572000000000003</v>
      </c>
      <c r="EC44" s="33">
        <f t="shared" si="31"/>
        <v>-14.553000000000003</v>
      </c>
      <c r="ED44" s="33">
        <f t="shared" si="31"/>
        <v>-17.744</v>
      </c>
      <c r="EE44" s="33">
        <f t="shared" si="31"/>
        <v>-13.963000000000001</v>
      </c>
      <c r="EF44" s="33">
        <f t="shared" si="31"/>
        <v>-22.676000000000002</v>
      </c>
      <c r="EG44" s="33">
        <f t="shared" si="31"/>
        <v>-14.987</v>
      </c>
      <c r="EH44" s="33">
        <f t="shared" si="31"/>
        <v>-22.167000000000002</v>
      </c>
      <c r="EI44" s="33">
        <f t="shared" si="31"/>
        <v>-26.529000000000003</v>
      </c>
      <c r="EJ44" s="33">
        <f t="shared" si="31"/>
        <v>-19.400000000000006</v>
      </c>
      <c r="EK44" s="33">
        <f t="shared" si="31"/>
        <v>-16.518000000000008</v>
      </c>
      <c r="EL44" s="33">
        <f t="shared" si="31"/>
        <v>-29.972000000000008</v>
      </c>
      <c r="EM44" s="33">
        <f t="shared" si="30"/>
        <v>-31.379000000000008</v>
      </c>
      <c r="EN44" s="33">
        <f t="shared" si="30"/>
        <v>-24.022000000000009</v>
      </c>
      <c r="EO44" s="33">
        <f t="shared" si="30"/>
        <v>-12.482000000000006</v>
      </c>
      <c r="EP44" s="33">
        <f t="shared" si="30"/>
        <v>-15.142000000000007</v>
      </c>
      <c r="EQ44" s="33">
        <f t="shared" si="30"/>
        <v>-15.534000000000006</v>
      </c>
      <c r="ER44" s="33">
        <f t="shared" si="30"/>
        <v>-22.943000000000005</v>
      </c>
      <c r="ES44" s="33">
        <f t="shared" si="30"/>
        <v>-26.004000000000005</v>
      </c>
      <c r="ET44" s="33">
        <f t="shared" si="30"/>
        <v>-25.005000000000003</v>
      </c>
      <c r="EU44" s="33">
        <f t="shared" si="30"/>
        <v>-25.995000000000005</v>
      </c>
      <c r="EV44" s="33">
        <f t="shared" si="30"/>
        <v>-34.478999999999999</v>
      </c>
      <c r="EW44" s="33">
        <f t="shared" si="30"/>
        <v>-39.569000000000003</v>
      </c>
      <c r="EX44" s="33">
        <f t="shared" si="30"/>
        <v>-35.713999999999999</v>
      </c>
      <c r="EY44" s="33">
        <f t="shared" si="30"/>
        <v>-37.039000000000001</v>
      </c>
      <c r="EZ44" s="33">
        <f t="shared" si="30"/>
        <v>-35.224000000000004</v>
      </c>
      <c r="FA44" s="33">
        <f t="shared" si="30"/>
        <v>-34.301000000000002</v>
      </c>
      <c r="FB44" s="33">
        <f t="shared" si="28"/>
        <v>-33.245000000000005</v>
      </c>
      <c r="FC44" s="33">
        <f t="shared" si="28"/>
        <v>-31.659000000000002</v>
      </c>
      <c r="FD44" s="33">
        <f t="shared" si="28"/>
        <v>-28.853000000000005</v>
      </c>
      <c r="FE44" s="33">
        <f t="shared" si="28"/>
        <v>-26.697000000000003</v>
      </c>
      <c r="FF44" s="33">
        <f t="shared" si="28"/>
        <v>-24.698000000000004</v>
      </c>
      <c r="FG44" s="33">
        <f t="shared" si="28"/>
        <v>-23.901000000000003</v>
      </c>
      <c r="FH44" s="33"/>
      <c r="FK44" s="33"/>
      <c r="FL44" s="33"/>
    </row>
    <row r="45" spans="1:168" x14ac:dyDescent="0.25">
      <c r="A45" t="s">
        <v>5</v>
      </c>
      <c r="B45" s="33">
        <f>+VLOOKUP($A45,'[2]World Current Acct'!$D$2:$AW$189,B$1-1973,0)</f>
        <v>1.3009999999999999</v>
      </c>
      <c r="C45" s="33">
        <f>+VLOOKUP($A45,'[2]World Current Acct'!$D$2:$AW$189,C$1-1973,0)</f>
        <v>-2.048</v>
      </c>
      <c r="D45" s="33">
        <f>+VLOOKUP($A45,'[2]World Current Acct'!$D$2:$AW$189,D$1-1973,0)</f>
        <v>-4.1100000000000003</v>
      </c>
      <c r="E45" s="33">
        <f>+VLOOKUP($A45,'[2]World Current Acct'!$D$2:$AW$189,E$1-1973,0)</f>
        <v>-13.028</v>
      </c>
      <c r="F45" s="33">
        <f>+VLOOKUP($A45,'[2]World Current Acct'!$D$2:$AW$189,F$1-1973,0)</f>
        <v>-9.0839999999999996</v>
      </c>
      <c r="G45" s="33">
        <f>+VLOOKUP($A45,'[2]World Current Acct'!$D$2:$AW$189,G$1-1973,0)</f>
        <v>-2.452</v>
      </c>
      <c r="H45" s="33">
        <f>+VLOOKUP($A45,'[2]World Current Acct'!$D$2:$AW$189,H$1-1973,0)</f>
        <v>-3.69</v>
      </c>
      <c r="I45" s="33">
        <f>+VLOOKUP($A45,'[2]World Current Acct'!$D$2:$AW$189,I$1-1973,0)</f>
        <v>-2.069</v>
      </c>
      <c r="J45" s="33">
        <f>+VLOOKUP($A45,'[2]World Current Acct'!$D$2:$AW$189,J$1-1973,0)</f>
        <v>-2.12</v>
      </c>
      <c r="K45" s="33">
        <f>+VLOOKUP($A45,'[2]World Current Acct'!$D$2:$AW$189,K$1-1973,0)</f>
        <v>8.2219999999999995</v>
      </c>
      <c r="L45" s="33">
        <f>+VLOOKUP($A45,'[2]World Current Acct'!$D$2:$AW$189,L$1-1973,0)</f>
        <v>6.5670000000000002</v>
      </c>
      <c r="M45" s="33">
        <f>+VLOOKUP($A45,'[2]World Current Acct'!$D$2:$AW$189,M$1-1973,0)</f>
        <v>-12.936</v>
      </c>
      <c r="N45" s="33">
        <f>+VLOOKUP($A45,'[2]World Current Acct'!$D$2:$AW$189,N$1-1973,0)</f>
        <v>3.2669999999999999</v>
      </c>
      <c r="O45" s="33">
        <f>+VLOOKUP($A45,'[2]World Current Acct'!$D$2:$AW$189,O$1-1973,0)</f>
        <v>10.409000000000001</v>
      </c>
      <c r="P45" s="33">
        <f>+VLOOKUP($A45,'[2]World Current Acct'!$D$2:$AW$189,P$1-1973,0)</f>
        <v>12.276</v>
      </c>
      <c r="Q45" s="33">
        <f>+VLOOKUP($A45,'[2]World Current Acct'!$D$2:$AW$189,Q$1-1973,0)</f>
        <v>7.29</v>
      </c>
      <c r="R45" s="33">
        <f>+VLOOKUP($A45,'[2]World Current Acct'!$D$2:$AW$189,R$1-1973,0)</f>
        <v>-7.798</v>
      </c>
      <c r="S45" s="33">
        <f>+VLOOKUP($A45,'[2]World Current Acct'!$D$2:$AW$189,S$1-1973,0)</f>
        <v>-12.983000000000001</v>
      </c>
      <c r="T45" s="33">
        <f>+VLOOKUP($A45,'[2]World Current Acct'!$D$2:$AW$189,T$1-1973,0)</f>
        <v>-17.239999999999998</v>
      </c>
      <c r="U45" s="33">
        <f>+VLOOKUP($A45,'[2]World Current Acct'!$D$2:$AW$189,U$1-1973,0)</f>
        <v>-14.756</v>
      </c>
      <c r="V45" s="33">
        <f>+VLOOKUP($A45,'[2]World Current Acct'!$D$2:$AW$189,V$1-1973,0)</f>
        <v>-4.2480000000000002</v>
      </c>
      <c r="W45" s="33">
        <f>+VLOOKUP($A45,'[2]World Current Acct'!$D$2:$AW$189,W$1-1973,0)</f>
        <v>-11.038</v>
      </c>
      <c r="X45" s="33">
        <f>+VLOOKUP($A45,'[2]World Current Acct'!$D$2:$AW$189,X$1-1973,0)</f>
        <v>-11.465999999999999</v>
      </c>
      <c r="Y45" s="33">
        <f>+VLOOKUP($A45,'[2]World Current Acct'!$D$2:$AW$189,Y$1-1973,0)</f>
        <v>-14.228</v>
      </c>
      <c r="Z45" s="33">
        <f>+VLOOKUP($A45,'[2]World Current Acct'!$D$2:$AW$189,Z$1-1973,0)</f>
        <v>-8.1609999999999996</v>
      </c>
      <c r="AA45" s="33">
        <f>+VLOOKUP($A45,'[2]World Current Acct'!$D$2:$AW$189,AA$1-1973,0)</f>
        <v>-11.69</v>
      </c>
      <c r="AB45" s="33">
        <f>+VLOOKUP($A45,'[2]World Current Acct'!$D$2:$AW$189,AB$1-1973,0)</f>
        <v>4.4729999999999999</v>
      </c>
      <c r="AC45" s="33">
        <f>+VLOOKUP($A45,'[2]World Current Acct'!$D$2:$AW$189,AC$1-1973,0)</f>
        <v>8.0530000000000008</v>
      </c>
      <c r="AD45" s="33">
        <f>+VLOOKUP($A45,'[2]World Current Acct'!$D$2:$AW$189,AD$1-1973,0)</f>
        <v>6.6230000000000002</v>
      </c>
      <c r="AE45" s="33">
        <f>+VLOOKUP($A45,'[2]World Current Acct'!$D$2:$AW$189,AE$1-1973,0)</f>
        <v>-0.61399999999999999</v>
      </c>
      <c r="AF45" s="33">
        <f>+VLOOKUP($A45,'[2]World Current Acct'!$D$2:$AW$189,AF$1-1973,0)</f>
        <v>6.4219999999999997</v>
      </c>
      <c r="AG45" s="33">
        <f>+VLOOKUP($A45,'[2]World Current Acct'!$D$2:$AW$189,AG$1-1973,0)</f>
        <v>5.8339999999999996</v>
      </c>
      <c r="AH45" s="33">
        <f>+VLOOKUP($A45,'[2]World Current Acct'!$D$2:$AW$189,AH$1-1973,0)</f>
        <v>6.4240000000000004</v>
      </c>
      <c r="AI45" s="33">
        <f>+VLOOKUP($A45,'[2]World Current Acct'!$D$2:$AW$189,AI$1-1973,0)</f>
        <v>3.9220000000000002</v>
      </c>
      <c r="AJ45" s="33">
        <f>+VLOOKUP($A45,'[2]World Current Acct'!$D$2:$AW$189,AJ$1-1973,0)</f>
        <v>1.825</v>
      </c>
      <c r="AK45" s="33">
        <f>+VLOOKUP($A45,'[2]World Current Acct'!$D$2:$AW$189,AK$1-1973,0)</f>
        <v>0.315</v>
      </c>
      <c r="AL45" s="33">
        <f>+VLOOKUP($A45,'[2]World Current Acct'!$D$2:$AW$189,AL$1-1973,0)</f>
        <v>5.1029999999999998</v>
      </c>
      <c r="AM45" s="33">
        <f>+VLOOKUP($A45,'[2]World Current Acct'!$D$2:$AW$189,AM$1-1973,0)</f>
        <v>6.2809999999999997</v>
      </c>
      <c r="AN45" s="33">
        <f>+VLOOKUP($A45,'[2]World Current Acct'!$D$2:$AW$189,AN$1-1973,0)</f>
        <v>6.9539999999999997</v>
      </c>
      <c r="AO45" s="66"/>
      <c r="AQ45" t="s">
        <v>5</v>
      </c>
      <c r="AR45">
        <f t="shared" si="34"/>
        <v>-257.41737125288239</v>
      </c>
      <c r="AS45">
        <f t="shared" si="34"/>
        <v>100.68359375</v>
      </c>
      <c r="AT45">
        <f t="shared" si="34"/>
        <v>216.98296836982968</v>
      </c>
      <c r="AU45">
        <f t="shared" si="34"/>
        <v>-30.273257599017512</v>
      </c>
      <c r="AV45">
        <f t="shared" si="34"/>
        <v>-73.00748568912374</v>
      </c>
      <c r="AW45">
        <f t="shared" si="34"/>
        <v>50.489396411092969</v>
      </c>
      <c r="AX45">
        <f t="shared" si="33"/>
        <v>-43.929539295392949</v>
      </c>
      <c r="AY45">
        <f t="shared" si="33"/>
        <v>2.4649589173513959</v>
      </c>
      <c r="AZ45">
        <f t="shared" si="33"/>
        <v>-487.83018867924523</v>
      </c>
      <c r="BA45">
        <f t="shared" si="33"/>
        <v>-20.128922403308195</v>
      </c>
      <c r="BB45">
        <f t="shared" si="33"/>
        <v>-296.9849246231156</v>
      </c>
      <c r="BC45">
        <f t="shared" si="33"/>
        <v>-125.25510204081633</v>
      </c>
      <c r="BD45">
        <f t="shared" si="33"/>
        <v>218.61034588307319</v>
      </c>
      <c r="BE45">
        <f t="shared" si="33"/>
        <v>17.936401191276772</v>
      </c>
      <c r="BF45">
        <f t="shared" si="33"/>
        <v>-40.615835777126094</v>
      </c>
      <c r="BG45">
        <f t="shared" si="33"/>
        <v>-206.96844993141292</v>
      </c>
      <c r="BH45">
        <f t="shared" si="32"/>
        <v>66.491408053347016</v>
      </c>
      <c r="BI45">
        <f t="shared" si="32"/>
        <v>32.789031810829528</v>
      </c>
      <c r="BJ45">
        <f t="shared" si="32"/>
        <v>-14.408352668213453</v>
      </c>
      <c r="BK45">
        <f t="shared" si="32"/>
        <v>-71.211710490647874</v>
      </c>
      <c r="BL45">
        <f t="shared" si="32"/>
        <v>159.83992467043311</v>
      </c>
      <c r="BM45">
        <f t="shared" si="32"/>
        <v>3.8775140423989711</v>
      </c>
      <c r="BN45">
        <f t="shared" si="32"/>
        <v>24.088609802895533</v>
      </c>
      <c r="BO45">
        <f t="shared" si="32"/>
        <v>-42.641270733764415</v>
      </c>
      <c r="BP45">
        <f t="shared" si="32"/>
        <v>43.242249724298489</v>
      </c>
      <c r="BQ45">
        <f t="shared" si="32"/>
        <v>-138.2634730538922</v>
      </c>
      <c r="BR45">
        <f t="shared" si="32"/>
        <v>80.035770176615273</v>
      </c>
      <c r="BS45">
        <f t="shared" si="32"/>
        <v>-17.757357506519313</v>
      </c>
      <c r="BT45">
        <f t="shared" si="23"/>
        <v>-109.27072323720368</v>
      </c>
      <c r="BU45">
        <f t="shared" si="23"/>
        <v>-1145.9283387622149</v>
      </c>
      <c r="BV45">
        <f t="shared" si="23"/>
        <v>-9.1560261600747452</v>
      </c>
      <c r="BW45">
        <f t="shared" si="23"/>
        <v>10.113129928008235</v>
      </c>
      <c r="BX45">
        <f t="shared" si="23"/>
        <v>-38.94769613947696</v>
      </c>
      <c r="BY45">
        <f t="shared" si="23"/>
        <v>-53.467618561958183</v>
      </c>
      <c r="BZ45">
        <f t="shared" si="23"/>
        <v>-82.739726027397268</v>
      </c>
      <c r="CA45">
        <f t="shared" si="23"/>
        <v>1520</v>
      </c>
      <c r="CB45">
        <f t="shared" si="23"/>
        <v>23.084460121497159</v>
      </c>
      <c r="CC45">
        <f t="shared" si="23"/>
        <v>10.7148543225601</v>
      </c>
      <c r="CF45" t="s">
        <v>5</v>
      </c>
      <c r="CG45" s="33">
        <f t="shared" si="26"/>
        <v>-3.3490000000000002</v>
      </c>
      <c r="CH45" s="33">
        <f t="shared" si="26"/>
        <v>-2.0620000000000003</v>
      </c>
      <c r="CI45" s="33">
        <f t="shared" si="26"/>
        <v>-8.9179999999999993</v>
      </c>
      <c r="CJ45" s="33">
        <f t="shared" si="26"/>
        <v>3.9440000000000008</v>
      </c>
      <c r="CK45" s="33">
        <f t="shared" si="26"/>
        <v>6.6319999999999997</v>
      </c>
      <c r="CL45" s="33">
        <f t="shared" si="26"/>
        <v>-1.238</v>
      </c>
      <c r="CM45" s="33">
        <f t="shared" si="26"/>
        <v>1.621</v>
      </c>
      <c r="CN45" s="33">
        <f t="shared" si="26"/>
        <v>-5.1000000000000156E-2</v>
      </c>
      <c r="CO45" s="33">
        <f t="shared" si="26"/>
        <v>10.341999999999999</v>
      </c>
      <c r="CP45" s="33">
        <f t="shared" si="26"/>
        <v>-1.6549999999999994</v>
      </c>
      <c r="CQ45" s="33">
        <f t="shared" si="26"/>
        <v>-19.503</v>
      </c>
      <c r="CR45" s="33">
        <f t="shared" si="26"/>
        <v>16.202999999999999</v>
      </c>
      <c r="CS45" s="33">
        <f t="shared" si="26"/>
        <v>7.1420000000000012</v>
      </c>
      <c r="CT45" s="33">
        <f t="shared" si="26"/>
        <v>1.8669999999999991</v>
      </c>
      <c r="CU45" s="33">
        <f t="shared" si="26"/>
        <v>-4.9859999999999998</v>
      </c>
      <c r="CV45" s="33">
        <f t="shared" si="26"/>
        <v>-15.088000000000001</v>
      </c>
      <c r="CW45" s="33">
        <f t="shared" si="29"/>
        <v>-5.1850000000000005</v>
      </c>
      <c r="CX45" s="33">
        <f t="shared" si="29"/>
        <v>-4.2569999999999979</v>
      </c>
      <c r="CY45" s="33">
        <f t="shared" si="29"/>
        <v>2.4839999999999982</v>
      </c>
      <c r="CZ45" s="33">
        <f t="shared" si="29"/>
        <v>10.507999999999999</v>
      </c>
      <c r="DA45" s="33">
        <f t="shared" si="29"/>
        <v>-6.79</v>
      </c>
      <c r="DB45" s="33">
        <f t="shared" si="29"/>
        <v>-0.42799999999999905</v>
      </c>
      <c r="DC45" s="33">
        <f t="shared" si="29"/>
        <v>-2.7620000000000005</v>
      </c>
      <c r="DD45" s="33">
        <f t="shared" si="29"/>
        <v>6.0670000000000002</v>
      </c>
      <c r="DE45" s="33">
        <f t="shared" si="29"/>
        <v>-3.5289999999999999</v>
      </c>
      <c r="DF45" s="33">
        <f t="shared" si="29"/>
        <v>16.163</v>
      </c>
      <c r="DG45" s="33">
        <f t="shared" si="29"/>
        <v>3.580000000000001</v>
      </c>
      <c r="DH45" s="33">
        <f t="shared" si="29"/>
        <v>-1.4300000000000006</v>
      </c>
      <c r="DI45" s="33">
        <f t="shared" si="29"/>
        <v>-7.2370000000000001</v>
      </c>
      <c r="DJ45" s="33">
        <f t="shared" si="29"/>
        <v>7.0359999999999996</v>
      </c>
      <c r="DK45" s="33">
        <f t="shared" si="27"/>
        <v>-0.58800000000000008</v>
      </c>
      <c r="DL45" s="33">
        <f t="shared" si="27"/>
        <v>0.59000000000000075</v>
      </c>
      <c r="DM45" s="33">
        <f t="shared" si="20"/>
        <v>-2.5020000000000002</v>
      </c>
      <c r="DN45" s="33">
        <f t="shared" si="20"/>
        <v>-2.0970000000000004</v>
      </c>
      <c r="DO45" s="33">
        <f t="shared" si="20"/>
        <v>-1.51</v>
      </c>
      <c r="DP45" s="33">
        <f t="shared" si="20"/>
        <v>4.7879999999999994</v>
      </c>
      <c r="DQ45" s="33">
        <f t="shared" si="20"/>
        <v>1.1779999999999999</v>
      </c>
      <c r="DR45" s="33">
        <f t="shared" si="20"/>
        <v>0.67300000000000004</v>
      </c>
      <c r="DS45" s="33"/>
      <c r="DU45" t="s">
        <v>5</v>
      </c>
      <c r="DV45" s="33">
        <f t="shared" si="13"/>
        <v>-3.3490000000000002</v>
      </c>
      <c r="DW45" s="33">
        <f t="shared" si="31"/>
        <v>-5.4110000000000005</v>
      </c>
      <c r="DX45" s="33">
        <f t="shared" si="31"/>
        <v>-14.329000000000001</v>
      </c>
      <c r="DY45" s="33">
        <f t="shared" si="31"/>
        <v>-10.385</v>
      </c>
      <c r="DZ45" s="33">
        <f t="shared" si="31"/>
        <v>-3.7530000000000001</v>
      </c>
      <c r="EA45" s="33">
        <f t="shared" si="31"/>
        <v>-4.9909999999999997</v>
      </c>
      <c r="EB45" s="33">
        <f t="shared" si="31"/>
        <v>-3.3699999999999997</v>
      </c>
      <c r="EC45" s="33">
        <f t="shared" si="31"/>
        <v>-3.4209999999999998</v>
      </c>
      <c r="ED45" s="33">
        <f t="shared" si="31"/>
        <v>6.9209999999999994</v>
      </c>
      <c r="EE45" s="33">
        <f t="shared" si="31"/>
        <v>5.266</v>
      </c>
      <c r="EF45" s="33">
        <f t="shared" si="31"/>
        <v>-14.237</v>
      </c>
      <c r="EG45" s="33">
        <f t="shared" si="31"/>
        <v>1.9659999999999993</v>
      </c>
      <c r="EH45" s="33">
        <f t="shared" si="31"/>
        <v>9.1080000000000005</v>
      </c>
      <c r="EI45" s="33">
        <f t="shared" si="31"/>
        <v>10.975</v>
      </c>
      <c r="EJ45" s="33">
        <f t="shared" si="31"/>
        <v>5.9889999999999999</v>
      </c>
      <c r="EK45" s="33">
        <f t="shared" si="31"/>
        <v>-9.0990000000000002</v>
      </c>
      <c r="EL45" s="33">
        <f t="shared" si="31"/>
        <v>-14.284000000000001</v>
      </c>
      <c r="EM45" s="33">
        <f t="shared" si="30"/>
        <v>-18.540999999999997</v>
      </c>
      <c r="EN45" s="33">
        <f t="shared" si="30"/>
        <v>-16.056999999999999</v>
      </c>
      <c r="EO45" s="33">
        <f t="shared" si="30"/>
        <v>-5.5489999999999995</v>
      </c>
      <c r="EP45" s="33">
        <f t="shared" si="30"/>
        <v>-12.338999999999999</v>
      </c>
      <c r="EQ45" s="33">
        <f t="shared" si="30"/>
        <v>-12.766999999999998</v>
      </c>
      <c r="ER45" s="33">
        <f t="shared" si="30"/>
        <v>-15.528999999999998</v>
      </c>
      <c r="ES45" s="33">
        <f t="shared" si="30"/>
        <v>-9.461999999999998</v>
      </c>
      <c r="ET45" s="33">
        <f t="shared" si="30"/>
        <v>-12.990999999999998</v>
      </c>
      <c r="EU45" s="33">
        <f t="shared" si="30"/>
        <v>3.1720000000000024</v>
      </c>
      <c r="EV45" s="33">
        <f t="shared" si="30"/>
        <v>6.7520000000000033</v>
      </c>
      <c r="EW45" s="33">
        <f t="shared" si="30"/>
        <v>5.3220000000000027</v>
      </c>
      <c r="EX45" s="33">
        <f t="shared" si="30"/>
        <v>-1.9149999999999974</v>
      </c>
      <c r="EY45" s="33">
        <f t="shared" si="30"/>
        <v>5.1210000000000022</v>
      </c>
      <c r="EZ45" s="33">
        <f t="shared" si="30"/>
        <v>4.5330000000000021</v>
      </c>
      <c r="FA45" s="33">
        <f t="shared" si="30"/>
        <v>5.1230000000000029</v>
      </c>
      <c r="FB45" s="33">
        <f t="shared" si="28"/>
        <v>2.6210000000000027</v>
      </c>
      <c r="FC45" s="33">
        <f t="shared" si="28"/>
        <v>0.52400000000000224</v>
      </c>
      <c r="FD45" s="33">
        <f t="shared" si="28"/>
        <v>-0.98599999999999777</v>
      </c>
      <c r="FE45" s="33">
        <f t="shared" si="28"/>
        <v>3.8020000000000014</v>
      </c>
      <c r="FF45" s="33">
        <f t="shared" si="28"/>
        <v>4.9800000000000013</v>
      </c>
      <c r="FG45" s="33">
        <f t="shared" si="28"/>
        <v>5.6530000000000014</v>
      </c>
      <c r="FH45" s="67"/>
      <c r="FI45" s="34">
        <v>1998</v>
      </c>
      <c r="FJ45" s="34">
        <v>2010</v>
      </c>
      <c r="FK45" s="33"/>
      <c r="FL45" s="33"/>
    </row>
    <row r="46" spans="1:168" x14ac:dyDescent="0.25">
      <c r="A46" t="s">
        <v>169</v>
      </c>
      <c r="B46" s="33">
        <f>+VLOOKUP($A46,'[2]World Current Acct'!$D$2:$AW$189,B$1-1973,0)</f>
        <v>-7.8090000000000002</v>
      </c>
      <c r="C46" s="33">
        <f>+VLOOKUP($A46,'[2]World Current Acct'!$D$2:$AW$189,C$1-1973,0)</f>
        <v>-8.3179999999999996</v>
      </c>
      <c r="D46" s="33">
        <f>+VLOOKUP($A46,'[2]World Current Acct'!$D$2:$AW$189,D$1-1973,0)</f>
        <v>-12.211</v>
      </c>
      <c r="E46" s="33">
        <f>+VLOOKUP($A46,'[2]World Current Acct'!$D$2:$AW$189,E$1-1973,0)</f>
        <v>-10.582000000000001</v>
      </c>
      <c r="F46" s="33">
        <f>+VLOOKUP($A46,'[2]World Current Acct'!$D$2:$AW$189,F$1-1973,0)</f>
        <v>-9.0879999999999992</v>
      </c>
      <c r="G46" s="33">
        <f>+VLOOKUP($A46,'[2]World Current Acct'!$D$2:$AW$189,G$1-1973,0)</f>
        <v>-6.2949999999999999</v>
      </c>
      <c r="H46" s="33">
        <f>+VLOOKUP($A46,'[2]World Current Acct'!$D$2:$AW$189,H$1-1973,0)</f>
        <v>1.639</v>
      </c>
      <c r="I46" s="33">
        <f>+VLOOKUP($A46,'[2]World Current Acct'!$D$2:$AW$189,I$1-1973,0)</f>
        <v>7.4740000000000002</v>
      </c>
      <c r="J46" s="33">
        <f>+VLOOKUP($A46,'[2]World Current Acct'!$D$2:$AW$189,J$1-1973,0)</f>
        <v>10.739000000000001</v>
      </c>
      <c r="K46" s="33">
        <f>+VLOOKUP($A46,'[2]World Current Acct'!$D$2:$AW$189,K$1-1973,0)</f>
        <v>8.6370000000000005</v>
      </c>
      <c r="L46" s="33">
        <f>+VLOOKUP($A46,'[2]World Current Acct'!$D$2:$AW$189,L$1-1973,0)</f>
        <v>4.548</v>
      </c>
      <c r="M46" s="33">
        <f>+VLOOKUP($A46,'[2]World Current Acct'!$D$2:$AW$189,M$1-1973,0)</f>
        <v>4.077</v>
      </c>
      <c r="N46" s="33">
        <f>+VLOOKUP($A46,'[2]World Current Acct'!$D$2:$AW$189,N$1-1973,0)</f>
        <v>-3.1</v>
      </c>
      <c r="O46" s="33">
        <f>+VLOOKUP($A46,'[2]World Current Acct'!$D$2:$AW$189,O$1-1973,0)</f>
        <v>-4.6879999999999997</v>
      </c>
      <c r="P46" s="33">
        <f>+VLOOKUP($A46,'[2]World Current Acct'!$D$2:$AW$189,P$1-1973,0)</f>
        <v>0.13</v>
      </c>
      <c r="Q46" s="33">
        <f>+VLOOKUP($A46,'[2]World Current Acct'!$D$2:$AW$189,Q$1-1973,0)</f>
        <v>-1.748</v>
      </c>
      <c r="R46" s="33">
        <f>+VLOOKUP($A46,'[2]World Current Acct'!$D$2:$AW$189,R$1-1973,0)</f>
        <v>-3.2389999999999999</v>
      </c>
      <c r="S46" s="33">
        <f>+VLOOKUP($A46,'[2]World Current Acct'!$D$2:$AW$189,S$1-1973,0)</f>
        <v>-0.159</v>
      </c>
      <c r="T46" s="33">
        <f>+VLOOKUP($A46,'[2]World Current Acct'!$D$2:$AW$189,T$1-1973,0)</f>
        <v>-5.9690000000000003</v>
      </c>
      <c r="U46" s="33">
        <f>+VLOOKUP($A46,'[2]World Current Acct'!$D$2:$AW$189,U$1-1973,0)</f>
        <v>-2.2879999999999998</v>
      </c>
      <c r="V46" s="33">
        <f>+VLOOKUP($A46,'[2]World Current Acct'!$D$2:$AW$189,V$1-1973,0)</f>
        <v>-3.0259999999999998</v>
      </c>
      <c r="W46" s="33">
        <f>+VLOOKUP($A46,'[2]World Current Acct'!$D$2:$AW$189,W$1-1973,0)</f>
        <v>0.68400000000000005</v>
      </c>
      <c r="X46" s="33">
        <f>+VLOOKUP($A46,'[2]World Current Acct'!$D$2:$AW$189,X$1-1973,0)</f>
        <v>2.7959999999999998</v>
      </c>
      <c r="Y46" s="33">
        <f>+VLOOKUP($A46,'[2]World Current Acct'!$D$2:$AW$189,Y$1-1973,0)</f>
        <v>4.91</v>
      </c>
      <c r="Z46" s="33">
        <f>+VLOOKUP($A46,'[2]World Current Acct'!$D$2:$AW$189,Z$1-1973,0)</f>
        <v>3.125</v>
      </c>
      <c r="AA46" s="33">
        <f>+VLOOKUP($A46,'[2]World Current Acct'!$D$2:$AW$189,AA$1-1973,0)</f>
        <v>-4.0670000000000002</v>
      </c>
      <c r="AB46" s="33">
        <f>+VLOOKUP($A46,'[2]World Current Acct'!$D$2:$AW$189,AB$1-1973,0)</f>
        <v>-7.3650000000000002</v>
      </c>
      <c r="AC46" s="33">
        <f>+VLOOKUP($A46,'[2]World Current Acct'!$D$2:$AW$189,AC$1-1973,0)</f>
        <v>-2.222</v>
      </c>
      <c r="AD46" s="33">
        <f>+VLOOKUP($A46,'[2]World Current Acct'!$D$2:$AW$189,AD$1-1973,0)</f>
        <v>-8.1509999999999998</v>
      </c>
      <c r="AE46" s="33">
        <f>+VLOOKUP($A46,'[2]World Current Acct'!$D$2:$AW$189,AE$1-1973,0)</f>
        <v>-14.045999999999999</v>
      </c>
      <c r="AF46" s="33">
        <f>+VLOOKUP($A46,'[2]World Current Acct'!$D$2:$AW$189,AF$1-1973,0)</f>
        <v>-10.52</v>
      </c>
      <c r="AG46" s="33">
        <f>+VLOOKUP($A46,'[2]World Current Acct'!$D$2:$AW$189,AG$1-1973,0)</f>
        <v>-8.5779999999999994</v>
      </c>
      <c r="AH46" s="33">
        <f>+VLOOKUP($A46,'[2]World Current Acct'!$D$2:$AW$189,AH$1-1973,0)</f>
        <v>0.28999999999999998</v>
      </c>
      <c r="AI46" s="33">
        <f>+VLOOKUP($A46,'[2]World Current Acct'!$D$2:$AW$189,AI$1-1973,0)</f>
        <v>-1.2290000000000001</v>
      </c>
      <c r="AJ46" s="33">
        <f>+VLOOKUP($A46,'[2]World Current Acct'!$D$2:$AW$189,AJ$1-1973,0)</f>
        <v>-5.3680000000000003</v>
      </c>
      <c r="AK46" s="33">
        <f>+VLOOKUP($A46,'[2]World Current Acct'!$D$2:$AW$189,AK$1-1973,0)</f>
        <v>-6.3120000000000003</v>
      </c>
      <c r="AL46" s="33">
        <f>+VLOOKUP($A46,'[2]World Current Acct'!$D$2:$AW$189,AL$1-1973,0)</f>
        <v>-6.7889999999999997</v>
      </c>
      <c r="AM46" s="33">
        <f>+VLOOKUP($A46,'[2]World Current Acct'!$D$2:$AW$189,AM$1-1973,0)</f>
        <v>-6.8289999999999997</v>
      </c>
      <c r="AN46" s="33">
        <f>+VLOOKUP($A46,'[2]World Current Acct'!$D$2:$AW$189,AN$1-1973,0)</f>
        <v>-6.7880000000000003</v>
      </c>
      <c r="AO46" s="66"/>
      <c r="AQ46" t="s">
        <v>169</v>
      </c>
      <c r="AR46">
        <f t="shared" si="34"/>
        <v>6.5181201178127708</v>
      </c>
      <c r="AS46">
        <f t="shared" si="34"/>
        <v>46.802115893243581</v>
      </c>
      <c r="AT46">
        <f t="shared" si="34"/>
        <v>-13.340430759151573</v>
      </c>
      <c r="AU46">
        <f t="shared" si="34"/>
        <v>-14.118314118314132</v>
      </c>
      <c r="AV46">
        <f t="shared" si="34"/>
        <v>-30.732834507042256</v>
      </c>
      <c r="AW46">
        <f t="shared" si="34"/>
        <v>-126.03653693407466</v>
      </c>
      <c r="AX46">
        <f t="shared" si="33"/>
        <v>356.00976205003053</v>
      </c>
      <c r="AY46">
        <f t="shared" si="33"/>
        <v>43.684773882793678</v>
      </c>
      <c r="AZ46">
        <f t="shared" si="33"/>
        <v>-19.573517087252071</v>
      </c>
      <c r="BA46">
        <f t="shared" si="33"/>
        <v>-47.342827370614806</v>
      </c>
      <c r="BB46">
        <f t="shared" si="33"/>
        <v>-10.356200527704488</v>
      </c>
      <c r="BC46">
        <f t="shared" si="33"/>
        <v>-176.03630120186412</v>
      </c>
      <c r="BD46">
        <f t="shared" si="33"/>
        <v>51.225806451612897</v>
      </c>
      <c r="BE46">
        <f t="shared" si="33"/>
        <v>-102.77303754266211</v>
      </c>
      <c r="BF46">
        <f t="shared" si="33"/>
        <v>-1444.6153846153845</v>
      </c>
      <c r="BG46">
        <f t="shared" si="33"/>
        <v>85.297482837528605</v>
      </c>
      <c r="BH46">
        <f t="shared" si="32"/>
        <v>-95.091077493053405</v>
      </c>
      <c r="BI46">
        <f t="shared" si="32"/>
        <v>3654.0880503144658</v>
      </c>
      <c r="BJ46">
        <f t="shared" si="32"/>
        <v>-61.668621209582852</v>
      </c>
      <c r="BK46">
        <f t="shared" si="32"/>
        <v>32.255244755244746</v>
      </c>
      <c r="BL46">
        <f t="shared" si="32"/>
        <v>-122.60409781890284</v>
      </c>
      <c r="BM46">
        <f t="shared" si="32"/>
        <v>308.77192982456137</v>
      </c>
      <c r="BN46">
        <f t="shared" si="32"/>
        <v>75.608011444921317</v>
      </c>
      <c r="BO46">
        <f t="shared" si="32"/>
        <v>-36.354378818737274</v>
      </c>
      <c r="BP46">
        <f t="shared" si="32"/>
        <v>-230.14400000000001</v>
      </c>
      <c r="BQ46">
        <f t="shared" si="32"/>
        <v>81.0917137939513</v>
      </c>
      <c r="BR46">
        <f t="shared" si="32"/>
        <v>-69.830278343516625</v>
      </c>
      <c r="BS46">
        <f t="shared" si="32"/>
        <v>266.83168316831683</v>
      </c>
      <c r="BT46">
        <f t="shared" si="23"/>
        <v>72.322414427677586</v>
      </c>
      <c r="BU46">
        <f t="shared" si="23"/>
        <v>-25.103232236935781</v>
      </c>
      <c r="BV46">
        <f t="shared" si="23"/>
        <v>-18.460076045627389</v>
      </c>
      <c r="BW46">
        <f t="shared" si="23"/>
        <v>-103.38074143156913</v>
      </c>
      <c r="BX46">
        <f t="shared" si="23"/>
        <v>-523.79310344827593</v>
      </c>
      <c r="BY46">
        <f t="shared" si="23"/>
        <v>336.77786818551664</v>
      </c>
      <c r="BZ46">
        <f t="shared" si="23"/>
        <v>17.585692995529058</v>
      </c>
      <c r="CA46">
        <f t="shared" si="23"/>
        <v>7.5570342205323158</v>
      </c>
      <c r="CB46">
        <f t="shared" si="23"/>
        <v>0.58918839298864611</v>
      </c>
      <c r="CC46">
        <f t="shared" si="23"/>
        <v>-0.60038072924292862</v>
      </c>
      <c r="CF46" t="s">
        <v>169</v>
      </c>
      <c r="CG46" s="33">
        <f t="shared" si="26"/>
        <v>-0.50899999999999945</v>
      </c>
      <c r="CH46" s="33">
        <f t="shared" si="26"/>
        <v>-3.8930000000000007</v>
      </c>
      <c r="CI46" s="33">
        <f t="shared" si="26"/>
        <v>1.6289999999999996</v>
      </c>
      <c r="CJ46" s="33">
        <f t="shared" si="26"/>
        <v>1.4940000000000015</v>
      </c>
      <c r="CK46" s="33">
        <f t="shared" si="26"/>
        <v>2.7929999999999993</v>
      </c>
      <c r="CL46" s="33">
        <f t="shared" si="26"/>
        <v>7.9340000000000002</v>
      </c>
      <c r="CM46" s="33">
        <f t="shared" si="26"/>
        <v>5.835</v>
      </c>
      <c r="CN46" s="33">
        <f t="shared" si="26"/>
        <v>3.2650000000000006</v>
      </c>
      <c r="CO46" s="33">
        <f t="shared" si="26"/>
        <v>-2.1020000000000003</v>
      </c>
      <c r="CP46" s="33">
        <f t="shared" si="26"/>
        <v>-4.0890000000000004</v>
      </c>
      <c r="CQ46" s="33">
        <f t="shared" si="26"/>
        <v>-0.47100000000000009</v>
      </c>
      <c r="CR46" s="33">
        <f t="shared" si="26"/>
        <v>-7.1769999999999996</v>
      </c>
      <c r="CS46" s="33">
        <f t="shared" si="26"/>
        <v>-1.5879999999999996</v>
      </c>
      <c r="CT46" s="33">
        <f t="shared" si="26"/>
        <v>4.8179999999999996</v>
      </c>
      <c r="CU46" s="33">
        <f t="shared" si="26"/>
        <v>-1.8780000000000001</v>
      </c>
      <c r="CV46" s="33">
        <f t="shared" si="26"/>
        <v>-1.4909999999999999</v>
      </c>
      <c r="CW46" s="33">
        <f t="shared" si="29"/>
        <v>3.08</v>
      </c>
      <c r="CX46" s="33">
        <f t="shared" si="29"/>
        <v>-5.8100000000000005</v>
      </c>
      <c r="CY46" s="33">
        <f t="shared" si="29"/>
        <v>3.6810000000000005</v>
      </c>
      <c r="CZ46" s="33">
        <f t="shared" si="29"/>
        <v>-0.73799999999999999</v>
      </c>
      <c r="DA46" s="33">
        <f t="shared" si="29"/>
        <v>3.71</v>
      </c>
      <c r="DB46" s="33">
        <f t="shared" si="29"/>
        <v>2.1119999999999997</v>
      </c>
      <c r="DC46" s="33">
        <f t="shared" si="29"/>
        <v>2.1140000000000003</v>
      </c>
      <c r="DD46" s="33">
        <f t="shared" si="29"/>
        <v>-1.7850000000000001</v>
      </c>
      <c r="DE46" s="33">
        <f t="shared" si="29"/>
        <v>-7.1920000000000002</v>
      </c>
      <c r="DF46" s="33">
        <f t="shared" si="29"/>
        <v>-3.298</v>
      </c>
      <c r="DG46" s="33">
        <f t="shared" si="29"/>
        <v>5.1430000000000007</v>
      </c>
      <c r="DH46" s="33">
        <f t="shared" si="29"/>
        <v>-5.9290000000000003</v>
      </c>
      <c r="DI46" s="33">
        <f t="shared" si="29"/>
        <v>-5.8949999999999996</v>
      </c>
      <c r="DJ46" s="33">
        <f t="shared" si="29"/>
        <v>3.5259999999999998</v>
      </c>
      <c r="DK46" s="33">
        <f t="shared" si="27"/>
        <v>1.9420000000000002</v>
      </c>
      <c r="DL46" s="33">
        <f t="shared" si="27"/>
        <v>8.8679999999999986</v>
      </c>
      <c r="DM46" s="33">
        <f t="shared" si="20"/>
        <v>-1.5190000000000001</v>
      </c>
      <c r="DN46" s="33">
        <f t="shared" si="20"/>
        <v>-4.1390000000000002</v>
      </c>
      <c r="DO46" s="33">
        <f t="shared" si="20"/>
        <v>-0.94399999999999995</v>
      </c>
      <c r="DP46" s="33">
        <f t="shared" si="20"/>
        <v>-0.47699999999999942</v>
      </c>
      <c r="DQ46" s="33">
        <f t="shared" si="20"/>
        <v>-4.0000000000000036E-2</v>
      </c>
      <c r="DR46" s="33">
        <f t="shared" si="20"/>
        <v>4.0999999999999481E-2</v>
      </c>
      <c r="DS46" s="33"/>
      <c r="DU46" t="s">
        <v>169</v>
      </c>
      <c r="DV46" s="33">
        <f t="shared" si="13"/>
        <v>-0.50899999999999945</v>
      </c>
      <c r="DW46" s="33">
        <f t="shared" si="31"/>
        <v>-4.4020000000000001</v>
      </c>
      <c r="DX46" s="33">
        <f t="shared" si="31"/>
        <v>-2.7730000000000006</v>
      </c>
      <c r="DY46" s="33">
        <f t="shared" si="31"/>
        <v>-1.278999999999999</v>
      </c>
      <c r="DZ46" s="33">
        <f t="shared" si="31"/>
        <v>1.5140000000000002</v>
      </c>
      <c r="EA46" s="33">
        <f t="shared" si="31"/>
        <v>9.4480000000000004</v>
      </c>
      <c r="EB46" s="33">
        <f t="shared" si="31"/>
        <v>15.283000000000001</v>
      </c>
      <c r="EC46" s="33">
        <f t="shared" si="31"/>
        <v>18.548000000000002</v>
      </c>
      <c r="ED46" s="33">
        <f t="shared" si="31"/>
        <v>16.446000000000002</v>
      </c>
      <c r="EE46" s="33">
        <f t="shared" si="31"/>
        <v>12.357000000000001</v>
      </c>
      <c r="EF46" s="33">
        <f t="shared" si="31"/>
        <v>11.886000000000001</v>
      </c>
      <c r="EG46" s="33">
        <f t="shared" si="31"/>
        <v>4.7090000000000014</v>
      </c>
      <c r="EH46" s="33">
        <f t="shared" si="31"/>
        <v>3.1210000000000018</v>
      </c>
      <c r="EI46" s="33">
        <f t="shared" si="31"/>
        <v>7.9390000000000018</v>
      </c>
      <c r="EJ46" s="33">
        <f t="shared" si="31"/>
        <v>6.0610000000000017</v>
      </c>
      <c r="EK46" s="33">
        <f t="shared" si="31"/>
        <v>4.5700000000000021</v>
      </c>
      <c r="EL46" s="33">
        <f t="shared" si="31"/>
        <v>7.6500000000000021</v>
      </c>
      <c r="EM46" s="33">
        <f t="shared" si="30"/>
        <v>1.8400000000000016</v>
      </c>
      <c r="EN46" s="33">
        <f t="shared" si="30"/>
        <v>5.5210000000000026</v>
      </c>
      <c r="EO46" s="33">
        <f t="shared" si="30"/>
        <v>4.783000000000003</v>
      </c>
      <c r="EP46" s="33">
        <f t="shared" si="30"/>
        <v>8.4930000000000021</v>
      </c>
      <c r="EQ46" s="33">
        <f t="shared" si="30"/>
        <v>10.605000000000002</v>
      </c>
      <c r="ER46" s="33">
        <f t="shared" si="30"/>
        <v>12.719000000000003</v>
      </c>
      <c r="ES46" s="33">
        <f t="shared" si="30"/>
        <v>10.934000000000003</v>
      </c>
      <c r="ET46" s="33">
        <f t="shared" si="30"/>
        <v>3.7420000000000027</v>
      </c>
      <c r="EU46" s="33">
        <f t="shared" si="30"/>
        <v>0.44400000000000261</v>
      </c>
      <c r="EV46" s="33">
        <f t="shared" si="30"/>
        <v>5.5870000000000033</v>
      </c>
      <c r="EW46" s="33">
        <f t="shared" si="30"/>
        <v>-0.34199999999999697</v>
      </c>
      <c r="EX46" s="33">
        <f t="shared" si="30"/>
        <v>-6.2369999999999965</v>
      </c>
      <c r="EY46" s="33">
        <f t="shared" si="30"/>
        <v>-2.7109999999999967</v>
      </c>
      <c r="EZ46" s="33">
        <f t="shared" si="30"/>
        <v>-0.76899999999999658</v>
      </c>
      <c r="FA46" s="33">
        <f t="shared" si="30"/>
        <v>8.099000000000002</v>
      </c>
      <c r="FB46" s="33">
        <f t="shared" si="28"/>
        <v>6.5800000000000018</v>
      </c>
      <c r="FC46" s="33">
        <f t="shared" si="28"/>
        <v>2.4410000000000016</v>
      </c>
      <c r="FD46" s="33">
        <f t="shared" si="28"/>
        <v>1.4970000000000017</v>
      </c>
      <c r="FE46" s="33">
        <f t="shared" si="28"/>
        <v>1.0200000000000022</v>
      </c>
      <c r="FF46" s="33">
        <f t="shared" si="28"/>
        <v>0.9800000000000022</v>
      </c>
      <c r="FG46" s="33">
        <f t="shared" si="28"/>
        <v>1.0210000000000017</v>
      </c>
      <c r="FH46" s="67"/>
      <c r="FI46" s="34">
        <v>1995</v>
      </c>
      <c r="FK46" s="33"/>
      <c r="FL46" s="33"/>
    </row>
    <row r="47" spans="1:168" x14ac:dyDescent="0.25">
      <c r="A47" t="s">
        <v>170</v>
      </c>
      <c r="B47" s="33"/>
      <c r="C47" s="33"/>
      <c r="D47" s="33"/>
      <c r="E47" s="33"/>
      <c r="F47" s="33"/>
      <c r="G47" s="33"/>
      <c r="H47" s="33"/>
      <c r="I47" s="33"/>
      <c r="J47" s="33"/>
      <c r="K47" s="33"/>
      <c r="L47" s="33"/>
      <c r="M47" s="33"/>
      <c r="N47" s="33"/>
      <c r="O47" s="33"/>
      <c r="P47" s="33"/>
      <c r="Q47" s="33"/>
      <c r="R47" s="33"/>
      <c r="S47" s="33"/>
      <c r="T47" s="33"/>
      <c r="U47" s="33">
        <f>+VLOOKUP($A47,'[2]World Current Acct'!$D$2:$AW$189,U$1-1973,0)</f>
        <v>2.3069999999999999</v>
      </c>
      <c r="V47" s="33">
        <f>+VLOOKUP($A47,'[2]World Current Acct'!$D$2:$AW$189,V$1-1973,0)</f>
        <v>-3.891</v>
      </c>
      <c r="W47" s="33">
        <f>+VLOOKUP($A47,'[2]World Current Acct'!$D$2:$AW$189,W$1-1973,0)</f>
        <v>-6.843</v>
      </c>
      <c r="X47" s="33">
        <f>+VLOOKUP($A47,'[2]World Current Acct'!$D$2:$AW$189,X$1-1973,0)</f>
        <v>-8.82</v>
      </c>
      <c r="Y47" s="33">
        <f>+VLOOKUP($A47,'[2]World Current Acct'!$D$2:$AW$189,Y$1-1973,0)</f>
        <v>-8.7349999999999994</v>
      </c>
      <c r="Z47" s="33">
        <f>+VLOOKUP($A47,'[2]World Current Acct'!$D$2:$AW$189,Z$1-1973,0)</f>
        <v>9.7569999999999997</v>
      </c>
      <c r="AA47" s="33">
        <f>+VLOOKUP($A47,'[2]World Current Acct'!$D$2:$AW$189,AA$1-1973,0)</f>
        <v>30.986999999999998</v>
      </c>
      <c r="AB47" s="33">
        <f>+VLOOKUP($A47,'[2]World Current Acct'!$D$2:$AW$189,AB$1-1973,0)</f>
        <v>41.74</v>
      </c>
      <c r="AC47" s="33">
        <f>+VLOOKUP($A47,'[2]World Current Acct'!$D$2:$AW$189,AC$1-1973,0)</f>
        <v>60.19</v>
      </c>
      <c r="AD47" s="33">
        <f>+VLOOKUP($A47,'[2]World Current Acct'!$D$2:$AW$189,AD$1-1973,0)</f>
        <v>61.518000000000001</v>
      </c>
      <c r="AE47" s="33">
        <f>+VLOOKUP($A47,'[2]World Current Acct'!$D$2:$AW$189,AE$1-1973,0)</f>
        <v>52.468000000000004</v>
      </c>
      <c r="AF47" s="33">
        <f>+VLOOKUP($A47,'[2]World Current Acct'!$D$2:$AW$189,AF$1-1973,0)</f>
        <v>48.555</v>
      </c>
      <c r="AG47" s="33">
        <f>+VLOOKUP($A47,'[2]World Current Acct'!$D$2:$AW$189,AG$1-1973,0)</f>
        <v>57.844999999999999</v>
      </c>
      <c r="AH47" s="33">
        <f>+VLOOKUP($A47,'[2]World Current Acct'!$D$2:$AW$189,AH$1-1973,0)</f>
        <v>45.856999999999999</v>
      </c>
      <c r="AI47" s="33">
        <f>+VLOOKUP($A47,'[2]World Current Acct'!$D$2:$AW$189,AI$1-1973,0)</f>
        <v>38.290999999999997</v>
      </c>
      <c r="AJ47" s="33">
        <f>+VLOOKUP($A47,'[2]World Current Acct'!$D$2:$AW$189,AJ$1-1973,0)</f>
        <v>31.061</v>
      </c>
      <c r="AK47" s="33">
        <f>+VLOOKUP($A47,'[2]World Current Acct'!$D$2:$AW$189,AK$1-1973,0)</f>
        <v>31.585000000000001</v>
      </c>
      <c r="AL47" s="33">
        <f>+VLOOKUP($A47,'[2]World Current Acct'!$D$2:$AW$189,AL$1-1973,0)</f>
        <v>29.181999999999999</v>
      </c>
      <c r="AM47" s="33">
        <f>+VLOOKUP($A47,'[2]World Current Acct'!$D$2:$AW$189,AM$1-1973,0)</f>
        <v>28.896000000000001</v>
      </c>
      <c r="AN47" s="33">
        <f>+VLOOKUP($A47,'[2]World Current Acct'!$D$2:$AW$189,AN$1-1973,0)</f>
        <v>11.999000000000001</v>
      </c>
      <c r="AQ47" t="s">
        <v>170</v>
      </c>
      <c r="AR47" t="e">
        <f t="shared" si="34"/>
        <v>#DIV/0!</v>
      </c>
      <c r="AS47" t="e">
        <f t="shared" si="34"/>
        <v>#DIV/0!</v>
      </c>
      <c r="AT47" t="e">
        <f t="shared" si="34"/>
        <v>#DIV/0!</v>
      </c>
      <c r="AU47" t="e">
        <f t="shared" si="34"/>
        <v>#DIV/0!</v>
      </c>
      <c r="AV47" t="e">
        <f t="shared" si="34"/>
        <v>#DIV/0!</v>
      </c>
      <c r="AW47" t="e">
        <f t="shared" si="34"/>
        <v>#DIV/0!</v>
      </c>
      <c r="AX47" t="e">
        <f t="shared" si="33"/>
        <v>#DIV/0!</v>
      </c>
      <c r="AY47" t="e">
        <f t="shared" si="33"/>
        <v>#DIV/0!</v>
      </c>
      <c r="AZ47" t="e">
        <f t="shared" si="33"/>
        <v>#DIV/0!</v>
      </c>
      <c r="BA47" t="e">
        <f t="shared" si="33"/>
        <v>#DIV/0!</v>
      </c>
      <c r="BB47" t="e">
        <f t="shared" si="33"/>
        <v>#DIV/0!</v>
      </c>
      <c r="BC47" t="e">
        <f t="shared" si="33"/>
        <v>#DIV/0!</v>
      </c>
      <c r="BD47" t="e">
        <f t="shared" si="33"/>
        <v>#DIV/0!</v>
      </c>
      <c r="BE47" t="e">
        <f t="shared" si="33"/>
        <v>#DIV/0!</v>
      </c>
      <c r="BF47" t="e">
        <f t="shared" si="33"/>
        <v>#DIV/0!</v>
      </c>
      <c r="BG47" t="e">
        <f t="shared" si="33"/>
        <v>#DIV/0!</v>
      </c>
      <c r="BH47" t="e">
        <f t="shared" si="32"/>
        <v>#DIV/0!</v>
      </c>
      <c r="BI47" t="e">
        <f t="shared" si="32"/>
        <v>#DIV/0!</v>
      </c>
      <c r="BJ47" t="e">
        <f t="shared" si="32"/>
        <v>#DIV/0!</v>
      </c>
      <c r="BK47">
        <f t="shared" si="32"/>
        <v>-268.66059817945381</v>
      </c>
      <c r="BL47">
        <f t="shared" si="32"/>
        <v>75.867386276021591</v>
      </c>
      <c r="BM47">
        <f t="shared" si="32"/>
        <v>28.890837352038602</v>
      </c>
      <c r="BN47">
        <f t="shared" si="32"/>
        <v>-0.96371882086168625</v>
      </c>
      <c r="BO47">
        <f t="shared" si="32"/>
        <v>-211.70005724098456</v>
      </c>
      <c r="BP47">
        <f t="shared" si="32"/>
        <v>217.58737316798198</v>
      </c>
      <c r="BQ47">
        <f t="shared" si="32"/>
        <v>34.701649078645914</v>
      </c>
      <c r="BR47">
        <f t="shared" si="32"/>
        <v>44.202204120747467</v>
      </c>
      <c r="BS47">
        <f t="shared" si="32"/>
        <v>2.2063465691975352</v>
      </c>
      <c r="BT47">
        <f t="shared" si="23"/>
        <v>-14.711141454533632</v>
      </c>
      <c r="BU47">
        <f t="shared" si="23"/>
        <v>-7.4578790882061554</v>
      </c>
      <c r="BV47">
        <f t="shared" si="23"/>
        <v>19.132942024508282</v>
      </c>
      <c r="BW47">
        <f t="shared" si="23"/>
        <v>-20.724349554844849</v>
      </c>
      <c r="BX47">
        <f t="shared" si="23"/>
        <v>-16.499116819678576</v>
      </c>
      <c r="BY47">
        <f t="shared" si="23"/>
        <v>-18.881721553367626</v>
      </c>
      <c r="BZ47">
        <f t="shared" si="23"/>
        <v>1.6870029941083828</v>
      </c>
      <c r="CA47">
        <f t="shared" si="23"/>
        <v>-7.6080417919898764</v>
      </c>
      <c r="CB47">
        <f t="shared" si="23"/>
        <v>-0.98005619902679086</v>
      </c>
      <c r="CC47">
        <f t="shared" si="23"/>
        <v>-58.475221483942413</v>
      </c>
      <c r="CF47" t="s">
        <v>170</v>
      </c>
      <c r="CG47" s="33">
        <f t="shared" si="26"/>
        <v>0</v>
      </c>
      <c r="CH47" s="33">
        <f t="shared" si="26"/>
        <v>0</v>
      </c>
      <c r="CI47" s="33">
        <f t="shared" si="26"/>
        <v>0</v>
      </c>
      <c r="CJ47" s="33">
        <f t="shared" si="26"/>
        <v>0</v>
      </c>
      <c r="CK47" s="33">
        <f t="shared" si="26"/>
        <v>0</v>
      </c>
      <c r="CL47" s="33">
        <f t="shared" si="26"/>
        <v>0</v>
      </c>
      <c r="CM47" s="33">
        <f t="shared" si="26"/>
        <v>0</v>
      </c>
      <c r="CN47" s="33">
        <f t="shared" si="26"/>
        <v>0</v>
      </c>
      <c r="CO47" s="33">
        <f t="shared" si="26"/>
        <v>0</v>
      </c>
      <c r="CP47" s="33">
        <f t="shared" si="26"/>
        <v>0</v>
      </c>
      <c r="CQ47" s="33">
        <f t="shared" si="26"/>
        <v>0</v>
      </c>
      <c r="CR47" s="33">
        <f t="shared" si="26"/>
        <v>0</v>
      </c>
      <c r="CS47" s="33">
        <f t="shared" si="26"/>
        <v>0</v>
      </c>
      <c r="CT47" s="33">
        <f t="shared" si="26"/>
        <v>0</v>
      </c>
      <c r="CU47" s="33">
        <f t="shared" si="26"/>
        <v>0</v>
      </c>
      <c r="CV47" s="33">
        <f t="shared" si="26"/>
        <v>0</v>
      </c>
      <c r="CW47" s="33">
        <f t="shared" si="29"/>
        <v>0</v>
      </c>
      <c r="CX47" s="33">
        <f t="shared" si="29"/>
        <v>0</v>
      </c>
      <c r="CY47" s="33">
        <f t="shared" si="29"/>
        <v>2.3069999999999999</v>
      </c>
      <c r="CZ47" s="33">
        <f t="shared" si="29"/>
        <v>-6.1980000000000004</v>
      </c>
      <c r="DA47" s="33">
        <f t="shared" si="29"/>
        <v>-2.952</v>
      </c>
      <c r="DB47" s="33">
        <f t="shared" si="29"/>
        <v>-1.9770000000000003</v>
      </c>
      <c r="DC47" s="33">
        <f t="shared" si="29"/>
        <v>8.5000000000000853E-2</v>
      </c>
      <c r="DD47" s="33">
        <f t="shared" si="29"/>
        <v>18.491999999999997</v>
      </c>
      <c r="DE47" s="33">
        <f t="shared" si="29"/>
        <v>21.229999999999997</v>
      </c>
      <c r="DF47" s="33">
        <f t="shared" si="29"/>
        <v>10.753000000000004</v>
      </c>
      <c r="DG47" s="33">
        <f t="shared" si="29"/>
        <v>18.449999999999996</v>
      </c>
      <c r="DH47" s="33">
        <f t="shared" si="29"/>
        <v>1.328000000000003</v>
      </c>
      <c r="DI47" s="33">
        <f t="shared" si="29"/>
        <v>-9.0499999999999972</v>
      </c>
      <c r="DJ47" s="33">
        <f t="shared" si="29"/>
        <v>-3.9130000000000038</v>
      </c>
      <c r="DK47" s="33">
        <f t="shared" si="27"/>
        <v>9.2899999999999991</v>
      </c>
      <c r="DL47" s="33">
        <f t="shared" si="27"/>
        <v>-11.988</v>
      </c>
      <c r="DM47" s="33">
        <f t="shared" si="20"/>
        <v>-7.5660000000000025</v>
      </c>
      <c r="DN47" s="33">
        <f t="shared" si="20"/>
        <v>-7.2299999999999969</v>
      </c>
      <c r="DO47" s="33">
        <f t="shared" si="20"/>
        <v>0.52400000000000091</v>
      </c>
      <c r="DP47" s="33">
        <f t="shared" si="20"/>
        <v>-2.4030000000000022</v>
      </c>
      <c r="DQ47" s="33">
        <f t="shared" si="20"/>
        <v>-0.28599999999999781</v>
      </c>
      <c r="DR47" s="33">
        <f t="shared" si="20"/>
        <v>-16.896999999999998</v>
      </c>
      <c r="DS47" s="33"/>
      <c r="DU47" t="s">
        <v>170</v>
      </c>
      <c r="DV47" s="33">
        <f t="shared" si="13"/>
        <v>0</v>
      </c>
      <c r="DW47" s="33">
        <f t="shared" si="31"/>
        <v>0</v>
      </c>
      <c r="DX47" s="33">
        <f t="shared" si="31"/>
        <v>0</v>
      </c>
      <c r="DY47" s="33">
        <f t="shared" si="31"/>
        <v>0</v>
      </c>
      <c r="DZ47" s="33">
        <f t="shared" si="31"/>
        <v>0</v>
      </c>
      <c r="EA47" s="33">
        <f t="shared" si="31"/>
        <v>0</v>
      </c>
      <c r="EB47" s="33">
        <f t="shared" si="31"/>
        <v>0</v>
      </c>
      <c r="EC47" s="33">
        <f t="shared" si="31"/>
        <v>0</v>
      </c>
      <c r="ED47" s="33">
        <f t="shared" si="31"/>
        <v>0</v>
      </c>
      <c r="EE47" s="33">
        <f t="shared" si="31"/>
        <v>0</v>
      </c>
      <c r="EF47" s="33">
        <f t="shared" si="31"/>
        <v>0</v>
      </c>
      <c r="EG47" s="33">
        <f t="shared" si="31"/>
        <v>0</v>
      </c>
      <c r="EH47" s="33">
        <f t="shared" si="31"/>
        <v>0</v>
      </c>
      <c r="EI47" s="33">
        <f t="shared" si="31"/>
        <v>0</v>
      </c>
      <c r="EJ47" s="33">
        <f t="shared" si="31"/>
        <v>0</v>
      </c>
      <c r="EK47" s="33">
        <f t="shared" si="31"/>
        <v>0</v>
      </c>
      <c r="EL47" s="33">
        <f t="shared" si="31"/>
        <v>0</v>
      </c>
      <c r="EM47" s="33">
        <f t="shared" si="30"/>
        <v>0</v>
      </c>
      <c r="EN47" s="33">
        <f t="shared" si="30"/>
        <v>2.3069999999999999</v>
      </c>
      <c r="EO47" s="33">
        <f t="shared" si="30"/>
        <v>-3.8910000000000005</v>
      </c>
      <c r="EP47" s="33">
        <f t="shared" si="30"/>
        <v>-6.843</v>
      </c>
      <c r="EQ47" s="33">
        <f t="shared" si="30"/>
        <v>-8.82</v>
      </c>
      <c r="ER47" s="33">
        <f t="shared" si="30"/>
        <v>-8.7349999999999994</v>
      </c>
      <c r="ES47" s="33">
        <f t="shared" si="30"/>
        <v>9.7569999999999979</v>
      </c>
      <c r="ET47" s="33">
        <f t="shared" si="30"/>
        <v>30.986999999999995</v>
      </c>
      <c r="EU47" s="33">
        <f t="shared" si="30"/>
        <v>41.739999999999995</v>
      </c>
      <c r="EV47" s="33">
        <f t="shared" si="30"/>
        <v>60.189999999999991</v>
      </c>
      <c r="EW47" s="33">
        <f t="shared" si="30"/>
        <v>61.517999999999994</v>
      </c>
      <c r="EX47" s="33">
        <f t="shared" si="30"/>
        <v>52.467999999999996</v>
      </c>
      <c r="EY47" s="33">
        <f t="shared" si="30"/>
        <v>48.554999999999993</v>
      </c>
      <c r="EZ47" s="33">
        <f t="shared" si="30"/>
        <v>57.844999999999992</v>
      </c>
      <c r="FA47" s="33">
        <f t="shared" si="30"/>
        <v>45.856999999999992</v>
      </c>
      <c r="FB47" s="33">
        <f t="shared" si="28"/>
        <v>38.29099999999999</v>
      </c>
      <c r="FC47" s="33">
        <f t="shared" si="28"/>
        <v>31.060999999999993</v>
      </c>
      <c r="FD47" s="33">
        <f t="shared" si="28"/>
        <v>31.584999999999994</v>
      </c>
      <c r="FE47" s="33">
        <f t="shared" si="28"/>
        <v>29.181999999999992</v>
      </c>
      <c r="FF47" s="33">
        <f t="shared" si="28"/>
        <v>28.895999999999994</v>
      </c>
      <c r="FG47" s="33">
        <f t="shared" si="28"/>
        <v>11.998999999999995</v>
      </c>
      <c r="FH47" s="33"/>
      <c r="FK47" s="33"/>
      <c r="FL47" s="33"/>
    </row>
    <row r="48" spans="1:168" x14ac:dyDescent="0.25">
      <c r="A48" t="s">
        <v>171</v>
      </c>
      <c r="B48" s="33">
        <f>+VLOOKUP($A48,'[2]World Current Acct'!$D$2:$AW$189,B$1-1973,0)</f>
        <v>-4.4450000000000003</v>
      </c>
      <c r="C48" s="33">
        <f>+VLOOKUP($A48,'[2]World Current Acct'!$D$2:$AW$189,C$1-1973,0)</f>
        <v>2.8090000000000002</v>
      </c>
      <c r="D48" s="33">
        <f>+VLOOKUP($A48,'[2]World Current Acct'!$D$2:$AW$189,D$1-1973,0)</f>
        <v>4.5330000000000004</v>
      </c>
      <c r="E48" s="33">
        <f>+VLOOKUP($A48,'[2]World Current Acct'!$D$2:$AW$189,E$1-1973,0)</f>
        <v>5.6310000000000002</v>
      </c>
      <c r="F48" s="33">
        <f>+VLOOKUP($A48,'[2]World Current Acct'!$D$2:$AW$189,F$1-1973,0)</f>
        <v>5.2</v>
      </c>
      <c r="G48" s="33">
        <f>+VLOOKUP($A48,'[2]World Current Acct'!$D$2:$AW$189,G$1-1973,0)</f>
        <v>3.5409999999999999</v>
      </c>
      <c r="H48" s="33">
        <f>+VLOOKUP($A48,'[2]World Current Acct'!$D$2:$AW$189,H$1-1973,0)</f>
        <v>-1.387</v>
      </c>
      <c r="I48" s="33">
        <f>+VLOOKUP($A48,'[2]World Current Acct'!$D$2:$AW$189,I$1-1973,0)</f>
        <v>5.8049999999999997</v>
      </c>
      <c r="J48" s="33">
        <f>+VLOOKUP($A48,'[2]World Current Acct'!$D$2:$AW$189,J$1-1973,0)</f>
        <v>-5.6909999999999998</v>
      </c>
      <c r="K48" s="33">
        <f>+VLOOKUP($A48,'[2]World Current Acct'!$D$2:$AW$189,K$1-1973,0)</f>
        <v>-1.244</v>
      </c>
      <c r="L48" s="33">
        <f>+VLOOKUP($A48,'[2]World Current Acct'!$D$2:$AW$189,L$1-1973,0)</f>
        <v>-11.06</v>
      </c>
      <c r="M48" s="33">
        <f>+VLOOKUP($A48,'[2]World Current Acct'!$D$2:$AW$189,M$1-1973,0)</f>
        <v>-8.2520000000000007</v>
      </c>
      <c r="N48" s="33">
        <f>+VLOOKUP($A48,'[2]World Current Acct'!$D$2:$AW$189,N$1-1973,0)</f>
        <v>-5.7069999999999999</v>
      </c>
      <c r="O48" s="33">
        <f>+VLOOKUP($A48,'[2]World Current Acct'!$D$2:$AW$189,O$1-1973,0)</f>
        <v>-4.8419999999999996</v>
      </c>
      <c r="P48" s="33">
        <f>+VLOOKUP($A48,'[2]World Current Acct'!$D$2:$AW$189,P$1-1973,0)</f>
        <v>-8.8480000000000008</v>
      </c>
      <c r="Q48" s="33">
        <f>+VLOOKUP($A48,'[2]World Current Acct'!$D$2:$AW$189,Q$1-1973,0)</f>
        <v>-8.5630000000000006</v>
      </c>
      <c r="R48" s="33">
        <f>+VLOOKUP($A48,'[2]World Current Acct'!$D$2:$AW$189,R$1-1973,0)</f>
        <v>-4.6459999999999999</v>
      </c>
      <c r="S48" s="33">
        <f>+VLOOKUP($A48,'[2]World Current Acct'!$D$2:$AW$189,S$1-1973,0)</f>
        <v>-0.68799999999999994</v>
      </c>
      <c r="T48" s="33">
        <f>+VLOOKUP($A48,'[2]World Current Acct'!$D$2:$AW$189,T$1-1973,0)</f>
        <v>-8.2759999999999998</v>
      </c>
      <c r="U48" s="33">
        <f>+VLOOKUP($A48,'[2]World Current Acct'!$D$2:$AW$189,U$1-1973,0)</f>
        <v>-2.6739999999999999</v>
      </c>
      <c r="V48" s="33">
        <f>+VLOOKUP($A48,'[2]World Current Acct'!$D$2:$AW$189,V$1-1973,0)</f>
        <v>-6.0209999999999999</v>
      </c>
      <c r="W48" s="33">
        <f>+VLOOKUP($A48,'[2]World Current Acct'!$D$2:$AW$189,W$1-1973,0)</f>
        <v>-1.6850000000000001</v>
      </c>
      <c r="X48" s="33">
        <f>+VLOOKUP($A48,'[2]World Current Acct'!$D$2:$AW$189,X$1-1973,0)</f>
        <v>0.60499999999999998</v>
      </c>
      <c r="Y48" s="33">
        <f>+VLOOKUP($A48,'[2]World Current Acct'!$D$2:$AW$189,Y$1-1973,0)</f>
        <v>0.64700000000000002</v>
      </c>
      <c r="Z48" s="33">
        <f>+VLOOKUP($A48,'[2]World Current Acct'!$D$2:$AW$189,Z$1-1973,0)</f>
        <v>0.38600000000000001</v>
      </c>
      <c r="AA48" s="33">
        <f>+VLOOKUP($A48,'[2]World Current Acct'!$D$2:$AW$189,AA$1-1973,0)</f>
        <v>-4.9829999999999997</v>
      </c>
      <c r="AB48" s="33">
        <f>+VLOOKUP($A48,'[2]World Current Acct'!$D$2:$AW$189,AB$1-1973,0)</f>
        <v>-5.508</v>
      </c>
      <c r="AC48" s="33">
        <f>+VLOOKUP($A48,'[2]World Current Acct'!$D$2:$AW$189,AC$1-1973,0)</f>
        <v>-5.5339999999999998</v>
      </c>
      <c r="AD48" s="33">
        <f>+VLOOKUP($A48,'[2]World Current Acct'!$D$2:$AW$189,AD$1-1973,0)</f>
        <v>-8.0749999999999993</v>
      </c>
      <c r="AE48" s="33">
        <f>+VLOOKUP($A48,'[2]World Current Acct'!$D$2:$AW$189,AE$1-1973,0)</f>
        <v>-7.7590000000000003</v>
      </c>
      <c r="AF48" s="33">
        <f>+VLOOKUP($A48,'[2]World Current Acct'!$D$2:$AW$189,AF$1-1973,0)</f>
        <v>-3.94</v>
      </c>
      <c r="AG48" s="33">
        <f>+VLOOKUP($A48,'[2]World Current Acct'!$D$2:$AW$189,AG$1-1973,0)</f>
        <v>-3.9580000000000002</v>
      </c>
      <c r="AH48" s="33">
        <f>+VLOOKUP($A48,'[2]World Current Acct'!$D$2:$AW$189,AH$1-1973,0)</f>
        <v>-4.1769999999999996</v>
      </c>
      <c r="AI48" s="33">
        <f>+VLOOKUP($A48,'[2]World Current Acct'!$D$2:$AW$189,AI$1-1973,0)</f>
        <v>-3.0539999999999998</v>
      </c>
      <c r="AJ48" s="33">
        <f>+VLOOKUP($A48,'[2]World Current Acct'!$D$2:$AW$189,AJ$1-1973,0)</f>
        <v>-3.58</v>
      </c>
      <c r="AK48" s="33">
        <f>+VLOOKUP($A48,'[2]World Current Acct'!$D$2:$AW$189,AK$1-1973,0)</f>
        <v>-3.2629999999999999</v>
      </c>
      <c r="AL48" s="33">
        <f>+VLOOKUP($A48,'[2]World Current Acct'!$D$2:$AW$189,AL$1-1973,0)</f>
        <v>-3.169</v>
      </c>
      <c r="AM48" s="33">
        <f>+VLOOKUP($A48,'[2]World Current Acct'!$D$2:$AW$189,AM$1-1973,0)</f>
        <v>-3.2589999999999999</v>
      </c>
      <c r="AN48" s="33">
        <f>+VLOOKUP($A48,'[2]World Current Acct'!$D$2:$AW$189,AN$1-1973,0)</f>
        <v>-3.3260000000000001</v>
      </c>
      <c r="AQ48" t="s">
        <v>171</v>
      </c>
      <c r="AR48">
        <f t="shared" si="34"/>
        <v>-163.19460067491565</v>
      </c>
      <c r="AS48">
        <f t="shared" si="34"/>
        <v>61.374154503381988</v>
      </c>
      <c r="AT48">
        <f t="shared" si="34"/>
        <v>24.222369291859678</v>
      </c>
      <c r="AU48">
        <f t="shared" si="34"/>
        <v>-7.6540578938021753</v>
      </c>
      <c r="AV48">
        <f t="shared" si="34"/>
        <v>-31.90384615384616</v>
      </c>
      <c r="AW48">
        <f t="shared" si="34"/>
        <v>-139.16972606608303</v>
      </c>
      <c r="AX48">
        <f t="shared" si="33"/>
        <v>-518.52919971160782</v>
      </c>
      <c r="AY48">
        <f t="shared" si="33"/>
        <v>-198.03617571059431</v>
      </c>
      <c r="AZ48">
        <f t="shared" si="33"/>
        <v>-78.140924266385525</v>
      </c>
      <c r="BA48">
        <f t="shared" si="33"/>
        <v>789.06752411575565</v>
      </c>
      <c r="BB48">
        <f t="shared" si="33"/>
        <v>-25.388788426763114</v>
      </c>
      <c r="BC48">
        <f t="shared" si="33"/>
        <v>-30.841008240426575</v>
      </c>
      <c r="BD48">
        <f t="shared" si="33"/>
        <v>-15.156824951813562</v>
      </c>
      <c r="BE48">
        <f t="shared" si="33"/>
        <v>82.734407269723278</v>
      </c>
      <c r="BF48">
        <f t="shared" si="33"/>
        <v>-3.2210669077757643</v>
      </c>
      <c r="BG48">
        <f t="shared" si="33"/>
        <v>-45.743314259021375</v>
      </c>
      <c r="BH48">
        <f t="shared" si="32"/>
        <v>-85.191562634524331</v>
      </c>
      <c r="BI48">
        <f t="shared" si="32"/>
        <v>1102.9069767441861</v>
      </c>
      <c r="BJ48">
        <f t="shared" si="32"/>
        <v>-67.689705171580471</v>
      </c>
      <c r="BK48">
        <f t="shared" si="32"/>
        <v>125.16828721017202</v>
      </c>
      <c r="BL48">
        <f t="shared" si="32"/>
        <v>-72.014615512373354</v>
      </c>
      <c r="BM48">
        <f t="shared" si="32"/>
        <v>-135.90504451038575</v>
      </c>
      <c r="BN48">
        <f t="shared" si="32"/>
        <v>6.9421487603305962</v>
      </c>
      <c r="BO48">
        <f t="shared" si="32"/>
        <v>-40.340030911901081</v>
      </c>
      <c r="BP48">
        <f t="shared" si="32"/>
        <v>-1390.9326424870465</v>
      </c>
      <c r="BQ48">
        <f t="shared" si="32"/>
        <v>10.535821794099959</v>
      </c>
      <c r="BR48">
        <f t="shared" si="32"/>
        <v>0.4720406681191065</v>
      </c>
      <c r="BS48">
        <f t="shared" si="32"/>
        <v>45.916154680159025</v>
      </c>
      <c r="BT48">
        <f t="shared" si="23"/>
        <v>-3.9133126934984404</v>
      </c>
      <c r="BU48">
        <f t="shared" si="23"/>
        <v>-49.220260342827679</v>
      </c>
      <c r="BV48">
        <f t="shared" si="23"/>
        <v>0.45685279187817684</v>
      </c>
      <c r="BW48">
        <f t="shared" si="23"/>
        <v>5.5330975240019882</v>
      </c>
      <c r="BX48">
        <f t="shared" si="23"/>
        <v>-26.885324395499154</v>
      </c>
      <c r="BY48">
        <f t="shared" si="23"/>
        <v>17.223313686967927</v>
      </c>
      <c r="BZ48">
        <f t="shared" si="23"/>
        <v>-8.8547486033519647</v>
      </c>
      <c r="CA48">
        <f t="shared" si="23"/>
        <v>-2.8807845540913206</v>
      </c>
      <c r="CB48">
        <f t="shared" si="23"/>
        <v>2.8400126222783086</v>
      </c>
      <c r="CC48">
        <f t="shared" si="23"/>
        <v>2.0558453513347672</v>
      </c>
      <c r="CF48" t="s">
        <v>171</v>
      </c>
      <c r="CG48" s="33">
        <f t="shared" si="26"/>
        <v>7.2540000000000004</v>
      </c>
      <c r="CH48" s="33">
        <f t="shared" si="26"/>
        <v>1.7240000000000002</v>
      </c>
      <c r="CI48" s="33">
        <f t="shared" si="26"/>
        <v>1.0979999999999999</v>
      </c>
      <c r="CJ48" s="33">
        <f t="shared" si="26"/>
        <v>-0.43100000000000005</v>
      </c>
      <c r="CK48" s="33">
        <f t="shared" si="26"/>
        <v>-1.6590000000000003</v>
      </c>
      <c r="CL48" s="33">
        <f t="shared" si="26"/>
        <v>-4.9279999999999999</v>
      </c>
      <c r="CM48" s="33">
        <f t="shared" si="26"/>
        <v>7.1920000000000002</v>
      </c>
      <c r="CN48" s="33">
        <f t="shared" si="26"/>
        <v>-11.495999999999999</v>
      </c>
      <c r="CO48" s="33">
        <f t="shared" si="26"/>
        <v>4.4470000000000001</v>
      </c>
      <c r="CP48" s="33">
        <f t="shared" si="26"/>
        <v>-9.8160000000000007</v>
      </c>
      <c r="CQ48" s="33">
        <f t="shared" si="26"/>
        <v>2.8079999999999998</v>
      </c>
      <c r="CR48" s="33">
        <f t="shared" si="26"/>
        <v>2.5450000000000008</v>
      </c>
      <c r="CS48" s="33">
        <f t="shared" si="26"/>
        <v>0.86500000000000021</v>
      </c>
      <c r="CT48" s="33">
        <f t="shared" si="26"/>
        <v>-4.0060000000000011</v>
      </c>
      <c r="CU48" s="33">
        <f t="shared" si="26"/>
        <v>0.28500000000000014</v>
      </c>
      <c r="CV48" s="33">
        <f t="shared" ref="CV48:CV51" si="35">+R48-Q48</f>
        <v>3.9170000000000007</v>
      </c>
      <c r="CW48" s="33">
        <f t="shared" si="29"/>
        <v>3.9580000000000002</v>
      </c>
      <c r="CX48" s="33">
        <f t="shared" si="29"/>
        <v>-7.5880000000000001</v>
      </c>
      <c r="CY48" s="33">
        <f t="shared" si="29"/>
        <v>5.6020000000000003</v>
      </c>
      <c r="CZ48" s="33">
        <f t="shared" si="29"/>
        <v>-3.347</v>
      </c>
      <c r="DA48" s="33">
        <f t="shared" si="29"/>
        <v>4.3360000000000003</v>
      </c>
      <c r="DB48" s="33">
        <f t="shared" si="29"/>
        <v>2.29</v>
      </c>
      <c r="DC48" s="33">
        <f t="shared" si="29"/>
        <v>4.2000000000000037E-2</v>
      </c>
      <c r="DD48" s="33">
        <f t="shared" si="29"/>
        <v>-0.26100000000000001</v>
      </c>
      <c r="DE48" s="33">
        <f t="shared" si="29"/>
        <v>-5.3689999999999998</v>
      </c>
      <c r="DF48" s="33">
        <f t="shared" si="29"/>
        <v>-0.52500000000000036</v>
      </c>
      <c r="DG48" s="33">
        <f t="shared" si="29"/>
        <v>-2.5999999999999801E-2</v>
      </c>
      <c r="DH48" s="33">
        <f t="shared" si="29"/>
        <v>-2.5409999999999995</v>
      </c>
      <c r="DI48" s="33">
        <f t="shared" si="29"/>
        <v>0.31599999999999895</v>
      </c>
      <c r="DJ48" s="33">
        <f t="shared" si="29"/>
        <v>3.8190000000000004</v>
      </c>
      <c r="DK48" s="33">
        <f t="shared" si="27"/>
        <v>-1.8000000000000238E-2</v>
      </c>
      <c r="DL48" s="33">
        <f t="shared" si="27"/>
        <v>-0.21899999999999942</v>
      </c>
      <c r="DM48" s="33">
        <f t="shared" si="20"/>
        <v>1.1229999999999998</v>
      </c>
      <c r="DN48" s="33">
        <f t="shared" si="20"/>
        <v>-0.52600000000000025</v>
      </c>
      <c r="DO48" s="33">
        <f t="shared" si="20"/>
        <v>0.31700000000000017</v>
      </c>
      <c r="DP48" s="33">
        <f t="shared" si="20"/>
        <v>9.3999999999999861E-2</v>
      </c>
      <c r="DQ48" s="33">
        <f t="shared" si="20"/>
        <v>-8.9999999999999858E-2</v>
      </c>
      <c r="DR48" s="33">
        <f t="shared" si="20"/>
        <v>-6.7000000000000171E-2</v>
      </c>
      <c r="DS48" s="33"/>
      <c r="DU48" t="s">
        <v>171</v>
      </c>
      <c r="DV48" s="33">
        <f t="shared" si="13"/>
        <v>7.2540000000000004</v>
      </c>
      <c r="DW48" s="33">
        <f t="shared" si="31"/>
        <v>8.9780000000000015</v>
      </c>
      <c r="DX48" s="33">
        <f t="shared" si="31"/>
        <v>10.076000000000001</v>
      </c>
      <c r="DY48" s="33">
        <f t="shared" si="31"/>
        <v>9.6449999999999996</v>
      </c>
      <c r="DZ48" s="33">
        <f t="shared" si="31"/>
        <v>7.9859999999999989</v>
      </c>
      <c r="EA48" s="33">
        <f t="shared" si="31"/>
        <v>3.0579999999999989</v>
      </c>
      <c r="EB48" s="33">
        <f t="shared" si="31"/>
        <v>10.25</v>
      </c>
      <c r="EC48" s="33">
        <f t="shared" si="31"/>
        <v>-1.2459999999999987</v>
      </c>
      <c r="ED48" s="33">
        <f t="shared" si="31"/>
        <v>3.2010000000000014</v>
      </c>
      <c r="EE48" s="33">
        <f t="shared" si="31"/>
        <v>-6.6149999999999993</v>
      </c>
      <c r="EF48" s="33">
        <f t="shared" si="31"/>
        <v>-3.8069999999999995</v>
      </c>
      <c r="EG48" s="33">
        <f t="shared" si="31"/>
        <v>-1.2619999999999987</v>
      </c>
      <c r="EH48" s="33">
        <f t="shared" si="31"/>
        <v>-0.39699999999999847</v>
      </c>
      <c r="EI48" s="33">
        <f t="shared" si="31"/>
        <v>-4.4029999999999996</v>
      </c>
      <c r="EJ48" s="33">
        <f t="shared" si="31"/>
        <v>-4.1179999999999994</v>
      </c>
      <c r="EK48" s="33">
        <f t="shared" si="31"/>
        <v>-0.20099999999999874</v>
      </c>
      <c r="EL48" s="33">
        <f t="shared" si="31"/>
        <v>3.7570000000000014</v>
      </c>
      <c r="EM48" s="33">
        <f t="shared" si="30"/>
        <v>-3.8309999999999986</v>
      </c>
      <c r="EN48" s="33">
        <f t="shared" si="30"/>
        <v>1.7710000000000017</v>
      </c>
      <c r="EO48" s="33">
        <f t="shared" si="30"/>
        <v>-1.5759999999999983</v>
      </c>
      <c r="EP48" s="33">
        <f t="shared" si="30"/>
        <v>2.760000000000002</v>
      </c>
      <c r="EQ48" s="33">
        <f t="shared" si="30"/>
        <v>5.0500000000000025</v>
      </c>
      <c r="ER48" s="33">
        <f t="shared" si="30"/>
        <v>5.0920000000000023</v>
      </c>
      <c r="ES48" s="33">
        <f t="shared" si="30"/>
        <v>4.8310000000000022</v>
      </c>
      <c r="ET48" s="33">
        <f t="shared" si="30"/>
        <v>-0.53799999999999759</v>
      </c>
      <c r="EU48" s="33">
        <f t="shared" si="30"/>
        <v>-1.0629999999999979</v>
      </c>
      <c r="EV48" s="33">
        <f t="shared" si="30"/>
        <v>-1.0889999999999977</v>
      </c>
      <c r="EW48" s="33">
        <f t="shared" si="30"/>
        <v>-3.6299999999999972</v>
      </c>
      <c r="EX48" s="33">
        <f t="shared" si="30"/>
        <v>-3.3139999999999983</v>
      </c>
      <c r="EY48" s="33">
        <f t="shared" si="30"/>
        <v>0.50500000000000211</v>
      </c>
      <c r="EZ48" s="33">
        <f t="shared" si="30"/>
        <v>0.48700000000000188</v>
      </c>
      <c r="FA48" s="33">
        <f t="shared" si="30"/>
        <v>0.26800000000000246</v>
      </c>
      <c r="FB48" s="33">
        <f t="shared" si="28"/>
        <v>1.3910000000000022</v>
      </c>
      <c r="FC48" s="33">
        <f t="shared" si="28"/>
        <v>0.86500000000000199</v>
      </c>
      <c r="FD48" s="33">
        <f t="shared" si="28"/>
        <v>1.1820000000000022</v>
      </c>
      <c r="FE48" s="33">
        <f t="shared" si="28"/>
        <v>1.276000000000002</v>
      </c>
      <c r="FF48" s="33">
        <f t="shared" si="28"/>
        <v>1.1860000000000022</v>
      </c>
      <c r="FG48" s="33">
        <f t="shared" si="28"/>
        <v>1.119000000000002</v>
      </c>
      <c r="FH48" s="67"/>
      <c r="FI48" s="34">
        <v>1997</v>
      </c>
      <c r="FK48" s="33"/>
      <c r="FL48" s="33"/>
    </row>
    <row r="49" spans="1:168" x14ac:dyDescent="0.25">
      <c r="A49" t="s">
        <v>120</v>
      </c>
      <c r="B49" s="33">
        <f>+VLOOKUP($A49,'[2]World Current Acct'!$D$2:$AW$189,B$1-1973,0)</f>
        <v>5.7240000000000002</v>
      </c>
      <c r="C49" s="33">
        <f>+VLOOKUP($A49,'[2]World Current Acct'!$D$2:$AW$189,C$1-1973,0)</f>
        <v>5.93</v>
      </c>
      <c r="D49" s="33">
        <f>+VLOOKUP($A49,'[2]World Current Acct'!$D$2:$AW$189,D$1-1973,0)</f>
        <v>-7.3639999999999999</v>
      </c>
      <c r="E49" s="33">
        <f>+VLOOKUP($A49,'[2]World Current Acct'!$D$2:$AW$189,E$1-1973,0)</f>
        <v>-12.192</v>
      </c>
      <c r="F49" s="33">
        <f>+VLOOKUP($A49,'[2]World Current Acct'!$D$2:$AW$189,F$1-1973,0)</f>
        <v>-6.016</v>
      </c>
      <c r="G49" s="33">
        <f>+VLOOKUP($A49,'[2]World Current Acct'!$D$2:$AW$189,G$1-1973,0)</f>
        <v>-0.63600000000000001</v>
      </c>
      <c r="H49" s="33">
        <f>+VLOOKUP($A49,'[2]World Current Acct'!$D$2:$AW$189,H$1-1973,0)</f>
        <v>-8.5920000000000005</v>
      </c>
      <c r="I49" s="33">
        <f>+VLOOKUP($A49,'[2]World Current Acct'!$D$2:$AW$189,I$1-1973,0)</f>
        <v>-4.6890000000000001</v>
      </c>
      <c r="J49" s="33">
        <f>+VLOOKUP($A49,'[2]World Current Acct'!$D$2:$AW$189,J$1-1973,0)</f>
        <v>-1.9670000000000001</v>
      </c>
      <c r="K49" s="33">
        <f>+VLOOKUP($A49,'[2]World Current Acct'!$D$2:$AW$189,K$1-1973,0)</f>
        <v>-0.89200000000000002</v>
      </c>
      <c r="L49" s="33">
        <f>+VLOOKUP($A49,'[2]World Current Acct'!$D$2:$AW$189,L$1-1973,0)</f>
        <v>9.0559999999999992</v>
      </c>
      <c r="M49" s="33">
        <f>+VLOOKUP($A49,'[2]World Current Acct'!$D$2:$AW$189,M$1-1973,0)</f>
        <v>-0.09</v>
      </c>
      <c r="N49" s="33">
        <f>+VLOOKUP($A49,'[2]World Current Acct'!$D$2:$AW$189,N$1-1973,0)</f>
        <v>2.6120000000000001</v>
      </c>
      <c r="O49" s="33">
        <f>+VLOOKUP($A49,'[2]World Current Acct'!$D$2:$AW$189,O$1-1973,0)</f>
        <v>2.4689999999999999</v>
      </c>
      <c r="P49" s="33">
        <f>+VLOOKUP($A49,'[2]World Current Acct'!$D$2:$AW$189,P$1-1973,0)</f>
        <v>4.4029999999999996</v>
      </c>
      <c r="Q49" s="33">
        <f>+VLOOKUP($A49,'[2]World Current Acct'!$D$2:$AW$189,Q$1-1973,0)</f>
        <v>5.5129999999999999</v>
      </c>
      <c r="R49" s="33">
        <f>+VLOOKUP($A49,'[2]World Current Acct'!$D$2:$AW$189,R$1-1973,0)</f>
        <v>1.8260000000000001</v>
      </c>
      <c r="S49" s="33">
        <f>+VLOOKUP($A49,'[2]World Current Acct'!$D$2:$AW$189,S$1-1973,0)</f>
        <v>-10.694000000000001</v>
      </c>
      <c r="T49" s="33">
        <f>+VLOOKUP($A49,'[2]World Current Acct'!$D$2:$AW$189,T$1-1973,0)</f>
        <v>-10.648</v>
      </c>
      <c r="U49" s="33">
        <f>+VLOOKUP($A49,'[2]World Current Acct'!$D$2:$AW$189,U$1-1973,0)</f>
        <v>0.45100000000000001</v>
      </c>
      <c r="V49" s="33">
        <f>+VLOOKUP($A49,'[2]World Current Acct'!$D$2:$AW$189,V$1-1973,0)</f>
        <v>6.6719999999999997</v>
      </c>
      <c r="W49" s="33">
        <f>+VLOOKUP($A49,'[2]World Current Acct'!$D$2:$AW$189,W$1-1973,0)</f>
        <v>5.0380000000000003</v>
      </c>
      <c r="X49" s="33">
        <f>+VLOOKUP($A49,'[2]World Current Acct'!$D$2:$AW$189,X$1-1973,0)</f>
        <v>0.85099999999999998</v>
      </c>
      <c r="Y49" s="33">
        <f>+VLOOKUP($A49,'[2]World Current Acct'!$D$2:$AW$189,Y$1-1973,0)</f>
        <v>8.7200000000000006</v>
      </c>
      <c r="Z49" s="33">
        <f>+VLOOKUP($A49,'[2]World Current Acct'!$D$2:$AW$189,Z$1-1973,0)</f>
        <v>12.409000000000001</v>
      </c>
      <c r="AA49" s="33">
        <f>+VLOOKUP($A49,'[2]World Current Acct'!$D$2:$AW$189,AA$1-1973,0)</f>
        <v>22.481000000000002</v>
      </c>
      <c r="AB49" s="33">
        <f>+VLOOKUP($A49,'[2]World Current Acct'!$D$2:$AW$189,AB$1-1973,0)</f>
        <v>39.582999999999998</v>
      </c>
      <c r="AC49" s="33">
        <f>+VLOOKUP($A49,'[2]World Current Acct'!$D$2:$AW$189,AC$1-1973,0)</f>
        <v>23.872</v>
      </c>
      <c r="AD49" s="33">
        <f>+VLOOKUP($A49,'[2]World Current Acct'!$D$2:$AW$189,AD$1-1973,0)</f>
        <v>30.495000000000001</v>
      </c>
      <c r="AE49" s="33">
        <f>+VLOOKUP($A49,'[2]World Current Acct'!$D$2:$AW$189,AE$1-1973,0)</f>
        <v>8.5150000000000006</v>
      </c>
      <c r="AF49" s="33">
        <f>+VLOOKUP($A49,'[2]World Current Acct'!$D$2:$AW$189,AF$1-1973,0)</f>
        <v>20.260999999999999</v>
      </c>
      <c r="AG49" s="33">
        <f>+VLOOKUP($A49,'[2]World Current Acct'!$D$2:$AW$189,AG$1-1973,0)</f>
        <v>11.12</v>
      </c>
      <c r="AH49" s="33">
        <f>+VLOOKUP($A49,'[2]World Current Acct'!$D$2:$AW$189,AH$1-1973,0)</f>
        <v>12.146000000000001</v>
      </c>
      <c r="AI49" s="33">
        <f>+VLOOKUP($A49,'[2]World Current Acct'!$D$2:$AW$189,AI$1-1973,0)</f>
        <v>11.048</v>
      </c>
      <c r="AJ49" s="33">
        <f>+VLOOKUP($A49,'[2]World Current Acct'!$D$2:$AW$189,AJ$1-1973,0)</f>
        <v>11.163</v>
      </c>
      <c r="AK49" s="33">
        <f>+VLOOKUP($A49,'[2]World Current Acct'!$D$2:$AW$189,AK$1-1973,0)</f>
        <v>11.055999999999999</v>
      </c>
      <c r="AL49" s="33">
        <f>+VLOOKUP($A49,'[2]World Current Acct'!$D$2:$AW$189,AL$1-1973,0)</f>
        <v>10.807</v>
      </c>
      <c r="AM49" s="33">
        <f>+VLOOKUP($A49,'[2]World Current Acct'!$D$2:$AW$189,AM$1-1973,0)</f>
        <v>10.475</v>
      </c>
      <c r="AN49" s="33">
        <f>+VLOOKUP($A49,'[2]World Current Acct'!$D$2:$AW$189,AN$1-1973,0)</f>
        <v>10.327</v>
      </c>
      <c r="AO49" s="66"/>
      <c r="AQ49" t="s">
        <v>120</v>
      </c>
      <c r="AR49">
        <f t="shared" si="34"/>
        <v>3.5988819007686885</v>
      </c>
      <c r="AS49">
        <f t="shared" si="34"/>
        <v>-224.18212478920742</v>
      </c>
      <c r="AT49">
        <f t="shared" si="34"/>
        <v>65.562194459532861</v>
      </c>
      <c r="AU49">
        <f t="shared" si="34"/>
        <v>-50.656167979002625</v>
      </c>
      <c r="AV49">
        <f t="shared" si="34"/>
        <v>-89.428191489361708</v>
      </c>
      <c r="AW49">
        <f t="shared" si="34"/>
        <v>1250.9433962264152</v>
      </c>
      <c r="AX49">
        <f t="shared" si="33"/>
        <v>-45.425977653631286</v>
      </c>
      <c r="AY49">
        <f t="shared" si="33"/>
        <v>-58.050757091064192</v>
      </c>
      <c r="AZ49">
        <f t="shared" si="33"/>
        <v>-54.651753940010167</v>
      </c>
      <c r="BA49">
        <f t="shared" si="33"/>
        <v>-1115.2466367713005</v>
      </c>
      <c r="BB49">
        <f t="shared" si="33"/>
        <v>-100.99381625441696</v>
      </c>
      <c r="BC49">
        <f t="shared" si="33"/>
        <v>-3002.2222222222226</v>
      </c>
      <c r="BD49">
        <f t="shared" si="33"/>
        <v>-5.4747320061255778</v>
      </c>
      <c r="BE49">
        <f t="shared" si="33"/>
        <v>78.331308221952213</v>
      </c>
      <c r="BF49">
        <f t="shared" si="33"/>
        <v>25.210084033613441</v>
      </c>
      <c r="BG49">
        <f t="shared" si="33"/>
        <v>-66.878287683656822</v>
      </c>
      <c r="BH49">
        <f t="shared" si="32"/>
        <v>-685.65169769989052</v>
      </c>
      <c r="BI49">
        <f t="shared" si="32"/>
        <v>-0.43014774639985376</v>
      </c>
      <c r="BJ49">
        <f t="shared" si="32"/>
        <v>-104.23553719008265</v>
      </c>
      <c r="BK49">
        <f t="shared" si="32"/>
        <v>1379.3791574279378</v>
      </c>
      <c r="BL49">
        <f t="shared" si="32"/>
        <v>-24.490407673860901</v>
      </c>
      <c r="BM49">
        <f t="shared" si="32"/>
        <v>-83.108376339817397</v>
      </c>
      <c r="BN49">
        <f t="shared" si="32"/>
        <v>924.67685076380735</v>
      </c>
      <c r="BO49">
        <f t="shared" si="32"/>
        <v>42.305045871559628</v>
      </c>
      <c r="BP49">
        <f t="shared" si="32"/>
        <v>81.166894995567731</v>
      </c>
      <c r="BQ49">
        <f t="shared" si="32"/>
        <v>76.07312841955428</v>
      </c>
      <c r="BR49">
        <f t="shared" si="32"/>
        <v>-39.691281610792508</v>
      </c>
      <c r="BS49">
        <f t="shared" si="32"/>
        <v>27.743800268096535</v>
      </c>
      <c r="BT49">
        <f t="shared" si="23"/>
        <v>-72.077389736022297</v>
      </c>
      <c r="BU49">
        <f t="shared" si="23"/>
        <v>137.94480328831474</v>
      </c>
      <c r="BV49">
        <f t="shared" si="23"/>
        <v>-45.116233157297273</v>
      </c>
      <c r="BW49">
        <f t="shared" si="23"/>
        <v>9.2266187050359889</v>
      </c>
      <c r="BX49">
        <f t="shared" si="23"/>
        <v>-9.040013173061098</v>
      </c>
      <c r="BY49">
        <f t="shared" si="23"/>
        <v>1.0409123823316406</v>
      </c>
      <c r="BZ49">
        <f t="shared" ref="BZ49:CC51" si="36">+AK49/AJ49*100-100</f>
        <v>-0.95852369434740581</v>
      </c>
      <c r="CA49">
        <f t="shared" si="36"/>
        <v>-2.2521707670043298</v>
      </c>
      <c r="CB49">
        <f t="shared" si="36"/>
        <v>-3.0720829092255002</v>
      </c>
      <c r="CC49">
        <f t="shared" si="36"/>
        <v>-1.4128878281622974</v>
      </c>
      <c r="CF49" t="s">
        <v>120</v>
      </c>
      <c r="CG49" s="33">
        <f t="shared" ref="CG49:CU51" si="37">+C49-B49</f>
        <v>0.20599999999999952</v>
      </c>
      <c r="CH49" s="33">
        <f t="shared" si="37"/>
        <v>-13.294</v>
      </c>
      <c r="CI49" s="33">
        <f t="shared" si="37"/>
        <v>-4.8280000000000003</v>
      </c>
      <c r="CJ49" s="33">
        <f t="shared" si="37"/>
        <v>6.1760000000000002</v>
      </c>
      <c r="CK49" s="33">
        <f t="shared" si="37"/>
        <v>5.38</v>
      </c>
      <c r="CL49" s="33">
        <f t="shared" si="37"/>
        <v>-7.9560000000000004</v>
      </c>
      <c r="CM49" s="33">
        <f t="shared" si="37"/>
        <v>3.9030000000000005</v>
      </c>
      <c r="CN49" s="33">
        <f t="shared" si="37"/>
        <v>2.722</v>
      </c>
      <c r="CO49" s="33">
        <f t="shared" si="37"/>
        <v>1.0750000000000002</v>
      </c>
      <c r="CP49" s="33">
        <f t="shared" si="37"/>
        <v>9.9479999999999986</v>
      </c>
      <c r="CQ49" s="33">
        <f t="shared" si="37"/>
        <v>-9.145999999999999</v>
      </c>
      <c r="CR49" s="33">
        <f t="shared" si="37"/>
        <v>2.702</v>
      </c>
      <c r="CS49" s="33">
        <f t="shared" si="37"/>
        <v>-0.14300000000000024</v>
      </c>
      <c r="CT49" s="33">
        <f t="shared" si="37"/>
        <v>1.9339999999999997</v>
      </c>
      <c r="CU49" s="33">
        <f t="shared" si="37"/>
        <v>1.1100000000000003</v>
      </c>
      <c r="CV49" s="33">
        <f t="shared" si="35"/>
        <v>-3.6869999999999998</v>
      </c>
      <c r="CW49" s="33">
        <f t="shared" si="29"/>
        <v>-12.520000000000001</v>
      </c>
      <c r="CX49" s="33">
        <f t="shared" si="29"/>
        <v>4.6000000000001151E-2</v>
      </c>
      <c r="CY49" s="33">
        <f t="shared" si="29"/>
        <v>11.099</v>
      </c>
      <c r="CZ49" s="33">
        <f t="shared" si="29"/>
        <v>6.2210000000000001</v>
      </c>
      <c r="DA49" s="33">
        <f t="shared" si="29"/>
        <v>-1.6339999999999995</v>
      </c>
      <c r="DB49" s="33">
        <f t="shared" si="29"/>
        <v>-4.1870000000000003</v>
      </c>
      <c r="DC49" s="33">
        <f t="shared" si="29"/>
        <v>7.8690000000000007</v>
      </c>
      <c r="DD49" s="33">
        <f t="shared" si="29"/>
        <v>3.6890000000000001</v>
      </c>
      <c r="DE49" s="33">
        <f t="shared" si="29"/>
        <v>10.072000000000001</v>
      </c>
      <c r="DF49" s="33">
        <f t="shared" si="29"/>
        <v>17.101999999999997</v>
      </c>
      <c r="DG49" s="33">
        <f t="shared" si="29"/>
        <v>-15.710999999999999</v>
      </c>
      <c r="DH49" s="33">
        <f t="shared" si="29"/>
        <v>6.6230000000000011</v>
      </c>
      <c r="DI49" s="33">
        <f t="shared" si="29"/>
        <v>-21.98</v>
      </c>
      <c r="DJ49" s="33">
        <f t="shared" si="29"/>
        <v>11.745999999999999</v>
      </c>
      <c r="DK49" s="33">
        <f t="shared" si="27"/>
        <v>-9.141</v>
      </c>
      <c r="DL49" s="33">
        <f t="shared" si="27"/>
        <v>1.0260000000000016</v>
      </c>
      <c r="DM49" s="33">
        <f t="shared" si="20"/>
        <v>-1.0980000000000008</v>
      </c>
      <c r="DN49" s="33">
        <f t="shared" si="20"/>
        <v>0.11500000000000021</v>
      </c>
      <c r="DO49" s="33">
        <f t="shared" si="20"/>
        <v>-0.10700000000000109</v>
      </c>
      <c r="DP49" s="33">
        <f t="shared" si="20"/>
        <v>-0.24899999999999878</v>
      </c>
      <c r="DQ49" s="33">
        <f t="shared" si="20"/>
        <v>-0.33200000000000074</v>
      </c>
      <c r="DR49" s="33">
        <f t="shared" si="20"/>
        <v>-0.14799999999999969</v>
      </c>
      <c r="DS49" s="33"/>
      <c r="DU49" t="s">
        <v>120</v>
      </c>
      <c r="DV49" s="33">
        <f t="shared" si="13"/>
        <v>0.20599999999999952</v>
      </c>
      <c r="DW49" s="33">
        <f t="shared" si="31"/>
        <v>-13.088000000000001</v>
      </c>
      <c r="DX49" s="33">
        <f t="shared" si="31"/>
        <v>-17.916</v>
      </c>
      <c r="DY49" s="33">
        <f t="shared" si="31"/>
        <v>-11.74</v>
      </c>
      <c r="DZ49" s="33">
        <f t="shared" si="31"/>
        <v>-6.36</v>
      </c>
      <c r="EA49" s="33">
        <f t="shared" si="31"/>
        <v>-14.316000000000001</v>
      </c>
      <c r="EB49" s="33">
        <f t="shared" si="31"/>
        <v>-10.413</v>
      </c>
      <c r="EC49" s="33">
        <f t="shared" si="31"/>
        <v>-7.6910000000000007</v>
      </c>
      <c r="ED49" s="33">
        <f t="shared" si="31"/>
        <v>-6.6160000000000005</v>
      </c>
      <c r="EE49" s="33">
        <f t="shared" si="31"/>
        <v>3.3319999999999981</v>
      </c>
      <c r="EF49" s="33">
        <f t="shared" si="31"/>
        <v>-5.8140000000000009</v>
      </c>
      <c r="EG49" s="33">
        <f t="shared" si="31"/>
        <v>-3.112000000000001</v>
      </c>
      <c r="EH49" s="33">
        <f t="shared" si="31"/>
        <v>-3.2550000000000012</v>
      </c>
      <c r="EI49" s="33">
        <f t="shared" si="31"/>
        <v>-1.3210000000000015</v>
      </c>
      <c r="EJ49" s="33">
        <f t="shared" si="31"/>
        <v>-0.21100000000000119</v>
      </c>
      <c r="EK49" s="33">
        <f t="shared" si="31"/>
        <v>-3.898000000000001</v>
      </c>
      <c r="EL49" s="33">
        <f t="shared" si="31"/>
        <v>-16.418000000000003</v>
      </c>
      <c r="EM49" s="33">
        <f t="shared" si="30"/>
        <v>-16.372</v>
      </c>
      <c r="EN49" s="33">
        <f t="shared" si="30"/>
        <v>-5.2729999999999997</v>
      </c>
      <c r="EO49" s="33">
        <f t="shared" si="30"/>
        <v>0.9480000000000004</v>
      </c>
      <c r="EP49" s="33">
        <f t="shared" si="30"/>
        <v>-0.68599999999999905</v>
      </c>
      <c r="EQ49" s="33">
        <f t="shared" si="30"/>
        <v>-4.8729999999999993</v>
      </c>
      <c r="ER49" s="33">
        <f t="shared" si="30"/>
        <v>2.9960000000000013</v>
      </c>
      <c r="ES49" s="33">
        <f t="shared" si="30"/>
        <v>6.6850000000000014</v>
      </c>
      <c r="ET49" s="33">
        <f t="shared" si="30"/>
        <v>16.757000000000001</v>
      </c>
      <c r="EU49" s="33">
        <f t="shared" si="30"/>
        <v>33.858999999999995</v>
      </c>
      <c r="EV49" s="33">
        <f t="shared" si="30"/>
        <v>18.147999999999996</v>
      </c>
      <c r="EW49" s="33">
        <f t="shared" si="30"/>
        <v>24.770999999999997</v>
      </c>
      <c r="EX49" s="33">
        <f t="shared" si="30"/>
        <v>2.7909999999999968</v>
      </c>
      <c r="EY49" s="33">
        <f t="shared" si="30"/>
        <v>14.536999999999995</v>
      </c>
      <c r="EZ49" s="33">
        <f t="shared" si="30"/>
        <v>5.3959999999999955</v>
      </c>
      <c r="FA49" s="33">
        <f t="shared" si="30"/>
        <v>6.421999999999997</v>
      </c>
      <c r="FB49" s="33">
        <f t="shared" ref="FB49:FG51" si="38">+FA49+DM49</f>
        <v>5.3239999999999963</v>
      </c>
      <c r="FC49" s="33">
        <f t="shared" si="38"/>
        <v>5.4389999999999965</v>
      </c>
      <c r="FD49" s="33">
        <f t="shared" si="38"/>
        <v>5.3319999999999954</v>
      </c>
      <c r="FE49" s="33">
        <f t="shared" si="38"/>
        <v>5.0829999999999966</v>
      </c>
      <c r="FF49" s="33">
        <f t="shared" si="38"/>
        <v>4.7509999999999959</v>
      </c>
      <c r="FG49" s="33">
        <f t="shared" si="38"/>
        <v>4.6029999999999962</v>
      </c>
      <c r="FH49" s="67"/>
      <c r="FI49" s="34">
        <v>1992</v>
      </c>
      <c r="FK49" s="33"/>
      <c r="FL49" s="33"/>
    </row>
    <row r="50" spans="1:168" x14ac:dyDescent="0.25">
      <c r="A50" t="s">
        <v>172</v>
      </c>
      <c r="B50" s="33"/>
      <c r="C50" s="33"/>
      <c r="D50" s="33"/>
      <c r="E50" s="33"/>
      <c r="F50" s="33"/>
      <c r="G50" s="33"/>
      <c r="H50" s="33"/>
      <c r="I50" s="33"/>
      <c r="J50" s="33"/>
      <c r="K50" s="33"/>
      <c r="L50" s="33"/>
      <c r="M50" s="33"/>
      <c r="N50" s="33"/>
      <c r="O50" s="33"/>
      <c r="P50" s="33"/>
      <c r="Q50" s="33"/>
      <c r="R50" s="33"/>
      <c r="S50" s="33"/>
      <c r="T50" s="33"/>
      <c r="U50" s="33"/>
      <c r="V50" s="33"/>
      <c r="W50" s="33">
        <f>+VLOOKUP($A50,'[2]World Current Acct'!$D$2:$AW$189,W$1-1973,0)</f>
        <v>-66.578000000000003</v>
      </c>
      <c r="X50" s="33">
        <f>+VLOOKUP($A50,'[2]World Current Acct'!$D$2:$AW$189,X$1-1973,0)</f>
        <v>40.404000000000003</v>
      </c>
      <c r="Y50" s="33">
        <f>+VLOOKUP($A50,'[2]World Current Acct'!$D$2:$AW$189,Y$1-1973,0)</f>
        <v>-8.9860000000000007</v>
      </c>
      <c r="Z50" s="33">
        <f>+VLOOKUP($A50,'[2]World Current Acct'!$D$2:$AW$189,Z$1-1973,0)</f>
        <v>5.8920000000000003</v>
      </c>
      <c r="AA50" s="33">
        <f>+VLOOKUP($A50,'[2]World Current Acct'!$D$2:$AW$189,AA$1-1973,0)</f>
        <v>24.69</v>
      </c>
      <c r="AB50" s="33">
        <f>+VLOOKUP($A50,'[2]World Current Acct'!$D$2:$AW$189,AB$1-1973,0)</f>
        <v>27.25</v>
      </c>
      <c r="AC50" s="33">
        <f>+VLOOKUP($A50,'[2]World Current Acct'!$D$2:$AW$189,AC$1-1973,0)</f>
        <v>14.196999999999999</v>
      </c>
      <c r="AD50" s="33">
        <f>+VLOOKUP($A50,'[2]World Current Acct'!$D$2:$AW$189,AD$1-1973,0)</f>
        <v>-13.151999999999999</v>
      </c>
      <c r="AE50" s="33">
        <f>+VLOOKUP($A50,'[2]World Current Acct'!$D$2:$AW$189,AE$1-1973,0)</f>
        <v>27.827999999999999</v>
      </c>
      <c r="AF50" s="33">
        <f>+VLOOKUP($A50,'[2]World Current Acct'!$D$2:$AW$189,AF$1-1973,0)</f>
        <v>-3.778</v>
      </c>
      <c r="AG50" s="33">
        <f>+VLOOKUP($A50,'[2]World Current Acct'!$D$2:$AW$189,AG$1-1973,0)</f>
        <v>-29.225999999999999</v>
      </c>
      <c r="AH50" s="33">
        <f>+VLOOKUP($A50,'[2]World Current Acct'!$D$2:$AW$189,AH$1-1973,0)</f>
        <v>-8.5120000000000005</v>
      </c>
      <c r="AI50" s="33">
        <f>+VLOOKUP($A50,'[2]World Current Acct'!$D$2:$AW$189,AI$1-1973,0)</f>
        <v>-3.2559999999999998</v>
      </c>
      <c r="AJ50" s="33">
        <f>+VLOOKUP($A50,'[2]World Current Acct'!$D$2:$AW$189,AJ$1-1973,0)</f>
        <v>1.8560000000000001</v>
      </c>
      <c r="AK50" s="33">
        <f>+VLOOKUP($A50,'[2]World Current Acct'!$D$2:$AW$189,AK$1-1973,0)</f>
        <v>4.1630000000000003</v>
      </c>
      <c r="AL50" s="33">
        <f>+VLOOKUP($A50,'[2]World Current Acct'!$D$2:$AW$189,AL$1-1973,0)</f>
        <v>4.1920000000000002</v>
      </c>
      <c r="AM50" s="33">
        <f>+VLOOKUP($A50,'[2]World Current Acct'!$D$2:$AW$189,AM$1-1973,0)</f>
        <v>4.2679999999999998</v>
      </c>
      <c r="AN50" s="33">
        <f>+VLOOKUP($A50,'[2]World Current Acct'!$D$2:$AW$189,AN$1-1973,0)</f>
        <v>4.3710000000000004</v>
      </c>
      <c r="AQ50" t="s">
        <v>172</v>
      </c>
      <c r="AR50" t="e">
        <f t="shared" si="34"/>
        <v>#DIV/0!</v>
      </c>
      <c r="AS50" t="e">
        <f t="shared" si="34"/>
        <v>#DIV/0!</v>
      </c>
      <c r="AT50" t="e">
        <f t="shared" si="34"/>
        <v>#DIV/0!</v>
      </c>
      <c r="AU50" t="e">
        <f t="shared" si="34"/>
        <v>#DIV/0!</v>
      </c>
      <c r="AV50" t="e">
        <f t="shared" si="34"/>
        <v>#DIV/0!</v>
      </c>
      <c r="AW50" t="e">
        <f t="shared" si="34"/>
        <v>#DIV/0!</v>
      </c>
      <c r="AX50" t="e">
        <f t="shared" si="33"/>
        <v>#DIV/0!</v>
      </c>
      <c r="AY50" t="e">
        <f t="shared" si="33"/>
        <v>#DIV/0!</v>
      </c>
      <c r="AZ50" t="e">
        <f t="shared" si="33"/>
        <v>#DIV/0!</v>
      </c>
      <c r="BA50" t="e">
        <f t="shared" si="33"/>
        <v>#DIV/0!</v>
      </c>
      <c r="BB50" t="e">
        <f t="shared" si="33"/>
        <v>#DIV/0!</v>
      </c>
      <c r="BC50" t="e">
        <f t="shared" si="33"/>
        <v>#DIV/0!</v>
      </c>
      <c r="BD50" t="e">
        <f t="shared" si="33"/>
        <v>#DIV/0!</v>
      </c>
      <c r="BE50" t="e">
        <f t="shared" si="33"/>
        <v>#DIV/0!</v>
      </c>
      <c r="BF50" t="e">
        <f t="shared" si="33"/>
        <v>#DIV/0!</v>
      </c>
      <c r="BG50" t="e">
        <f t="shared" si="33"/>
        <v>#DIV/0!</v>
      </c>
      <c r="BH50" t="e">
        <f t="shared" si="33"/>
        <v>#DIV/0!</v>
      </c>
      <c r="BI50" t="e">
        <f t="shared" si="33"/>
        <v>#DIV/0!</v>
      </c>
      <c r="BJ50" t="e">
        <f t="shared" si="33"/>
        <v>#DIV/0!</v>
      </c>
      <c r="BK50" t="e">
        <f t="shared" si="32"/>
        <v>#DIV/0!</v>
      </c>
      <c r="BL50" t="e">
        <f t="shared" si="32"/>
        <v>#DIV/0!</v>
      </c>
      <c r="BM50">
        <f t="shared" si="32"/>
        <v>-160.68671332872719</v>
      </c>
      <c r="BN50">
        <f t="shared" si="32"/>
        <v>-122.24037224037224</v>
      </c>
      <c r="BO50">
        <f t="shared" si="32"/>
        <v>-165.56866236367682</v>
      </c>
      <c r="BP50">
        <f t="shared" si="32"/>
        <v>319.04276985743377</v>
      </c>
      <c r="BQ50">
        <f t="shared" si="32"/>
        <v>10.368570271364931</v>
      </c>
      <c r="BR50">
        <f t="shared" si="32"/>
        <v>-47.900917431192667</v>
      </c>
      <c r="BS50">
        <f t="shared" si="32"/>
        <v>-192.63928999084314</v>
      </c>
      <c r="BT50">
        <f t="shared" si="32"/>
        <v>-311.58759124087589</v>
      </c>
      <c r="BU50">
        <f t="shared" si="32"/>
        <v>-113.57625413252839</v>
      </c>
      <c r="BV50">
        <f t="shared" si="32"/>
        <v>673.58390682901006</v>
      </c>
      <c r="BW50">
        <f t="shared" si="32"/>
        <v>-70.875248066789851</v>
      </c>
      <c r="BX50">
        <f t="shared" ref="BT50:BY51" si="39">+AI50/AH50*100-100</f>
        <v>-61.748120300751886</v>
      </c>
      <c r="BY50">
        <f t="shared" si="39"/>
        <v>-157.00245700245699</v>
      </c>
      <c r="BZ50">
        <f t="shared" si="36"/>
        <v>124.29956896551727</v>
      </c>
      <c r="CA50">
        <f t="shared" si="36"/>
        <v>0.69661301945711784</v>
      </c>
      <c r="CB50">
        <f t="shared" si="36"/>
        <v>1.812977099236619</v>
      </c>
      <c r="CC50">
        <f t="shared" si="36"/>
        <v>2.41330834114342</v>
      </c>
      <c r="CF50" t="s">
        <v>172</v>
      </c>
      <c r="CG50" s="33">
        <f t="shared" si="37"/>
        <v>0</v>
      </c>
      <c r="CH50" s="33">
        <f t="shared" si="37"/>
        <v>0</v>
      </c>
      <c r="CI50" s="33">
        <f t="shared" si="37"/>
        <v>0</v>
      </c>
      <c r="CJ50" s="33">
        <f t="shared" si="37"/>
        <v>0</v>
      </c>
      <c r="CK50" s="33">
        <f t="shared" si="37"/>
        <v>0</v>
      </c>
      <c r="CL50" s="33">
        <f t="shared" si="37"/>
        <v>0</v>
      </c>
      <c r="CM50" s="33">
        <f t="shared" si="37"/>
        <v>0</v>
      </c>
      <c r="CN50" s="33">
        <f t="shared" si="37"/>
        <v>0</v>
      </c>
      <c r="CO50" s="33">
        <f t="shared" si="37"/>
        <v>0</v>
      </c>
      <c r="CP50" s="33">
        <f t="shared" si="37"/>
        <v>0</v>
      </c>
      <c r="CQ50" s="33">
        <f t="shared" si="37"/>
        <v>0</v>
      </c>
      <c r="CR50" s="33">
        <f t="shared" si="37"/>
        <v>0</v>
      </c>
      <c r="CS50" s="33">
        <f t="shared" si="37"/>
        <v>0</v>
      </c>
      <c r="CT50" s="33">
        <f t="shared" si="37"/>
        <v>0</v>
      </c>
      <c r="CU50" s="33">
        <f t="shared" si="37"/>
        <v>0</v>
      </c>
      <c r="CV50" s="33">
        <f t="shared" si="35"/>
        <v>0</v>
      </c>
      <c r="CW50" s="33">
        <f t="shared" si="29"/>
        <v>0</v>
      </c>
      <c r="CX50" s="33">
        <f t="shared" si="29"/>
        <v>0</v>
      </c>
      <c r="CY50" s="33">
        <f t="shared" si="29"/>
        <v>0</v>
      </c>
      <c r="CZ50" s="33">
        <f t="shared" si="29"/>
        <v>0</v>
      </c>
      <c r="DA50" s="33">
        <f t="shared" si="29"/>
        <v>-66.578000000000003</v>
      </c>
      <c r="DB50" s="33">
        <f t="shared" si="29"/>
        <v>106.982</v>
      </c>
      <c r="DC50" s="33">
        <f t="shared" si="29"/>
        <v>-49.39</v>
      </c>
      <c r="DD50" s="33">
        <f t="shared" si="29"/>
        <v>14.878</v>
      </c>
      <c r="DE50" s="33">
        <f t="shared" si="29"/>
        <v>18.798000000000002</v>
      </c>
      <c r="DF50" s="33">
        <f t="shared" si="29"/>
        <v>2.5599999999999987</v>
      </c>
      <c r="DG50" s="33">
        <f t="shared" si="29"/>
        <v>-13.053000000000001</v>
      </c>
      <c r="DH50" s="33">
        <f t="shared" si="29"/>
        <v>-27.348999999999997</v>
      </c>
      <c r="DI50" s="33">
        <f t="shared" si="29"/>
        <v>40.98</v>
      </c>
      <c r="DJ50" s="33">
        <f t="shared" si="29"/>
        <v>-31.605999999999998</v>
      </c>
      <c r="DK50" s="33">
        <f t="shared" si="27"/>
        <v>-25.448</v>
      </c>
      <c r="DL50" s="33">
        <f t="shared" si="27"/>
        <v>20.713999999999999</v>
      </c>
      <c r="DM50" s="33">
        <f t="shared" si="20"/>
        <v>5.2560000000000002</v>
      </c>
      <c r="DN50" s="33">
        <f t="shared" si="20"/>
        <v>5.1120000000000001</v>
      </c>
      <c r="DO50" s="33">
        <f t="shared" si="20"/>
        <v>2.3070000000000004</v>
      </c>
      <c r="DP50" s="33">
        <f t="shared" si="20"/>
        <v>2.8999999999999915E-2</v>
      </c>
      <c r="DQ50" s="33">
        <f t="shared" si="20"/>
        <v>7.5999999999999623E-2</v>
      </c>
      <c r="DR50" s="33">
        <f t="shared" si="20"/>
        <v>0.10300000000000065</v>
      </c>
      <c r="DS50" s="33"/>
      <c r="DU50" t="s">
        <v>172</v>
      </c>
      <c r="DV50" s="33">
        <f t="shared" si="13"/>
        <v>0</v>
      </c>
      <c r="DW50" s="33">
        <f t="shared" si="31"/>
        <v>0</v>
      </c>
      <c r="DX50" s="33">
        <f t="shared" si="31"/>
        <v>0</v>
      </c>
      <c r="DY50" s="33">
        <f t="shared" si="31"/>
        <v>0</v>
      </c>
      <c r="DZ50" s="33">
        <f t="shared" si="31"/>
        <v>0</v>
      </c>
      <c r="EA50" s="33">
        <f t="shared" si="31"/>
        <v>0</v>
      </c>
      <c r="EB50" s="33">
        <f t="shared" si="31"/>
        <v>0</v>
      </c>
      <c r="EC50" s="33">
        <f t="shared" si="31"/>
        <v>0</v>
      </c>
      <c r="ED50" s="33">
        <f t="shared" si="31"/>
        <v>0</v>
      </c>
      <c r="EE50" s="33">
        <f t="shared" si="31"/>
        <v>0</v>
      </c>
      <c r="EF50" s="33">
        <f t="shared" si="31"/>
        <v>0</v>
      </c>
      <c r="EG50" s="33">
        <f t="shared" si="31"/>
        <v>0</v>
      </c>
      <c r="EH50" s="33">
        <f t="shared" si="31"/>
        <v>0</v>
      </c>
      <c r="EI50" s="33">
        <f t="shared" si="31"/>
        <v>0</v>
      </c>
      <c r="EJ50" s="33">
        <f t="shared" si="31"/>
        <v>0</v>
      </c>
      <c r="EK50" s="33">
        <f t="shared" si="31"/>
        <v>0</v>
      </c>
      <c r="EL50" s="33">
        <f t="shared" ref="EL50:FA51" si="40">+EK50+CW50</f>
        <v>0</v>
      </c>
      <c r="EM50" s="33">
        <f t="shared" si="40"/>
        <v>0</v>
      </c>
      <c r="EN50" s="33">
        <f t="shared" si="40"/>
        <v>0</v>
      </c>
      <c r="EO50" s="33">
        <f t="shared" si="40"/>
        <v>0</v>
      </c>
      <c r="EP50" s="33">
        <f t="shared" si="40"/>
        <v>-66.578000000000003</v>
      </c>
      <c r="EQ50" s="33">
        <f t="shared" si="40"/>
        <v>40.403999999999996</v>
      </c>
      <c r="ER50" s="33">
        <f t="shared" si="40"/>
        <v>-8.9860000000000042</v>
      </c>
      <c r="ES50" s="33">
        <f t="shared" si="40"/>
        <v>5.8919999999999959</v>
      </c>
      <c r="ET50" s="33">
        <f t="shared" si="40"/>
        <v>24.689999999999998</v>
      </c>
      <c r="EU50" s="33">
        <f t="shared" si="40"/>
        <v>27.249999999999996</v>
      </c>
      <c r="EV50" s="33">
        <f t="shared" si="40"/>
        <v>14.196999999999996</v>
      </c>
      <c r="EW50" s="33">
        <f t="shared" si="40"/>
        <v>-13.152000000000001</v>
      </c>
      <c r="EX50" s="33">
        <f t="shared" si="40"/>
        <v>27.827999999999996</v>
      </c>
      <c r="EY50" s="33">
        <f t="shared" si="40"/>
        <v>-3.7780000000000022</v>
      </c>
      <c r="EZ50" s="33">
        <f t="shared" si="40"/>
        <v>-29.226000000000003</v>
      </c>
      <c r="FA50" s="33">
        <f t="shared" si="40"/>
        <v>-8.512000000000004</v>
      </c>
      <c r="FB50" s="33">
        <f t="shared" si="38"/>
        <v>-3.2560000000000038</v>
      </c>
      <c r="FC50" s="33">
        <f t="shared" si="38"/>
        <v>1.8559999999999963</v>
      </c>
      <c r="FD50" s="33">
        <f t="shared" si="38"/>
        <v>4.1629999999999967</v>
      </c>
      <c r="FE50" s="33">
        <f t="shared" si="38"/>
        <v>4.1919999999999966</v>
      </c>
      <c r="FF50" s="33">
        <f t="shared" si="38"/>
        <v>4.2679999999999962</v>
      </c>
      <c r="FG50" s="33">
        <f t="shared" si="38"/>
        <v>4.3709999999999969</v>
      </c>
      <c r="FH50" s="33"/>
      <c r="FK50" s="33"/>
      <c r="FL50" s="33"/>
    </row>
    <row r="51" spans="1:168" x14ac:dyDescent="0.25">
      <c r="A51" t="s">
        <v>173</v>
      </c>
      <c r="B51" s="33">
        <f>+VLOOKUP($A51,'[2]World Current Acct'!$D$2:$AW$189,B$1-1973,0)</f>
        <v>0.95499999999999996</v>
      </c>
      <c r="C51" s="33">
        <f>+VLOOKUP($A51,'[2]World Current Acct'!$D$2:$AW$189,C$1-1973,0)</f>
        <v>12.34</v>
      </c>
      <c r="D51" s="33">
        <f>+VLOOKUP($A51,'[2]World Current Acct'!$D$2:$AW$189,D$1-1973,0)</f>
        <v>10.34</v>
      </c>
      <c r="E51" s="33">
        <f>+VLOOKUP($A51,'[2]World Current Acct'!$D$2:$AW$189,E$1-1973,0)</f>
        <v>7.984</v>
      </c>
      <c r="F51" s="33">
        <f>+VLOOKUP($A51,'[2]World Current Acct'!$D$2:$AW$189,F$1-1973,0)</f>
        <v>15.127000000000001</v>
      </c>
      <c r="G51" s="33">
        <f>+VLOOKUP($A51,'[2]World Current Acct'!$D$2:$AW$189,G$1-1973,0)</f>
        <v>1.0620000000000001</v>
      </c>
      <c r="H51" s="33">
        <f>+VLOOKUP($A51,'[2]World Current Acct'!$D$2:$AW$189,H$1-1973,0)</f>
        <v>4.7560000000000002</v>
      </c>
      <c r="I51" s="33">
        <f>+VLOOKUP($A51,'[2]World Current Acct'!$D$2:$AW$189,I$1-1973,0)</f>
        <v>9.51</v>
      </c>
      <c r="J51" s="33">
        <f>+VLOOKUP($A51,'[2]World Current Acct'!$D$2:$AW$189,J$1-1973,0)</f>
        <v>1.6970000000000001</v>
      </c>
      <c r="K51" s="33">
        <f>+VLOOKUP($A51,'[2]World Current Acct'!$D$2:$AW$189,K$1-1973,0)</f>
        <v>7.6050000000000004</v>
      </c>
      <c r="L51" s="33">
        <f>+VLOOKUP($A51,'[2]World Current Acct'!$D$2:$AW$189,L$1-1973,0)</f>
        <v>2.742</v>
      </c>
      <c r="M51" s="33">
        <f>+VLOOKUP($A51,'[2]World Current Acct'!$D$2:$AW$189,M$1-1973,0)</f>
        <v>-2.7280000000000002</v>
      </c>
      <c r="N51" s="33">
        <f>+VLOOKUP($A51,'[2]World Current Acct'!$D$2:$AW$189,N$1-1973,0)</f>
        <v>-2.5619999999999998</v>
      </c>
      <c r="O51" s="33">
        <f>+VLOOKUP($A51,'[2]World Current Acct'!$D$2:$AW$189,O$1-1973,0)</f>
        <v>-1.268</v>
      </c>
      <c r="P51" s="33">
        <f>+VLOOKUP($A51,'[2]World Current Acct'!$D$2:$AW$189,P$1-1973,0)</f>
        <v>-3.4780000000000002</v>
      </c>
      <c r="Q51" s="33">
        <f>+VLOOKUP($A51,'[2]World Current Acct'!$D$2:$AW$189,Q$1-1973,0)</f>
        <v>-2.153</v>
      </c>
      <c r="R51" s="33">
        <f>+VLOOKUP($A51,'[2]World Current Acct'!$D$2:$AW$189,R$1-1973,0)</f>
        <v>-2.1709999999999998</v>
      </c>
      <c r="S51" s="33">
        <f>+VLOOKUP($A51,'[2]World Current Acct'!$D$2:$AW$189,S$1-1973,0)</f>
        <v>-0.89900000000000002</v>
      </c>
      <c r="T51" s="33">
        <f>+VLOOKUP($A51,'[2]World Current Acct'!$D$2:$AW$189,T$1-1973,0)</f>
        <v>2.38</v>
      </c>
      <c r="U51" s="33">
        <f>+VLOOKUP($A51,'[2]World Current Acct'!$D$2:$AW$189,U$1-1973,0)</f>
        <v>-3.9990000000000001</v>
      </c>
      <c r="V51" s="33">
        <f>+VLOOKUP($A51,'[2]World Current Acct'!$D$2:$AW$189,V$1-1973,0)</f>
        <v>1.21</v>
      </c>
      <c r="W51" s="33">
        <f>+VLOOKUP($A51,'[2]World Current Acct'!$D$2:$AW$189,W$1-1973,0)</f>
        <v>-1.361</v>
      </c>
      <c r="X51" s="33">
        <f>+VLOOKUP($A51,'[2]World Current Acct'!$D$2:$AW$189,X$1-1973,0)</f>
        <v>-4.7439999999999998</v>
      </c>
      <c r="Y51" s="33">
        <f>+VLOOKUP($A51,'[2]World Current Acct'!$D$2:$AW$189,Y$1-1973,0)</f>
        <v>-7.2060000000000004</v>
      </c>
      <c r="Z51" s="33">
        <f>+VLOOKUP($A51,'[2]World Current Acct'!$D$2:$AW$189,Z$1-1973,0)</f>
        <v>-6.15</v>
      </c>
      <c r="AA51" s="33">
        <f>+VLOOKUP($A51,'[2]World Current Acct'!$D$2:$AW$189,AA$1-1973,0)</f>
        <v>-8.7319999999999993</v>
      </c>
      <c r="AB51" s="33">
        <f>+VLOOKUP($A51,'[2]World Current Acct'!$D$2:$AW$189,AB$1-1973,0)</f>
        <v>-6.21</v>
      </c>
      <c r="AC51" s="33">
        <f>+VLOOKUP($A51,'[2]World Current Acct'!$D$2:$AW$189,AC$1-1973,0)</f>
        <v>-6.351</v>
      </c>
      <c r="AD51" s="33">
        <f>+VLOOKUP($A51,'[2]World Current Acct'!$D$2:$AW$189,AD$1-1973,0)</f>
        <v>-9.3439999999999994</v>
      </c>
      <c r="AE51" s="33">
        <f>+VLOOKUP($A51,'[2]World Current Acct'!$D$2:$AW$189,AE$1-1973,0)</f>
        <v>-3.113</v>
      </c>
      <c r="AF51" s="33">
        <f>+VLOOKUP($A51,'[2]World Current Acct'!$D$2:$AW$189,AF$1-1973,0)</f>
        <v>-4.9480000000000004</v>
      </c>
      <c r="AG51" s="33">
        <f>+VLOOKUP($A51,'[2]World Current Acct'!$D$2:$AW$189,AG$1-1973,0)</f>
        <v>-6.29</v>
      </c>
      <c r="AH51" s="33">
        <f>+VLOOKUP($A51,'[2]World Current Acct'!$D$2:$AW$189,AH$1-1973,0)</f>
        <v>-6.617</v>
      </c>
      <c r="AI51" s="33">
        <f>+VLOOKUP($A51,'[2]World Current Acct'!$D$2:$AW$189,AI$1-1973,0)</f>
        <v>-6.3150000000000004</v>
      </c>
      <c r="AJ51" s="33">
        <f>+VLOOKUP($A51,'[2]World Current Acct'!$D$2:$AW$189,AJ$1-1973,0)</f>
        <v>-6.319</v>
      </c>
      <c r="AK51" s="33">
        <f>+VLOOKUP($A51,'[2]World Current Acct'!$D$2:$AW$189,AK$1-1973,0)</f>
        <v>-6.4640000000000004</v>
      </c>
      <c r="AL51" s="33">
        <f>+VLOOKUP($A51,'[2]World Current Acct'!$D$2:$AW$189,AL$1-1973,0)</f>
        <v>-6.4539999999999997</v>
      </c>
      <c r="AM51" s="33">
        <f>+VLOOKUP($A51,'[2]World Current Acct'!$D$2:$AW$189,AM$1-1973,0)</f>
        <v>-6.3849999999999998</v>
      </c>
      <c r="AN51" s="33">
        <f>+VLOOKUP($A51,'[2]World Current Acct'!$D$2:$AW$189,AN$1-1973,0)</f>
        <v>-6.2240000000000002</v>
      </c>
      <c r="AO51" s="66"/>
      <c r="AQ51" t="s">
        <v>173</v>
      </c>
      <c r="AR51">
        <f t="shared" si="34"/>
        <v>1192.1465968586388</v>
      </c>
      <c r="AS51">
        <f t="shared" si="34"/>
        <v>-16.207455429497557</v>
      </c>
      <c r="AT51">
        <f t="shared" si="34"/>
        <v>-22.785299806576404</v>
      </c>
      <c r="AU51">
        <f t="shared" si="34"/>
        <v>89.466432865731491</v>
      </c>
      <c r="AV51">
        <f t="shared" si="34"/>
        <v>-92.979440735109407</v>
      </c>
      <c r="AW51">
        <f t="shared" si="34"/>
        <v>347.83427495291903</v>
      </c>
      <c r="AX51">
        <f t="shared" si="33"/>
        <v>99.957947855340592</v>
      </c>
      <c r="AY51">
        <f t="shared" si="33"/>
        <v>-82.155625657202947</v>
      </c>
      <c r="AZ51">
        <f t="shared" si="33"/>
        <v>348.14378314672956</v>
      </c>
      <c r="BA51">
        <f t="shared" si="33"/>
        <v>-63.944773175542409</v>
      </c>
      <c r="BB51">
        <f t="shared" si="33"/>
        <v>-199.48942377826404</v>
      </c>
      <c r="BC51">
        <f t="shared" si="33"/>
        <v>-6.0850439882698169</v>
      </c>
      <c r="BD51">
        <f t="shared" si="33"/>
        <v>-50.50741608118657</v>
      </c>
      <c r="BE51">
        <f t="shared" si="33"/>
        <v>174.29022082018929</v>
      </c>
      <c r="BF51">
        <f t="shared" si="33"/>
        <v>-38.096607245543424</v>
      </c>
      <c r="BG51">
        <f t="shared" si="33"/>
        <v>0.83604273107292215</v>
      </c>
      <c r="BH51">
        <f t="shared" si="33"/>
        <v>-58.590511285122062</v>
      </c>
      <c r="BI51">
        <f t="shared" si="33"/>
        <v>-364.73859844271408</v>
      </c>
      <c r="BJ51">
        <f t="shared" si="33"/>
        <v>-268.02521008403357</v>
      </c>
      <c r="BK51">
        <f t="shared" si="32"/>
        <v>-130.25756439109779</v>
      </c>
      <c r="BL51">
        <f t="shared" si="32"/>
        <v>-212.47933884297521</v>
      </c>
      <c r="BM51">
        <f t="shared" si="32"/>
        <v>248.56722997795737</v>
      </c>
      <c r="BN51">
        <f t="shared" si="32"/>
        <v>51.897133220910632</v>
      </c>
      <c r="BO51">
        <f t="shared" si="32"/>
        <v>-14.654454621149043</v>
      </c>
      <c r="BP51">
        <f t="shared" si="32"/>
        <v>41.98373983739836</v>
      </c>
      <c r="BQ51">
        <f t="shared" si="32"/>
        <v>-28.882272102611083</v>
      </c>
      <c r="BR51">
        <f t="shared" si="32"/>
        <v>2.2705314009661777</v>
      </c>
      <c r="BS51">
        <f t="shared" si="32"/>
        <v>47.126436781609186</v>
      </c>
      <c r="BT51">
        <f t="shared" si="39"/>
        <v>-66.684503424657535</v>
      </c>
      <c r="BU51">
        <f t="shared" si="39"/>
        <v>58.946353999357541</v>
      </c>
      <c r="BV51">
        <f t="shared" si="39"/>
        <v>27.122069523039599</v>
      </c>
      <c r="BW51">
        <f t="shared" si="39"/>
        <v>5.1987281399046026</v>
      </c>
      <c r="BX51">
        <f t="shared" si="39"/>
        <v>-4.564001813510643</v>
      </c>
      <c r="BY51">
        <f t="shared" si="39"/>
        <v>6.3341250989708442E-2</v>
      </c>
      <c r="BZ51">
        <f t="shared" si="36"/>
        <v>2.2946668776705224</v>
      </c>
      <c r="CA51">
        <f t="shared" si="36"/>
        <v>-0.15470297029703772</v>
      </c>
      <c r="CB51">
        <f t="shared" si="36"/>
        <v>-1.069104431360401</v>
      </c>
      <c r="CC51">
        <f t="shared" si="36"/>
        <v>-2.5215348472983408</v>
      </c>
      <c r="CF51" t="s">
        <v>173</v>
      </c>
      <c r="CG51" s="33">
        <f t="shared" si="37"/>
        <v>11.385</v>
      </c>
      <c r="CH51" s="33">
        <f t="shared" si="37"/>
        <v>-2</v>
      </c>
      <c r="CI51" s="33">
        <f t="shared" si="37"/>
        <v>-2.3559999999999999</v>
      </c>
      <c r="CJ51" s="33">
        <f t="shared" si="37"/>
        <v>7.1430000000000007</v>
      </c>
      <c r="CK51" s="33">
        <f t="shared" si="37"/>
        <v>-14.065000000000001</v>
      </c>
      <c r="CL51" s="33">
        <f t="shared" si="37"/>
        <v>3.694</v>
      </c>
      <c r="CM51" s="33">
        <f t="shared" si="37"/>
        <v>4.7539999999999996</v>
      </c>
      <c r="CN51" s="33">
        <f t="shared" si="37"/>
        <v>-7.8129999999999997</v>
      </c>
      <c r="CO51" s="33">
        <f t="shared" si="37"/>
        <v>5.9080000000000004</v>
      </c>
      <c r="CP51" s="33">
        <f t="shared" si="37"/>
        <v>-4.8630000000000004</v>
      </c>
      <c r="CQ51" s="33">
        <f t="shared" si="37"/>
        <v>-5.4700000000000006</v>
      </c>
      <c r="CR51" s="33">
        <f t="shared" si="37"/>
        <v>0.16600000000000037</v>
      </c>
      <c r="CS51" s="33">
        <f t="shared" si="37"/>
        <v>1.2939999999999998</v>
      </c>
      <c r="CT51" s="33">
        <f t="shared" si="37"/>
        <v>-2.21</v>
      </c>
      <c r="CU51" s="33">
        <f t="shared" si="37"/>
        <v>1.3250000000000002</v>
      </c>
      <c r="CV51" s="33">
        <f t="shared" si="35"/>
        <v>-1.7999999999999794E-2</v>
      </c>
      <c r="CW51" s="33">
        <f t="shared" si="29"/>
        <v>1.2719999999999998</v>
      </c>
      <c r="CX51" s="33">
        <f t="shared" si="29"/>
        <v>3.2789999999999999</v>
      </c>
      <c r="CY51" s="33">
        <f t="shared" si="29"/>
        <v>-6.3789999999999996</v>
      </c>
      <c r="CZ51" s="33">
        <f t="shared" si="29"/>
        <v>5.2089999999999996</v>
      </c>
      <c r="DA51" s="33">
        <f t="shared" si="29"/>
        <v>-2.5709999999999997</v>
      </c>
      <c r="DB51" s="33">
        <f t="shared" si="29"/>
        <v>-3.383</v>
      </c>
      <c r="DC51" s="33">
        <f t="shared" si="29"/>
        <v>-2.4620000000000006</v>
      </c>
      <c r="DD51" s="33">
        <f t="shared" si="29"/>
        <v>1.056</v>
      </c>
      <c r="DE51" s="33">
        <f t="shared" si="29"/>
        <v>-2.581999999999999</v>
      </c>
      <c r="DF51" s="33">
        <f t="shared" si="29"/>
        <v>2.5219999999999994</v>
      </c>
      <c r="DG51" s="33">
        <f t="shared" si="29"/>
        <v>-0.14100000000000001</v>
      </c>
      <c r="DH51" s="33">
        <f t="shared" si="29"/>
        <v>-2.9929999999999994</v>
      </c>
      <c r="DI51" s="33">
        <f t="shared" si="29"/>
        <v>6.2309999999999999</v>
      </c>
      <c r="DJ51" s="33">
        <f t="shared" si="29"/>
        <v>-1.8350000000000004</v>
      </c>
      <c r="DK51" s="33">
        <f t="shared" si="27"/>
        <v>-1.3419999999999996</v>
      </c>
      <c r="DL51" s="33">
        <f t="shared" si="27"/>
        <v>-0.32699999999999996</v>
      </c>
      <c r="DM51" s="33">
        <f t="shared" si="20"/>
        <v>0.3019999999999996</v>
      </c>
      <c r="DN51" s="33">
        <f t="shared" si="20"/>
        <v>-3.9999999999995595E-3</v>
      </c>
      <c r="DO51" s="33">
        <f t="shared" si="20"/>
        <v>-0.14500000000000046</v>
      </c>
      <c r="DP51" s="33">
        <f t="shared" si="20"/>
        <v>1.0000000000000675E-2</v>
      </c>
      <c r="DQ51" s="33">
        <f t="shared" si="20"/>
        <v>6.899999999999995E-2</v>
      </c>
      <c r="DR51" s="33">
        <f t="shared" si="20"/>
        <v>0.16099999999999959</v>
      </c>
      <c r="DS51" s="33"/>
      <c r="DU51" t="s">
        <v>173</v>
      </c>
      <c r="DV51" s="33">
        <f t="shared" si="13"/>
        <v>11.385</v>
      </c>
      <c r="DW51" s="33">
        <f t="shared" ref="DW51:EK51" si="41">+DV51+CH51</f>
        <v>9.3849999999999998</v>
      </c>
      <c r="DX51" s="33">
        <f t="shared" si="41"/>
        <v>7.0289999999999999</v>
      </c>
      <c r="DY51" s="33">
        <f t="shared" si="41"/>
        <v>14.172000000000001</v>
      </c>
      <c r="DZ51" s="33">
        <f t="shared" si="41"/>
        <v>0.10699999999999932</v>
      </c>
      <c r="EA51" s="33">
        <f t="shared" si="41"/>
        <v>3.8009999999999993</v>
      </c>
      <c r="EB51" s="33">
        <f t="shared" si="41"/>
        <v>8.5549999999999997</v>
      </c>
      <c r="EC51" s="33">
        <f t="shared" si="41"/>
        <v>0.74199999999999999</v>
      </c>
      <c r="ED51" s="33">
        <f t="shared" si="41"/>
        <v>6.65</v>
      </c>
      <c r="EE51" s="33">
        <f t="shared" si="41"/>
        <v>1.7869999999999999</v>
      </c>
      <c r="EF51" s="33">
        <f t="shared" si="41"/>
        <v>-3.6830000000000007</v>
      </c>
      <c r="EG51" s="33">
        <f t="shared" si="41"/>
        <v>-3.5170000000000003</v>
      </c>
      <c r="EH51" s="33">
        <f t="shared" si="41"/>
        <v>-2.2230000000000008</v>
      </c>
      <c r="EI51" s="33">
        <f t="shared" si="41"/>
        <v>-4.4330000000000007</v>
      </c>
      <c r="EJ51" s="33">
        <f t="shared" si="41"/>
        <v>-3.1080000000000005</v>
      </c>
      <c r="EK51" s="33">
        <f t="shared" si="41"/>
        <v>-3.1260000000000003</v>
      </c>
      <c r="EL51" s="33">
        <f t="shared" si="40"/>
        <v>-1.8540000000000005</v>
      </c>
      <c r="EM51" s="33">
        <f t="shared" si="40"/>
        <v>1.4249999999999994</v>
      </c>
      <c r="EN51" s="33">
        <f t="shared" si="40"/>
        <v>-4.9540000000000006</v>
      </c>
      <c r="EO51" s="33">
        <f t="shared" si="40"/>
        <v>0.25499999999999901</v>
      </c>
      <c r="EP51" s="33">
        <f t="shared" si="40"/>
        <v>-2.3160000000000007</v>
      </c>
      <c r="EQ51" s="33">
        <f t="shared" si="40"/>
        <v>-5.6990000000000007</v>
      </c>
      <c r="ER51" s="33">
        <f t="shared" si="40"/>
        <v>-8.1610000000000014</v>
      </c>
      <c r="ES51" s="33">
        <f t="shared" si="40"/>
        <v>-7.1050000000000013</v>
      </c>
      <c r="ET51" s="33">
        <f t="shared" si="40"/>
        <v>-9.6870000000000012</v>
      </c>
      <c r="EU51" s="33">
        <f t="shared" si="40"/>
        <v>-7.1650000000000018</v>
      </c>
      <c r="EV51" s="33">
        <f t="shared" si="40"/>
        <v>-7.3060000000000018</v>
      </c>
      <c r="EW51" s="33">
        <f t="shared" si="40"/>
        <v>-10.299000000000001</v>
      </c>
      <c r="EX51" s="33">
        <f t="shared" si="40"/>
        <v>-4.0680000000000014</v>
      </c>
      <c r="EY51" s="33">
        <f t="shared" si="40"/>
        <v>-5.9030000000000022</v>
      </c>
      <c r="EZ51" s="33">
        <f t="shared" si="40"/>
        <v>-7.2450000000000019</v>
      </c>
      <c r="FA51" s="33">
        <f t="shared" si="40"/>
        <v>-7.5720000000000018</v>
      </c>
      <c r="FB51" s="33">
        <f t="shared" si="38"/>
        <v>-7.2700000000000022</v>
      </c>
      <c r="FC51" s="33">
        <f t="shared" si="38"/>
        <v>-7.2740000000000018</v>
      </c>
      <c r="FD51" s="33">
        <f t="shared" si="38"/>
        <v>-7.4190000000000023</v>
      </c>
      <c r="FE51" s="33">
        <f t="shared" si="38"/>
        <v>-7.4090000000000016</v>
      </c>
      <c r="FF51" s="33">
        <f t="shared" si="38"/>
        <v>-7.3400000000000016</v>
      </c>
      <c r="FG51" s="33">
        <f t="shared" si="38"/>
        <v>-7.179000000000002</v>
      </c>
      <c r="FH51" s="67"/>
      <c r="FI51" s="34">
        <v>1996</v>
      </c>
      <c r="FK51" s="33"/>
      <c r="FL51" s="33"/>
    </row>
    <row r="53" spans="1:168" x14ac:dyDescent="0.25">
      <c r="DV53">
        <v>-4</v>
      </c>
      <c r="DW53">
        <v>-3</v>
      </c>
      <c r="DX53">
        <v>-2</v>
      </c>
      <c r="DY53">
        <v>-1</v>
      </c>
      <c r="DZ53">
        <v>0</v>
      </c>
      <c r="EA53">
        <v>1</v>
      </c>
      <c r="EB53">
        <v>2</v>
      </c>
      <c r="EC53">
        <v>3</v>
      </c>
      <c r="ED53">
        <v>4</v>
      </c>
      <c r="EF53">
        <v>-4</v>
      </c>
      <c r="EG53">
        <v>-3</v>
      </c>
      <c r="EH53">
        <v>-2</v>
      </c>
      <c r="EI53">
        <v>-1</v>
      </c>
      <c r="EJ53">
        <v>0</v>
      </c>
      <c r="EK53">
        <v>1</v>
      </c>
      <c r="EL53">
        <v>2</v>
      </c>
      <c r="EM53">
        <v>3</v>
      </c>
      <c r="EN53">
        <v>4</v>
      </c>
    </row>
    <row r="54" spans="1:168" x14ac:dyDescent="0.25">
      <c r="DO54" s="34"/>
      <c r="DP54" s="34">
        <v>1990</v>
      </c>
      <c r="DQ54" s="34"/>
      <c r="DU54" s="65" t="s">
        <v>133</v>
      </c>
      <c r="DV54" s="33">
        <f>+VLOOKUP($DU54,$A$1:$AN$51,$DP54-1978+DV$53,0)</f>
        <v>-45.173000000000002</v>
      </c>
      <c r="DW54" s="33">
        <f t="shared" ref="DW54:ED69" si="42">+VLOOKUP($DU54,$A$1:$AN$51,$DP54-1978+DW$53,0)</f>
        <v>-32.195</v>
      </c>
      <c r="DX54" s="33">
        <f t="shared" si="42"/>
        <v>-19.899999999999999</v>
      </c>
      <c r="DY54" s="33">
        <f t="shared" si="42"/>
        <v>-25.34</v>
      </c>
      <c r="DZ54" s="33">
        <f t="shared" si="42"/>
        <v>-9.1850000000000005</v>
      </c>
      <c r="EA54" s="33">
        <f t="shared" si="42"/>
        <v>-9.75</v>
      </c>
      <c r="EB54" s="33">
        <f t="shared" si="42"/>
        <v>-27.614000000000001</v>
      </c>
      <c r="EC54" s="33">
        <f t="shared" si="42"/>
        <v>-16.757999999999999</v>
      </c>
      <c r="ED54" s="33">
        <f t="shared" si="42"/>
        <v>-12.414999999999999</v>
      </c>
      <c r="EE54" s="33"/>
      <c r="EF54" s="33">
        <f>+(DV54-$DZ54)/_xlfn.STDEV.P($DV54:$ED54)</f>
        <v>-3.2236908809273288</v>
      </c>
      <c r="EG54" s="33">
        <f t="shared" ref="EG54:EN69" si="43">+(DW54-$DZ54)/_xlfn.STDEV.P($DV54:$ED54)</f>
        <v>-2.0611628089957161</v>
      </c>
      <c r="EH54" s="33">
        <f t="shared" si="43"/>
        <v>-0.95981571049061687</v>
      </c>
      <c r="EI54" s="33">
        <f t="shared" si="43"/>
        <v>-1.4471136540341503</v>
      </c>
      <c r="EJ54" s="33">
        <f t="shared" si="43"/>
        <v>0</v>
      </c>
      <c r="EK54" s="33">
        <f t="shared" si="43"/>
        <v>-5.0610907739355872E-2</v>
      </c>
      <c r="EL54" s="33">
        <f t="shared" si="43"/>
        <v>-1.6508113605815757</v>
      </c>
      <c r="EM54" s="33">
        <f t="shared" si="43"/>
        <v>-0.6783653173630837</v>
      </c>
      <c r="EN54" s="33">
        <f t="shared" si="43"/>
        <v>-0.28933315397897263</v>
      </c>
      <c r="EO54" s="33"/>
    </row>
    <row r="55" spans="1:168" x14ac:dyDescent="0.25">
      <c r="DP55" s="34">
        <v>2008</v>
      </c>
      <c r="DQ55" s="34"/>
      <c r="DU55" s="65" t="s">
        <v>133</v>
      </c>
      <c r="DV55" s="33">
        <f>+VLOOKUP($DU55,$A$1:$AN$51,$DP55-1978+DV$53,0)</f>
        <v>-17.779</v>
      </c>
      <c r="DW55" s="33">
        <f t="shared" si="42"/>
        <v>-29.501999999999999</v>
      </c>
      <c r="DX55" s="33">
        <f t="shared" si="42"/>
        <v>-4.109</v>
      </c>
      <c r="DY55" s="33">
        <f t="shared" si="42"/>
        <v>13.302</v>
      </c>
      <c r="DZ55" s="33">
        <f t="shared" si="42"/>
        <v>-2.1230000000000002</v>
      </c>
      <c r="EA55" s="33">
        <f t="shared" si="42"/>
        <v>-1.879</v>
      </c>
      <c r="EB55" s="33">
        <f t="shared" si="42"/>
        <v>-9.4979999999999993</v>
      </c>
      <c r="EC55" s="33">
        <f t="shared" si="42"/>
        <v>-21.920999999999999</v>
      </c>
      <c r="ED55" s="33">
        <f t="shared" si="42"/>
        <v>-18.657</v>
      </c>
      <c r="EE55" s="33"/>
      <c r="EF55" s="33">
        <f t="shared" ref="EF55:EN94" si="44">+(DV55-$DZ55)/_xlfn.STDEV.P($DV55:$ED55)</f>
        <v>-1.272051539299236</v>
      </c>
      <c r="EG55" s="33">
        <f t="shared" si="43"/>
        <v>-2.2245464419055812</v>
      </c>
      <c r="EH55" s="33">
        <f t="shared" si="43"/>
        <v>-0.16136269526368693</v>
      </c>
      <c r="EI55" s="33">
        <f t="shared" si="43"/>
        <v>1.2532827665872968</v>
      </c>
      <c r="EJ55" s="33">
        <f t="shared" si="43"/>
        <v>0</v>
      </c>
      <c r="EK55" s="33">
        <f t="shared" si="43"/>
        <v>1.9825023990100527E-2</v>
      </c>
      <c r="EL55" s="33">
        <f t="shared" si="43"/>
        <v>-0.5992194751106199</v>
      </c>
      <c r="EM55" s="33">
        <f t="shared" si="43"/>
        <v>-1.608589446541024</v>
      </c>
      <c r="EN55" s="33">
        <f t="shared" si="43"/>
        <v>-1.3433891256242698</v>
      </c>
    </row>
    <row r="56" spans="1:168" x14ac:dyDescent="0.25">
      <c r="DP56" s="34">
        <v>1987</v>
      </c>
      <c r="DQ56" s="34"/>
      <c r="DR56" s="33"/>
      <c r="DU56" s="65" t="s">
        <v>134</v>
      </c>
      <c r="DV56" s="33">
        <f>+VLOOKUP($DU56,$A$1:$AN$51,$DP56-1978+DV$53,0)</f>
        <v>-15.366</v>
      </c>
      <c r="DW56" s="33">
        <f t="shared" si="42"/>
        <v>-14.141</v>
      </c>
      <c r="DX56" s="33">
        <f t="shared" si="42"/>
        <v>2.7570000000000001</v>
      </c>
      <c r="DY56" s="33">
        <f t="shared" si="42"/>
        <v>2.4319999999999999</v>
      </c>
      <c r="DZ56" s="33">
        <f t="shared" si="42"/>
        <v>22.350999999999999</v>
      </c>
      <c r="EA56" s="33">
        <f t="shared" si="42"/>
        <v>4.3120000000000003</v>
      </c>
      <c r="EB56" s="33">
        <f t="shared" si="42"/>
        <v>5.8040000000000003</v>
      </c>
      <c r="EC56" s="33">
        <f t="shared" si="42"/>
        <v>-0.47299999999999998</v>
      </c>
      <c r="ED56" s="33">
        <f t="shared" si="42"/>
        <v>7.3109999999999999</v>
      </c>
      <c r="EE56" s="33"/>
      <c r="EF56" s="33">
        <f t="shared" si="44"/>
        <v>-3.5253771390131936</v>
      </c>
      <c r="EG56" s="33">
        <f t="shared" si="43"/>
        <v>-3.4108773910138521</v>
      </c>
      <c r="EH56" s="33">
        <f t="shared" si="43"/>
        <v>-1.8314351528972217</v>
      </c>
      <c r="EI56" s="33">
        <f t="shared" si="43"/>
        <v>-1.8618126370603125</v>
      </c>
      <c r="EJ56" s="33">
        <f t="shared" si="43"/>
        <v>0</v>
      </c>
      <c r="EK56" s="33">
        <f t="shared" si="43"/>
        <v>-1.6860905748245882</v>
      </c>
      <c r="EL56" s="33">
        <f t="shared" si="43"/>
        <v>-1.5466345552204923</v>
      </c>
      <c r="EM56" s="33">
        <f t="shared" si="43"/>
        <v>-2.1333406108873221</v>
      </c>
      <c r="EN56" s="33">
        <f t="shared" si="43"/>
        <v>-1.4057764978857923</v>
      </c>
    </row>
    <row r="57" spans="1:168" x14ac:dyDescent="0.25">
      <c r="DP57" s="34">
        <v>2004</v>
      </c>
      <c r="DQ57" s="34"/>
      <c r="DR57" s="33"/>
      <c r="DU57" s="65" t="s">
        <v>134</v>
      </c>
      <c r="DV57" s="33">
        <f t="shared" ref="DV57:ED94" si="45">+VLOOKUP($DU57,$A$1:$AN$51,$DP57-1978+DV$53,0)</f>
        <v>9.68</v>
      </c>
      <c r="DW57" s="33">
        <f t="shared" si="42"/>
        <v>9.9079999999999995</v>
      </c>
      <c r="DX57" s="33">
        <f t="shared" si="42"/>
        <v>3.2290000000000001</v>
      </c>
      <c r="DY57" s="33">
        <f t="shared" si="42"/>
        <v>5.7160000000000002</v>
      </c>
      <c r="DZ57" s="33">
        <f t="shared" si="42"/>
        <v>3.48</v>
      </c>
      <c r="EA57" s="33">
        <f t="shared" si="42"/>
        <v>15.199</v>
      </c>
      <c r="EB57" s="33">
        <f t="shared" si="42"/>
        <v>17.231000000000002</v>
      </c>
      <c r="EC57" s="33">
        <f t="shared" si="42"/>
        <v>15</v>
      </c>
      <c r="ED57" s="33">
        <f t="shared" si="42"/>
        <v>6.8650000000000002</v>
      </c>
      <c r="EE57" s="33"/>
      <c r="EF57" s="33">
        <f t="shared" si="44"/>
        <v>1.2555793217360094</v>
      </c>
      <c r="EG57" s="33">
        <f t="shared" si="43"/>
        <v>1.301752238728882</v>
      </c>
      <c r="EH57" s="33">
        <f t="shared" si="43"/>
        <v>-5.0830711250925524E-2</v>
      </c>
      <c r="EI57" s="33">
        <f t="shared" si="43"/>
        <v>0.45281860700027704</v>
      </c>
      <c r="EJ57" s="33">
        <f t="shared" si="43"/>
        <v>0</v>
      </c>
      <c r="EK57" s="33">
        <f t="shared" si="43"/>
        <v>2.3732474308748861</v>
      </c>
      <c r="EL57" s="33">
        <f t="shared" si="43"/>
        <v>2.7847534279341724</v>
      </c>
      <c r="EM57" s="33">
        <f t="shared" si="43"/>
        <v>2.3329473849030369</v>
      </c>
      <c r="EN57" s="33">
        <f t="shared" si="43"/>
        <v>0.68550580710909559</v>
      </c>
    </row>
    <row r="58" spans="1:168" x14ac:dyDescent="0.25">
      <c r="DP58" s="34">
        <v>1995</v>
      </c>
      <c r="DQ58" s="34"/>
      <c r="DR58" s="33"/>
      <c r="DU58" s="65" t="s">
        <v>136</v>
      </c>
      <c r="DV58" s="33">
        <f t="shared" si="45"/>
        <v>-5.26</v>
      </c>
      <c r="DW58" s="33">
        <f t="shared" si="42"/>
        <v>-5.6509999999999998</v>
      </c>
      <c r="DX58" s="33">
        <f t="shared" si="42"/>
        <v>-9.0850000000000009</v>
      </c>
      <c r="DY58" s="33">
        <f t="shared" si="42"/>
        <v>-9.6890000000000001</v>
      </c>
      <c r="DZ58" s="33">
        <f t="shared" si="42"/>
        <v>-11.026999999999999</v>
      </c>
      <c r="EA58" s="33">
        <f t="shared" si="42"/>
        <v>-6.9370000000000003</v>
      </c>
      <c r="EB58" s="33">
        <f t="shared" si="42"/>
        <v>-6.024</v>
      </c>
      <c r="EC58" s="33">
        <f t="shared" si="42"/>
        <v>-11.036</v>
      </c>
      <c r="ED58" s="33">
        <f t="shared" si="42"/>
        <v>-13.738</v>
      </c>
      <c r="EE58" s="33"/>
      <c r="EF58" s="33">
        <f t="shared" si="44"/>
        <v>2.0861792078252255</v>
      </c>
      <c r="EG58" s="33">
        <f t="shared" si="43"/>
        <v>1.9447371980697783</v>
      </c>
      <c r="EH58" s="33">
        <f t="shared" si="43"/>
        <v>0.70250737326106893</v>
      </c>
      <c r="EI58" s="33">
        <f t="shared" si="43"/>
        <v>0.48401383389459857</v>
      </c>
      <c r="EJ58" s="33">
        <f t="shared" si="43"/>
        <v>0</v>
      </c>
      <c r="EK58" s="33">
        <f t="shared" si="43"/>
        <v>1.4795340662398422</v>
      </c>
      <c r="EL58" s="33">
        <f t="shared" si="43"/>
        <v>1.8098065851828684</v>
      </c>
      <c r="EM58" s="33">
        <f t="shared" si="43"/>
        <v>-3.2556984342687256E-3</v>
      </c>
      <c r="EN58" s="33">
        <f t="shared" si="43"/>
        <v>-0.98068871725579798</v>
      </c>
    </row>
    <row r="59" spans="1:168" x14ac:dyDescent="0.25">
      <c r="DP59" s="34">
        <v>1995</v>
      </c>
      <c r="DQ59" s="34"/>
      <c r="DR59" s="33"/>
      <c r="DU59" s="65" t="s">
        <v>137</v>
      </c>
      <c r="DV59" s="33">
        <f t="shared" si="45"/>
        <v>-9.282</v>
      </c>
      <c r="DW59" s="33">
        <f t="shared" si="42"/>
        <v>-15.840999999999999</v>
      </c>
      <c r="DX59" s="33">
        <f t="shared" si="42"/>
        <v>-8.2210000000000001</v>
      </c>
      <c r="DY59" s="33">
        <f t="shared" si="42"/>
        <v>-16.253</v>
      </c>
      <c r="DZ59" s="33">
        <f t="shared" si="42"/>
        <v>-14.273999999999999</v>
      </c>
      <c r="EA59" s="33">
        <f t="shared" si="42"/>
        <v>-12.731</v>
      </c>
      <c r="EB59" s="33">
        <f t="shared" si="42"/>
        <v>-19.927</v>
      </c>
      <c r="EC59" s="33">
        <f t="shared" si="42"/>
        <v>-8.4480000000000004</v>
      </c>
      <c r="ED59" s="33">
        <f t="shared" si="42"/>
        <v>-6.7789999999999999</v>
      </c>
      <c r="EE59" s="33"/>
      <c r="EF59" s="33">
        <f t="shared" si="44"/>
        <v>1.1789551042725175</v>
      </c>
      <c r="EG59" s="33">
        <f t="shared" si="43"/>
        <v>-0.37007665232272341</v>
      </c>
      <c r="EH59" s="33">
        <f t="shared" si="43"/>
        <v>1.4295302977086435</v>
      </c>
      <c r="EI59" s="33">
        <f t="shared" si="43"/>
        <v>-0.46737823544777912</v>
      </c>
      <c r="EJ59" s="33">
        <f t="shared" si="43"/>
        <v>0</v>
      </c>
      <c r="EK59" s="33">
        <f t="shared" si="43"/>
        <v>0.36440859893679761</v>
      </c>
      <c r="EL59" s="33">
        <f t="shared" si="43"/>
        <v>-1.335062741276551</v>
      </c>
      <c r="EM59" s="33">
        <f t="shared" si="43"/>
        <v>1.3759199594334308</v>
      </c>
      <c r="EN59" s="33">
        <f t="shared" si="43"/>
        <v>1.7700858386463378</v>
      </c>
    </row>
    <row r="60" spans="1:168" x14ac:dyDescent="0.25">
      <c r="DP60" s="34">
        <v>1995</v>
      </c>
      <c r="DQ60" s="34"/>
      <c r="DR60" s="33"/>
      <c r="DU60" s="65" t="s">
        <v>138</v>
      </c>
      <c r="DV60" s="33">
        <f t="shared" si="45"/>
        <v>-7.38</v>
      </c>
      <c r="DW60" s="33">
        <f t="shared" si="42"/>
        <v>-9.3510000000000009</v>
      </c>
      <c r="DX60" s="33">
        <f t="shared" si="42"/>
        <v>1.6819999999999999</v>
      </c>
      <c r="DY60" s="33">
        <f t="shared" si="42"/>
        <v>1.0109999999999999</v>
      </c>
      <c r="DZ60" s="33">
        <f t="shared" si="42"/>
        <v>-2.246</v>
      </c>
      <c r="EA60" s="33">
        <f t="shared" si="42"/>
        <v>-5.0670000000000002</v>
      </c>
      <c r="EB60" s="33">
        <f t="shared" si="42"/>
        <v>-4.7610000000000001</v>
      </c>
      <c r="EC60" s="33">
        <f t="shared" si="42"/>
        <v>3.093</v>
      </c>
      <c r="ED60" s="33">
        <f t="shared" si="42"/>
        <v>-1.7649999999999999</v>
      </c>
      <c r="EE60" s="33"/>
      <c r="EF60" s="33">
        <f t="shared" si="44"/>
        <v>-1.2853972828601932</v>
      </c>
      <c r="EG60" s="33">
        <f t="shared" si="43"/>
        <v>-1.7788756709625386</v>
      </c>
      <c r="EH60" s="33">
        <f t="shared" si="43"/>
        <v>0.98345160246880381</v>
      </c>
      <c r="EI60" s="33">
        <f t="shared" si="43"/>
        <v>0.81545363269880189</v>
      </c>
      <c r="EJ60" s="33">
        <f t="shared" si="43"/>
        <v>0</v>
      </c>
      <c r="EK60" s="33">
        <f t="shared" si="43"/>
        <v>-0.70629250778118524</v>
      </c>
      <c r="EL60" s="33">
        <f t="shared" si="43"/>
        <v>-0.62967942469680294</v>
      </c>
      <c r="EM60" s="33">
        <f t="shared" si="43"/>
        <v>1.3367230411356783</v>
      </c>
      <c r="EN60" s="33">
        <f t="shared" si="43"/>
        <v>0.12042775478296709</v>
      </c>
    </row>
    <row r="61" spans="1:168" x14ac:dyDescent="0.25">
      <c r="DP61" s="34">
        <v>1993</v>
      </c>
      <c r="DQ61" s="34"/>
      <c r="DR61" s="33"/>
      <c r="DU61" s="65" t="s">
        <v>141</v>
      </c>
      <c r="DV61" s="33">
        <f t="shared" si="45"/>
        <v>-18.914000000000001</v>
      </c>
      <c r="DW61" s="33">
        <f t="shared" si="42"/>
        <v>-17.631</v>
      </c>
      <c r="DX61" s="33">
        <f t="shared" si="42"/>
        <v>-38.212000000000003</v>
      </c>
      <c r="DY61" s="33">
        <f t="shared" si="42"/>
        <v>-8.17</v>
      </c>
      <c r="DZ61" s="33">
        <f t="shared" si="42"/>
        <v>2.1749999999999998</v>
      </c>
      <c r="EA61" s="33">
        <f t="shared" si="42"/>
        <v>-0.39400000000000002</v>
      </c>
      <c r="EB61" s="33">
        <f t="shared" si="42"/>
        <v>-90.543000000000006</v>
      </c>
      <c r="EC61" s="33">
        <f t="shared" si="42"/>
        <v>-154.035</v>
      </c>
      <c r="ED61" s="33">
        <f t="shared" si="42"/>
        <v>-33.765999999999998</v>
      </c>
      <c r="EE61" s="33"/>
      <c r="EF61" s="33">
        <f t="shared" si="44"/>
        <v>-0.43756300155107569</v>
      </c>
      <c r="EG61" s="33">
        <f t="shared" si="43"/>
        <v>-0.41094280471907652</v>
      </c>
      <c r="EH61" s="33">
        <f t="shared" si="43"/>
        <v>-0.83796561921586099</v>
      </c>
      <c r="EI61" s="33">
        <f t="shared" si="43"/>
        <v>-0.21464219503276008</v>
      </c>
      <c r="EJ61" s="33">
        <f t="shared" si="43"/>
        <v>0</v>
      </c>
      <c r="EK61" s="33">
        <f t="shared" si="43"/>
        <v>-5.3302638863137811E-2</v>
      </c>
      <c r="EL61" s="33">
        <f t="shared" si="43"/>
        <v>-1.9237501246058435</v>
      </c>
      <c r="EM61" s="33">
        <f t="shared" si="43"/>
        <v>-3.241107519194534</v>
      </c>
      <c r="EN61" s="33">
        <f t="shared" si="43"/>
        <v>-0.74571823409110005</v>
      </c>
    </row>
    <row r="62" spans="1:168" x14ac:dyDescent="0.25">
      <c r="DP62" s="34">
        <v>1995</v>
      </c>
      <c r="DQ62" s="34"/>
      <c r="DR62" s="33"/>
      <c r="DU62" s="65" t="s">
        <v>142</v>
      </c>
      <c r="DV62" s="33"/>
      <c r="DW62" s="33"/>
      <c r="DX62" s="33">
        <f t="shared" si="42"/>
        <v>1.2190000000000001</v>
      </c>
      <c r="DY62" s="33">
        <f t="shared" si="42"/>
        <v>-6.8140000000000001</v>
      </c>
      <c r="DZ62" s="33">
        <f t="shared" si="42"/>
        <v>-4.1790000000000003</v>
      </c>
      <c r="EA62" s="33">
        <f t="shared" si="42"/>
        <v>-8.4469999999999992</v>
      </c>
      <c r="EB62" s="33">
        <f t="shared" si="42"/>
        <v>-11.125999999999999</v>
      </c>
      <c r="EC62" s="33">
        <f t="shared" si="42"/>
        <v>-8.5739999999999998</v>
      </c>
      <c r="ED62" s="33">
        <f t="shared" si="42"/>
        <v>-4.2969999999999997</v>
      </c>
      <c r="EE62" s="33"/>
      <c r="EF62" s="33">
        <f t="shared" si="44"/>
        <v>1.1175966898707261</v>
      </c>
      <c r="EG62" s="33">
        <f t="shared" si="43"/>
        <v>1.1175966898707261</v>
      </c>
      <c r="EH62" s="33">
        <f t="shared" si="43"/>
        <v>1.4435958200340226</v>
      </c>
      <c r="EI62" s="33">
        <f t="shared" si="43"/>
        <v>-0.70468228710441805</v>
      </c>
      <c r="EJ62" s="33">
        <f t="shared" si="43"/>
        <v>0</v>
      </c>
      <c r="EK62" s="33">
        <f t="shared" si="43"/>
        <v>-1.1413981029835507</v>
      </c>
      <c r="EL62" s="33">
        <f t="shared" si="43"/>
        <v>-1.8578473808403766</v>
      </c>
      <c r="EM62" s="33">
        <f t="shared" si="43"/>
        <v>-1.1753619172007277</v>
      </c>
      <c r="EN62" s="33">
        <f t="shared" si="43"/>
        <v>-3.1556929745093339E-2</v>
      </c>
    </row>
    <row r="63" spans="1:168" x14ac:dyDescent="0.25">
      <c r="DP63" s="34">
        <v>1997</v>
      </c>
      <c r="DQ63" s="34"/>
      <c r="DR63" s="33"/>
      <c r="DU63" s="65" t="s">
        <v>143</v>
      </c>
      <c r="DV63" s="33">
        <f t="shared" si="45"/>
        <v>-1.248</v>
      </c>
      <c r="DW63" s="33">
        <f t="shared" si="42"/>
        <v>-0.26700000000000002</v>
      </c>
      <c r="DX63" s="33">
        <f t="shared" si="42"/>
        <v>2.9460000000000002</v>
      </c>
      <c r="DY63" s="33">
        <f t="shared" si="42"/>
        <v>6.8410000000000002</v>
      </c>
      <c r="DZ63" s="33">
        <f t="shared" si="42"/>
        <v>4.1619999999999999</v>
      </c>
      <c r="EA63" s="33">
        <f t="shared" si="42"/>
        <v>4.5430000000000001</v>
      </c>
      <c r="EB63" s="33">
        <f t="shared" si="42"/>
        <v>-1.0980000000000001</v>
      </c>
      <c r="EC63" s="33">
        <f t="shared" si="42"/>
        <v>-3.9350000000000001</v>
      </c>
      <c r="ED63" s="33">
        <f t="shared" si="42"/>
        <v>-6.5960000000000001</v>
      </c>
      <c r="EE63" s="33"/>
      <c r="EF63" s="33">
        <f t="shared" si="44"/>
        <v>-1.3160492690020655</v>
      </c>
      <c r="EG63" s="33">
        <f t="shared" si="43"/>
        <v>-1.0774089117209147</v>
      </c>
      <c r="EH63" s="33">
        <f t="shared" si="43"/>
        <v>-0.29580700759824607</v>
      </c>
      <c r="EI63" s="33">
        <f t="shared" si="43"/>
        <v>0.65169981361488616</v>
      </c>
      <c r="EJ63" s="33">
        <f t="shared" si="43"/>
        <v>0</v>
      </c>
      <c r="EK63" s="33">
        <f t="shared" si="43"/>
        <v>9.2682952216226855E-2</v>
      </c>
      <c r="EL63" s="33">
        <f t="shared" si="43"/>
        <v>-1.2795599177358346</v>
      </c>
      <c r="EM63" s="33">
        <f t="shared" si="43"/>
        <v>-1.9696951813511505</v>
      </c>
      <c r="EN63" s="33">
        <f t="shared" si="43"/>
        <v>-2.6170162728140887</v>
      </c>
    </row>
    <row r="64" spans="1:168" x14ac:dyDescent="0.25">
      <c r="DP64" s="34">
        <v>1993</v>
      </c>
      <c r="DQ64" s="34"/>
      <c r="DR64" s="33"/>
      <c r="DU64" s="65" t="s">
        <v>144</v>
      </c>
      <c r="DV64" s="33">
        <f t="shared" si="45"/>
        <v>-4.1619999999999999</v>
      </c>
      <c r="DW64" s="33">
        <f t="shared" si="42"/>
        <v>2.4769999999999999</v>
      </c>
      <c r="DX64" s="33">
        <f t="shared" si="42"/>
        <v>1.6539999999999999</v>
      </c>
      <c r="DY64" s="33">
        <f t="shared" si="42"/>
        <v>-3.9670000000000001</v>
      </c>
      <c r="DZ64" s="33">
        <f t="shared" si="42"/>
        <v>-1.0529999999999999</v>
      </c>
      <c r="EA64" s="33">
        <f t="shared" si="42"/>
        <v>7.8710000000000004</v>
      </c>
      <c r="EB64" s="33">
        <f t="shared" si="42"/>
        <v>9.2050000000000001</v>
      </c>
      <c r="EC64" s="33">
        <f t="shared" si="42"/>
        <v>15.336</v>
      </c>
      <c r="ED64" s="33">
        <f t="shared" si="42"/>
        <v>9.8019999999999996</v>
      </c>
      <c r="EE64" s="33"/>
      <c r="EF64" s="33">
        <f t="shared" si="44"/>
        <v>-0.48650641131352718</v>
      </c>
      <c r="EG64" s="33">
        <f t="shared" si="43"/>
        <v>0.55238585781175653</v>
      </c>
      <c r="EH64" s="33">
        <f t="shared" si="43"/>
        <v>0.42360014648623934</v>
      </c>
      <c r="EI64" s="33">
        <f t="shared" si="43"/>
        <v>-0.45599217837491746</v>
      </c>
      <c r="EJ64" s="33">
        <f t="shared" si="43"/>
        <v>0</v>
      </c>
      <c r="EK64" s="33">
        <f t="shared" si="43"/>
        <v>1.3964564858674546</v>
      </c>
      <c r="EL64" s="33">
        <f t="shared" si="43"/>
        <v>1.6052051358167132</v>
      </c>
      <c r="EM64" s="33">
        <f t="shared" si="43"/>
        <v>2.5646039160557725</v>
      </c>
      <c r="EN64" s="33">
        <f t="shared" si="43"/>
        <v>1.6986256335826111</v>
      </c>
    </row>
    <row r="65" spans="120:144" x14ac:dyDescent="0.25">
      <c r="DP65" s="34">
        <v>2001</v>
      </c>
      <c r="DQ65" s="34"/>
      <c r="DR65" s="33"/>
      <c r="DU65" s="65" t="s">
        <v>145</v>
      </c>
      <c r="DV65" s="33">
        <f t="shared" si="45"/>
        <v>-0.82</v>
      </c>
      <c r="DW65" s="33">
        <f t="shared" si="42"/>
        <v>-1.66</v>
      </c>
      <c r="DX65" s="33">
        <f t="shared" si="42"/>
        <v>-1.9610000000000001</v>
      </c>
      <c r="DY65" s="33">
        <f t="shared" si="42"/>
        <v>-5.681</v>
      </c>
      <c r="DZ65" s="33">
        <f t="shared" si="42"/>
        <v>-5.47</v>
      </c>
      <c r="EA65" s="33">
        <f t="shared" si="42"/>
        <v>-6.06</v>
      </c>
      <c r="EB65" s="33">
        <f t="shared" si="42"/>
        <v>-7.3170000000000002</v>
      </c>
      <c r="EC65" s="33">
        <f t="shared" si="42"/>
        <v>-4.5209999999999999</v>
      </c>
      <c r="ED65" s="33">
        <f t="shared" si="42"/>
        <v>-10.34</v>
      </c>
      <c r="EE65" s="33"/>
      <c r="EF65" s="33">
        <f t="shared" si="44"/>
        <v>1.6256885047699945</v>
      </c>
      <c r="EG65" s="33">
        <f t="shared" si="43"/>
        <v>1.3320157426179955</v>
      </c>
      <c r="EH65" s="33">
        <f t="shared" si="43"/>
        <v>1.2267830028468625</v>
      </c>
      <c r="EI65" s="33">
        <f t="shared" si="43"/>
        <v>-7.3767800969133199E-2</v>
      </c>
      <c r="EJ65" s="33">
        <f t="shared" si="43"/>
        <v>0</v>
      </c>
      <c r="EK65" s="33">
        <f t="shared" si="43"/>
        <v>-0.20627015436866594</v>
      </c>
      <c r="EL65" s="33">
        <f t="shared" si="43"/>
        <v>-0.64573046630326469</v>
      </c>
      <c r="EM65" s="33">
        <f t="shared" si="43"/>
        <v>0.3317802991455322</v>
      </c>
      <c r="EN65" s="33">
        <f t="shared" si="43"/>
        <v>-1.7026027996193278</v>
      </c>
    </row>
    <row r="66" spans="120:144" x14ac:dyDescent="0.25">
      <c r="DP66" s="34">
        <v>2008</v>
      </c>
      <c r="DQ66" s="34"/>
      <c r="DR66" s="33"/>
      <c r="DU66" s="65" t="s">
        <v>145</v>
      </c>
      <c r="DV66" s="33">
        <f t="shared" si="45"/>
        <v>-4.5209999999999999</v>
      </c>
      <c r="DW66" s="33">
        <f t="shared" si="42"/>
        <v>-10.34</v>
      </c>
      <c r="DX66" s="33">
        <f t="shared" si="42"/>
        <v>-6.9130000000000003</v>
      </c>
      <c r="DY66" s="33">
        <f t="shared" si="42"/>
        <v>-8.298</v>
      </c>
      <c r="DZ66" s="33">
        <f t="shared" si="42"/>
        <v>-12.253</v>
      </c>
      <c r="EA66" s="33">
        <f t="shared" si="42"/>
        <v>-12.324999999999999</v>
      </c>
      <c r="EB66" s="33">
        <f t="shared" si="42"/>
        <v>-16.013000000000002</v>
      </c>
      <c r="EC66" s="33">
        <f t="shared" si="42"/>
        <v>-15.282999999999999</v>
      </c>
      <c r="ED66" s="33">
        <f t="shared" si="42"/>
        <v>-16.995000000000001</v>
      </c>
      <c r="EE66" s="33"/>
      <c r="EF66" s="33">
        <f t="shared" si="44"/>
        <v>1.910371342617867</v>
      </c>
      <c r="EG66" s="33">
        <f t="shared" si="43"/>
        <v>0.47265136813605535</v>
      </c>
      <c r="EH66" s="33">
        <f t="shared" si="43"/>
        <v>1.3193718274158572</v>
      </c>
      <c r="EI66" s="33">
        <f t="shared" si="43"/>
        <v>0.97717520176586437</v>
      </c>
      <c r="EJ66" s="33">
        <f t="shared" si="43"/>
        <v>0</v>
      </c>
      <c r="EK66" s="33">
        <f t="shared" si="43"/>
        <v>-1.7789283066281018E-2</v>
      </c>
      <c r="EL66" s="33">
        <f t="shared" si="43"/>
        <v>-0.92899589346135314</v>
      </c>
      <c r="EM66" s="33">
        <f t="shared" si="43"/>
        <v>-0.74863232903933463</v>
      </c>
      <c r="EN66" s="33">
        <f t="shared" si="43"/>
        <v>-1.1716219486153552</v>
      </c>
    </row>
    <row r="67" spans="120:144" x14ac:dyDescent="0.25">
      <c r="DP67" s="34">
        <v>1996</v>
      </c>
      <c r="DQ67" s="34"/>
      <c r="DR67" s="33"/>
      <c r="DU67" s="65" t="s">
        <v>147</v>
      </c>
      <c r="DV67" s="33">
        <f t="shared" si="45"/>
        <v>-13.909000000000001</v>
      </c>
      <c r="DW67" s="33">
        <f t="shared" si="42"/>
        <v>-6.2409999999999997</v>
      </c>
      <c r="DX67" s="33">
        <f t="shared" si="42"/>
        <v>-3.363</v>
      </c>
      <c r="DY67" s="33">
        <f t="shared" si="42"/>
        <v>-2.2189999999999999</v>
      </c>
      <c r="DZ67" s="33">
        <f t="shared" si="42"/>
        <v>-1.5860000000000001</v>
      </c>
      <c r="EA67" s="33">
        <f t="shared" si="42"/>
        <v>-3.7320000000000002</v>
      </c>
      <c r="EB67" s="33">
        <f t="shared" si="42"/>
        <v>-6.2169999999999996</v>
      </c>
      <c r="EC67" s="33">
        <f t="shared" si="42"/>
        <v>4.101</v>
      </c>
      <c r="ED67" s="33">
        <f t="shared" si="42"/>
        <v>8.8279999999999994</v>
      </c>
      <c r="EE67" s="33"/>
      <c r="EF67" s="33">
        <f t="shared" si="44"/>
        <v>-2.0268785855740248</v>
      </c>
      <c r="EG67" s="33">
        <f t="shared" si="43"/>
        <v>-0.7656512063496782</v>
      </c>
      <c r="EH67" s="33">
        <f t="shared" si="43"/>
        <v>-0.29227974085572034</v>
      </c>
      <c r="EI67" s="33">
        <f t="shared" si="43"/>
        <v>-0.10411540571844172</v>
      </c>
      <c r="EJ67" s="33">
        <f t="shared" si="43"/>
        <v>0</v>
      </c>
      <c r="EK67" s="33">
        <f t="shared" si="43"/>
        <v>-0.3529726076963286</v>
      </c>
      <c r="EL67" s="33">
        <f t="shared" si="43"/>
        <v>-0.76170370281532962</v>
      </c>
      <c r="EM67" s="33">
        <f t="shared" si="43"/>
        <v>0.93539385832666389</v>
      </c>
      <c r="EN67" s="33">
        <f t="shared" si="43"/>
        <v>1.7128875752793877</v>
      </c>
    </row>
    <row r="68" spans="120:144" x14ac:dyDescent="0.25">
      <c r="DP68" s="34">
        <v>1990</v>
      </c>
      <c r="DQ68" s="34"/>
      <c r="DR68" s="33"/>
      <c r="DU68" s="65" t="s">
        <v>3</v>
      </c>
      <c r="DV68" s="33">
        <f t="shared" si="45"/>
        <v>-30.754000000000001</v>
      </c>
      <c r="DW68" s="33">
        <f t="shared" si="42"/>
        <v>-26.263999999999999</v>
      </c>
      <c r="DX68" s="33">
        <f t="shared" si="42"/>
        <v>-16.260000000000002</v>
      </c>
      <c r="DY68" s="33">
        <f t="shared" si="42"/>
        <v>-19.408000000000001</v>
      </c>
      <c r="DZ68" s="33">
        <f t="shared" si="42"/>
        <v>-24.995000000000001</v>
      </c>
      <c r="EA68" s="33">
        <f t="shared" si="42"/>
        <v>-25.126000000000001</v>
      </c>
      <c r="EB68" s="33">
        <f t="shared" si="42"/>
        <v>-19.998000000000001</v>
      </c>
      <c r="EC68" s="33">
        <f t="shared" si="42"/>
        <v>-14.67</v>
      </c>
      <c r="ED68" s="33">
        <f t="shared" si="42"/>
        <v>-8.1300000000000008</v>
      </c>
      <c r="EE68" s="33"/>
      <c r="EF68" s="33">
        <f t="shared" si="44"/>
        <v>-0.87907408875168902</v>
      </c>
      <c r="EG68" s="33">
        <f t="shared" si="43"/>
        <v>-0.19370463945578953</v>
      </c>
      <c r="EH68" s="33">
        <f t="shared" si="43"/>
        <v>1.3333412337638484</v>
      </c>
      <c r="EI68" s="33">
        <f t="shared" si="43"/>
        <v>0.85281940160716896</v>
      </c>
      <c r="EJ68" s="33">
        <f t="shared" si="43"/>
        <v>0</v>
      </c>
      <c r="EK68" s="33">
        <f t="shared" si="43"/>
        <v>-1.9996302418210012E-2</v>
      </c>
      <c r="EL68" s="33">
        <f t="shared" si="43"/>
        <v>0.76275971896026906</v>
      </c>
      <c r="EM68" s="33">
        <f t="shared" si="43"/>
        <v>1.5760444463207484</v>
      </c>
      <c r="EN68" s="33">
        <f t="shared" si="43"/>
        <v>2.5743331319321472</v>
      </c>
    </row>
    <row r="69" spans="120:144" x14ac:dyDescent="0.25">
      <c r="DP69" s="34">
        <v>1998</v>
      </c>
      <c r="DQ69" s="34"/>
      <c r="DR69" s="33"/>
      <c r="DU69" s="65" t="s">
        <v>3</v>
      </c>
      <c r="DV69" s="33">
        <f t="shared" si="45"/>
        <v>-8.1300000000000008</v>
      </c>
      <c r="DW69" s="33">
        <f t="shared" si="42"/>
        <v>-6.99</v>
      </c>
      <c r="DX69" s="33">
        <f t="shared" si="42"/>
        <v>-4.327</v>
      </c>
      <c r="DY69" s="33">
        <f t="shared" si="42"/>
        <v>-8.7260000000000009</v>
      </c>
      <c r="DZ69" s="33">
        <f t="shared" si="42"/>
        <v>-8.1379999999999999</v>
      </c>
      <c r="EA69" s="33">
        <f t="shared" si="42"/>
        <v>-4.734</v>
      </c>
      <c r="EB69" s="33">
        <f t="shared" si="42"/>
        <v>-8.1460000000000008</v>
      </c>
      <c r="EC69" s="33">
        <f t="shared" si="42"/>
        <v>-9.0559999999999992</v>
      </c>
      <c r="ED69" s="33">
        <f t="shared" si="42"/>
        <v>-7.2469999999999999</v>
      </c>
      <c r="EE69" s="33"/>
      <c r="EF69" s="33">
        <f t="shared" si="44"/>
        <v>5.0327461099154572E-3</v>
      </c>
      <c r="EG69" s="33">
        <f t="shared" si="43"/>
        <v>0.72219906677294754</v>
      </c>
      <c r="EH69" s="33">
        <f t="shared" si="43"/>
        <v>2.3974744281112401</v>
      </c>
      <c r="EI69" s="33">
        <f t="shared" si="43"/>
        <v>-0.36990683907882749</v>
      </c>
      <c r="EJ69" s="33">
        <f t="shared" si="43"/>
        <v>0</v>
      </c>
      <c r="EK69" s="33">
        <f t="shared" si="43"/>
        <v>2.1414334697692627</v>
      </c>
      <c r="EL69" s="33">
        <f t="shared" si="43"/>
        <v>-5.0327461099165752E-3</v>
      </c>
      <c r="EM69" s="33">
        <f t="shared" si="43"/>
        <v>-0.57750761611286183</v>
      </c>
      <c r="EN69" s="33">
        <f t="shared" si="43"/>
        <v>0.56052209799189578</v>
      </c>
    </row>
    <row r="70" spans="120:144" x14ac:dyDescent="0.25">
      <c r="DP70" s="34">
        <v>2007</v>
      </c>
      <c r="DQ70" s="34"/>
      <c r="DR70" s="33"/>
      <c r="DU70" s="65" t="s">
        <v>148</v>
      </c>
      <c r="DV70" s="33">
        <f t="shared" si="45"/>
        <v>-4.7720000000000002</v>
      </c>
      <c r="DW70" s="33">
        <f t="shared" si="45"/>
        <v>-9.8260000000000005</v>
      </c>
      <c r="DX70" s="33">
        <f t="shared" si="45"/>
        <v>-16.119</v>
      </c>
      <c r="DY70" s="33">
        <f t="shared" si="45"/>
        <v>-25.576000000000001</v>
      </c>
      <c r="DZ70" s="33">
        <f t="shared" si="45"/>
        <v>-15.737</v>
      </c>
      <c r="EA70" s="33">
        <f t="shared" si="45"/>
        <v>-28.382999999999999</v>
      </c>
      <c r="EB70" s="33">
        <f t="shared" si="45"/>
        <v>-11.573</v>
      </c>
      <c r="EC70" s="33">
        <f t="shared" si="45"/>
        <v>-8.407</v>
      </c>
      <c r="ED70" s="33">
        <f t="shared" si="45"/>
        <v>-5.5919999999999996</v>
      </c>
      <c r="EE70" s="33"/>
      <c r="EF70" s="33">
        <f t="shared" si="44"/>
        <v>1.3915262563954949</v>
      </c>
      <c r="EG70" s="33">
        <f t="shared" si="44"/>
        <v>0.75014242604229542</v>
      </c>
      <c r="EH70" s="33">
        <f t="shared" si="44"/>
        <v>-4.8478160505524719E-2</v>
      </c>
      <c r="EI70" s="33">
        <f t="shared" si="44"/>
        <v>-1.2486298984655972</v>
      </c>
      <c r="EJ70" s="33">
        <f t="shared" si="44"/>
        <v>0</v>
      </c>
      <c r="EK70" s="33">
        <f t="shared" si="44"/>
        <v>-1.6048555438556704</v>
      </c>
      <c r="EL70" s="33">
        <f t="shared" si="44"/>
        <v>0.52843733074608668</v>
      </c>
      <c r="EM70" s="33">
        <f t="shared" si="44"/>
        <v>0.93022229451700655</v>
      </c>
      <c r="EN70" s="33">
        <f t="shared" si="44"/>
        <v>1.2874631893417505</v>
      </c>
    </row>
    <row r="71" spans="120:144" x14ac:dyDescent="0.25">
      <c r="DP71" s="34">
        <v>1989</v>
      </c>
      <c r="DQ71" s="34"/>
      <c r="DR71" s="33"/>
      <c r="DU71" s="65" t="s">
        <v>4</v>
      </c>
      <c r="DV71" s="33">
        <f t="shared" si="45"/>
        <v>-12.738</v>
      </c>
      <c r="DW71" s="33">
        <f t="shared" si="45"/>
        <v>-3.5179999999999998</v>
      </c>
      <c r="DX71" s="33">
        <f t="shared" si="45"/>
        <v>-5.2629999999999999</v>
      </c>
      <c r="DY71" s="33">
        <f t="shared" si="45"/>
        <v>-1.907</v>
      </c>
      <c r="DZ71" s="33">
        <f t="shared" si="45"/>
        <v>-8.7639999999999993</v>
      </c>
      <c r="EA71" s="33">
        <f t="shared" si="45"/>
        <v>-7.1689999999999996</v>
      </c>
      <c r="EB71" s="33">
        <f t="shared" si="45"/>
        <v>-3.9780000000000002</v>
      </c>
      <c r="EC71" s="33">
        <f t="shared" si="45"/>
        <v>-1.802</v>
      </c>
      <c r="ED71" s="33">
        <f t="shared" si="45"/>
        <v>-1.55</v>
      </c>
      <c r="EE71" s="33"/>
      <c r="EF71" s="33">
        <f t="shared" si="44"/>
        <v>-1.1193588453737024</v>
      </c>
      <c r="EG71" s="33">
        <f t="shared" si="44"/>
        <v>1.4776438104757026</v>
      </c>
      <c r="EH71" s="33">
        <f t="shared" si="44"/>
        <v>0.98612866574064706</v>
      </c>
      <c r="EI71" s="33">
        <f t="shared" si="44"/>
        <v>1.9314150988242267</v>
      </c>
      <c r="EJ71" s="33">
        <f t="shared" si="44"/>
        <v>0</v>
      </c>
      <c r="EK71" s="33">
        <f t="shared" si="44"/>
        <v>0.44926455922774411</v>
      </c>
      <c r="EL71" s="33">
        <f t="shared" si="44"/>
        <v>1.3480753482532812</v>
      </c>
      <c r="EM71" s="33">
        <f t="shared" si="44"/>
        <v>1.9609905086793447</v>
      </c>
      <c r="EN71" s="33">
        <f t="shared" si="44"/>
        <v>2.0319714923316279</v>
      </c>
    </row>
    <row r="72" spans="120:144" x14ac:dyDescent="0.25">
      <c r="DP72" s="34">
        <v>1996</v>
      </c>
      <c r="DQ72" s="34"/>
      <c r="DR72" s="33"/>
      <c r="DU72" s="65" t="s">
        <v>149</v>
      </c>
      <c r="DV72" s="33">
        <f t="shared" si="45"/>
        <v>-18.373000000000001</v>
      </c>
      <c r="DW72" s="33">
        <f t="shared" si="45"/>
        <v>-1.6879999999999999</v>
      </c>
      <c r="DX72" s="33">
        <f t="shared" si="45"/>
        <v>0.77400000000000002</v>
      </c>
      <c r="DY72" s="33">
        <f t="shared" si="45"/>
        <v>-10.897</v>
      </c>
      <c r="DZ72" s="33">
        <f t="shared" si="45"/>
        <v>-25.213000000000001</v>
      </c>
      <c r="EA72" s="33">
        <f t="shared" si="45"/>
        <v>6.2089999999999996</v>
      </c>
      <c r="EB72" s="33">
        <f t="shared" si="45"/>
        <v>23.748000000000001</v>
      </c>
      <c r="EC72" s="33">
        <f t="shared" si="45"/>
        <v>2.5750000000000002</v>
      </c>
      <c r="ED72" s="33">
        <f t="shared" si="45"/>
        <v>-3.738</v>
      </c>
      <c r="EE72" s="33"/>
      <c r="EF72" s="33">
        <f t="shared" si="44"/>
        <v>0.50671417091201199</v>
      </c>
      <c r="EG72" s="33">
        <f t="shared" si="44"/>
        <v>1.7427559752492809</v>
      </c>
      <c r="EH72" s="33">
        <f t="shared" si="44"/>
        <v>1.9251434443699496</v>
      </c>
      <c r="EI72" s="33">
        <f t="shared" si="44"/>
        <v>1.0605438699965444</v>
      </c>
      <c r="EJ72" s="33">
        <f t="shared" si="44"/>
        <v>0</v>
      </c>
      <c r="EK72" s="33">
        <f t="shared" si="44"/>
        <v>2.3277737833914092</v>
      </c>
      <c r="EL72" s="33">
        <f t="shared" si="44"/>
        <v>3.6270807780735406</v>
      </c>
      <c r="EM72" s="33">
        <f t="shared" si="44"/>
        <v>2.058563359839618</v>
      </c>
      <c r="EN72" s="33">
        <f t="shared" si="44"/>
        <v>1.5908898860139558</v>
      </c>
    </row>
    <row r="73" spans="120:144" x14ac:dyDescent="0.25">
      <c r="DP73" s="34">
        <v>1997</v>
      </c>
      <c r="DQ73" s="34"/>
      <c r="DR73" s="33"/>
      <c r="DU73" s="65" t="s">
        <v>151</v>
      </c>
      <c r="DV73" s="33">
        <f t="shared" si="45"/>
        <v>-31.457999999999998</v>
      </c>
      <c r="DW73" s="33">
        <f t="shared" si="45"/>
        <v>-24.798999999999999</v>
      </c>
      <c r="DX73" s="33">
        <f t="shared" si="45"/>
        <v>-31.015000000000001</v>
      </c>
      <c r="DY73" s="33">
        <f t="shared" si="45"/>
        <v>-38.823999999999998</v>
      </c>
      <c r="DZ73" s="33">
        <f t="shared" si="45"/>
        <v>-30.971</v>
      </c>
      <c r="EA73" s="33">
        <f t="shared" si="45"/>
        <v>-31.975000000000001</v>
      </c>
      <c r="EB73" s="33">
        <f t="shared" si="45"/>
        <v>-26.364999999999998</v>
      </c>
      <c r="EC73" s="33">
        <f t="shared" si="45"/>
        <v>-3.9870000000000001</v>
      </c>
      <c r="ED73" s="33">
        <f t="shared" si="45"/>
        <v>4.4130000000000003</v>
      </c>
      <c r="EE73" s="33"/>
      <c r="EF73" s="33">
        <f t="shared" si="44"/>
        <v>-3.595956046625752E-2</v>
      </c>
      <c r="EG73" s="33">
        <f t="shared" si="44"/>
        <v>0.45573389568324885</v>
      </c>
      <c r="EH73" s="33">
        <f t="shared" si="44"/>
        <v>-3.2489130606064755E-3</v>
      </c>
      <c r="EI73" s="33">
        <f t="shared" si="44"/>
        <v>-0.57985714238505381</v>
      </c>
      <c r="EJ73" s="33">
        <f t="shared" si="44"/>
        <v>0</v>
      </c>
      <c r="EK73" s="33">
        <f t="shared" si="44"/>
        <v>-7.4134288928383418E-2</v>
      </c>
      <c r="EL73" s="33">
        <f t="shared" si="44"/>
        <v>0.34010212629893793</v>
      </c>
      <c r="EM73" s="33">
        <f t="shared" si="44"/>
        <v>1.9924697733500951</v>
      </c>
      <c r="EN73" s="33">
        <f t="shared" si="44"/>
        <v>2.6127168121931428</v>
      </c>
    </row>
    <row r="74" spans="120:144" x14ac:dyDescent="0.25">
      <c r="DP74" s="34">
        <v>2005</v>
      </c>
      <c r="DQ74" s="34"/>
      <c r="DR74" s="33"/>
      <c r="DU74" s="65" t="s">
        <v>151</v>
      </c>
      <c r="DV74" s="33">
        <f t="shared" si="45"/>
        <v>4.4130000000000003</v>
      </c>
      <c r="DW74" s="33">
        <f t="shared" si="45"/>
        <v>8.0259999999999998</v>
      </c>
      <c r="DX74" s="33">
        <f t="shared" si="45"/>
        <v>4.7270000000000003</v>
      </c>
      <c r="DY74" s="33">
        <f t="shared" si="45"/>
        <v>8.0850000000000009</v>
      </c>
      <c r="DZ74" s="33">
        <f t="shared" si="45"/>
        <v>1.4239999999999999</v>
      </c>
      <c r="EA74" s="33">
        <f t="shared" si="45"/>
        <v>11.456</v>
      </c>
      <c r="EB74" s="33">
        <f t="shared" si="45"/>
        <v>8.2010000000000005</v>
      </c>
      <c r="EC74" s="33">
        <f t="shared" si="45"/>
        <v>9.9619999999999997</v>
      </c>
      <c r="ED74" s="33">
        <f t="shared" si="45"/>
        <v>0.18</v>
      </c>
      <c r="EE74" s="33"/>
      <c r="EF74" s="33">
        <f t="shared" si="44"/>
        <v>0.82888297960657642</v>
      </c>
      <c r="EG74" s="33">
        <f t="shared" si="44"/>
        <v>1.8308081068459743</v>
      </c>
      <c r="EH74" s="33">
        <f t="shared" si="44"/>
        <v>0.91595867569104117</v>
      </c>
      <c r="EI74" s="33">
        <f t="shared" si="44"/>
        <v>1.8471694637535652</v>
      </c>
      <c r="EJ74" s="33">
        <f t="shared" si="44"/>
        <v>0</v>
      </c>
      <c r="EK74" s="33">
        <f t="shared" si="44"/>
        <v>2.7819852965584388</v>
      </c>
      <c r="EL74" s="33">
        <f t="shared" si="44"/>
        <v>1.8793375553006921</v>
      </c>
      <c r="EM74" s="33">
        <f t="shared" si="44"/>
        <v>2.3676824623221644</v>
      </c>
      <c r="EN74" s="33">
        <f t="shared" si="44"/>
        <v>-0.34497505072953527</v>
      </c>
    </row>
    <row r="75" spans="120:144" x14ac:dyDescent="0.25">
      <c r="DP75" s="34">
        <v>1995</v>
      </c>
      <c r="DQ75" s="34"/>
      <c r="DR75" s="33"/>
      <c r="DU75" s="65" t="s">
        <v>152</v>
      </c>
      <c r="DV75" s="33">
        <f t="shared" si="45"/>
        <v>0</v>
      </c>
      <c r="DW75" s="33">
        <f t="shared" si="45"/>
        <v>0</v>
      </c>
      <c r="DX75" s="33">
        <f t="shared" si="45"/>
        <v>0</v>
      </c>
      <c r="DY75" s="33">
        <f t="shared" si="45"/>
        <v>0</v>
      </c>
      <c r="DZ75" s="33">
        <f t="shared" si="45"/>
        <v>11.951000000000001</v>
      </c>
      <c r="EA75" s="33">
        <f t="shared" si="45"/>
        <v>11.497</v>
      </c>
      <c r="EB75" s="33">
        <f t="shared" si="45"/>
        <v>9.9190000000000005</v>
      </c>
      <c r="EC75" s="33">
        <f t="shared" si="45"/>
        <v>8.5060000000000002</v>
      </c>
      <c r="ED75" s="33">
        <f t="shared" si="45"/>
        <v>10.708</v>
      </c>
      <c r="EE75" s="33"/>
      <c r="EF75" s="33">
        <f t="shared" si="44"/>
        <v>-2.253117040144891</v>
      </c>
      <c r="EG75" s="33">
        <f t="shared" si="44"/>
        <v>-2.253117040144891</v>
      </c>
      <c r="EH75" s="33">
        <f t="shared" si="44"/>
        <v>-2.253117040144891</v>
      </c>
      <c r="EI75" s="33">
        <f t="shared" si="44"/>
        <v>-2.253117040144891</v>
      </c>
      <c r="EJ75" s="33">
        <f t="shared" si="44"/>
        <v>0</v>
      </c>
      <c r="EK75" s="33">
        <f t="shared" si="44"/>
        <v>-8.5592430443124576E-2</v>
      </c>
      <c r="EL75" s="33">
        <f t="shared" si="44"/>
        <v>-0.38309211158684781</v>
      </c>
      <c r="EM75" s="33">
        <f t="shared" si="44"/>
        <v>-0.64948441162238724</v>
      </c>
      <c r="EN75" s="33">
        <f t="shared" si="44"/>
        <v>-0.2343422710149862</v>
      </c>
    </row>
    <row r="76" spans="120:144" x14ac:dyDescent="0.25">
      <c r="DP76" s="34">
        <v>1992</v>
      </c>
      <c r="DQ76" s="34"/>
      <c r="DR76" s="33"/>
      <c r="DU76" s="65" t="s">
        <v>153</v>
      </c>
      <c r="DV76" s="33">
        <f t="shared" si="45"/>
        <v>0</v>
      </c>
      <c r="DW76" s="33">
        <f t="shared" si="45"/>
        <v>0</v>
      </c>
      <c r="DX76" s="33">
        <f t="shared" si="45"/>
        <v>0</v>
      </c>
      <c r="DY76" s="33">
        <f t="shared" si="45"/>
        <v>0</v>
      </c>
      <c r="DZ76" s="33">
        <f t="shared" si="45"/>
        <v>-0.39900000000000002</v>
      </c>
      <c r="EA76" s="33">
        <f t="shared" si="45"/>
        <v>-4.2859999999999996</v>
      </c>
      <c r="EB76" s="33">
        <f t="shared" si="45"/>
        <v>-9.0129999999999999</v>
      </c>
      <c r="EC76" s="33">
        <f t="shared" si="45"/>
        <v>-6.1310000000000002</v>
      </c>
      <c r="ED76" s="33">
        <f t="shared" si="45"/>
        <v>-7.5090000000000003</v>
      </c>
      <c r="EE76" s="33"/>
      <c r="EF76" s="33">
        <f t="shared" si="44"/>
        <v>0.11376974518741849</v>
      </c>
      <c r="EG76" s="33">
        <f t="shared" si="44"/>
        <v>0.11376974518741849</v>
      </c>
      <c r="EH76" s="33">
        <f t="shared" si="44"/>
        <v>0.11376974518741849</v>
      </c>
      <c r="EI76" s="33">
        <f t="shared" si="44"/>
        <v>0.11376974518741849</v>
      </c>
      <c r="EJ76" s="33">
        <f t="shared" si="44"/>
        <v>0</v>
      </c>
      <c r="EK76" s="33">
        <f t="shared" si="44"/>
        <v>-1.1083283196578837</v>
      </c>
      <c r="EL76" s="33">
        <f t="shared" si="44"/>
        <v>-2.4561718923419122</v>
      </c>
      <c r="EM76" s="33">
        <f t="shared" si="44"/>
        <v>-1.6344064646974505</v>
      </c>
      <c r="EN76" s="33">
        <f t="shared" si="44"/>
        <v>-2.0273255345427206</v>
      </c>
    </row>
    <row r="77" spans="120:144" x14ac:dyDescent="0.25">
      <c r="DP77" s="34">
        <v>1986</v>
      </c>
      <c r="DQ77" s="34"/>
      <c r="DR77" s="34"/>
      <c r="DU77" s="65" t="s">
        <v>154</v>
      </c>
      <c r="DV77" s="33">
        <f t="shared" si="45"/>
        <v>-4.633</v>
      </c>
      <c r="DW77" s="33">
        <f t="shared" si="45"/>
        <v>-11.079000000000001</v>
      </c>
      <c r="DX77" s="33">
        <f t="shared" si="45"/>
        <v>-3.4060000000000001</v>
      </c>
      <c r="DY77" s="33">
        <f t="shared" si="45"/>
        <v>4.3449999999999998</v>
      </c>
      <c r="DZ77" s="33">
        <f t="shared" si="45"/>
        <v>6.851</v>
      </c>
      <c r="EA77" s="33">
        <f t="shared" si="45"/>
        <v>13.167</v>
      </c>
      <c r="EB77" s="33">
        <f t="shared" si="45"/>
        <v>12.212999999999999</v>
      </c>
      <c r="EC77" s="33">
        <f t="shared" si="45"/>
        <v>10.958</v>
      </c>
      <c r="ED77" s="33">
        <f t="shared" si="45"/>
        <v>12.404</v>
      </c>
      <c r="EE77" s="33"/>
      <c r="EF77" s="33">
        <f t="shared" si="44"/>
        <v>-1.3694004722027668</v>
      </c>
      <c r="EG77" s="33">
        <f t="shared" si="44"/>
        <v>-2.1380486299717529</v>
      </c>
      <c r="EH77" s="33">
        <f t="shared" si="44"/>
        <v>-1.2230878303190333</v>
      </c>
      <c r="EI77" s="33">
        <f t="shared" si="44"/>
        <v>-0.29882598252700576</v>
      </c>
      <c r="EJ77" s="33">
        <f t="shared" si="44"/>
        <v>0</v>
      </c>
      <c r="EK77" s="33">
        <f t="shared" si="44"/>
        <v>0.75314641087013889</v>
      </c>
      <c r="EL77" s="33">
        <f t="shared" si="44"/>
        <v>0.63938743747398419</v>
      </c>
      <c r="EM77" s="33">
        <f t="shared" si="44"/>
        <v>0.48973595779665308</v>
      </c>
      <c r="EN77" s="33">
        <f t="shared" si="44"/>
        <v>0.66216308099459809</v>
      </c>
    </row>
    <row r="78" spans="120:144" x14ac:dyDescent="0.25">
      <c r="DP78" s="34">
        <v>1999</v>
      </c>
      <c r="DQ78" s="34"/>
      <c r="DR78" s="34"/>
      <c r="DU78" s="65" t="s">
        <v>154</v>
      </c>
      <c r="DV78" s="33">
        <f t="shared" si="45"/>
        <v>-3.9020000000000001</v>
      </c>
      <c r="DW78" s="33">
        <f t="shared" si="45"/>
        <v>-1.4119999999999999</v>
      </c>
      <c r="DX78" s="33">
        <f t="shared" si="45"/>
        <v>-5.32</v>
      </c>
      <c r="DY78" s="33">
        <f t="shared" si="45"/>
        <v>-3.153</v>
      </c>
      <c r="DZ78" s="33">
        <f t="shared" si="45"/>
        <v>-10.435</v>
      </c>
      <c r="EA78" s="33">
        <f t="shared" si="45"/>
        <v>-6.4210000000000003</v>
      </c>
      <c r="EB78" s="33">
        <f t="shared" si="45"/>
        <v>-7.6529999999999996</v>
      </c>
      <c r="EC78" s="33">
        <f t="shared" si="45"/>
        <v>-4.2969999999999997</v>
      </c>
      <c r="ED78" s="33">
        <f t="shared" si="45"/>
        <v>-3.2949999999999999</v>
      </c>
      <c r="EE78" s="33"/>
      <c r="EF78" s="33">
        <f t="shared" si="44"/>
        <v>2.5407510261761885</v>
      </c>
      <c r="EG78" s="33">
        <f t="shared" si="44"/>
        <v>3.5091376870025632</v>
      </c>
      <c r="EH78" s="33">
        <f t="shared" si="44"/>
        <v>1.9892762129023731</v>
      </c>
      <c r="EI78" s="33">
        <f t="shared" si="44"/>
        <v>2.8320448450352065</v>
      </c>
      <c r="EJ78" s="33">
        <f t="shared" si="44"/>
        <v>0</v>
      </c>
      <c r="EK78" s="33">
        <f t="shared" si="44"/>
        <v>1.5610859664887831</v>
      </c>
      <c r="EL78" s="33">
        <f t="shared" si="44"/>
        <v>1.0819484700477817</v>
      </c>
      <c r="EM78" s="33">
        <f t="shared" si="44"/>
        <v>2.387131455482848</v>
      </c>
      <c r="EN78" s="33">
        <f t="shared" si="44"/>
        <v>2.7768195816467145</v>
      </c>
    </row>
    <row r="79" spans="120:144" x14ac:dyDescent="0.25">
      <c r="DP79" s="34">
        <v>2009</v>
      </c>
      <c r="DQ79" s="34"/>
      <c r="DR79" s="34"/>
      <c r="DU79" s="65" t="s">
        <v>154</v>
      </c>
      <c r="DV79" s="33">
        <f t="shared" si="45"/>
        <v>-27.507999999999999</v>
      </c>
      <c r="DW79" s="33">
        <f t="shared" si="45"/>
        <v>-23.169</v>
      </c>
      <c r="DX79" s="33">
        <f t="shared" si="45"/>
        <v>-14.691000000000001</v>
      </c>
      <c r="DY79" s="33">
        <f t="shared" si="45"/>
        <v>-32.369999999999997</v>
      </c>
      <c r="DZ79" s="33">
        <f t="shared" si="45"/>
        <v>-11.128</v>
      </c>
      <c r="EA79" s="33">
        <f t="shared" si="45"/>
        <v>-9.2270000000000003</v>
      </c>
      <c r="EB79" s="33">
        <f t="shared" si="45"/>
        <v>-21.399000000000001</v>
      </c>
      <c r="EC79" s="33">
        <f t="shared" si="45"/>
        <v>-26.454999999999998</v>
      </c>
      <c r="ED79" s="33">
        <f t="shared" si="45"/>
        <v>-27.823</v>
      </c>
      <c r="EE79" s="33"/>
      <c r="EF79" s="33">
        <f t="shared" si="44"/>
        <v>-2.1423199768772991</v>
      </c>
      <c r="EG79" s="33">
        <f t="shared" si="44"/>
        <v>-1.5748275239059559</v>
      </c>
      <c r="EH79" s="33">
        <f t="shared" si="44"/>
        <v>-0.46600037103869463</v>
      </c>
      <c r="EI79" s="33">
        <f t="shared" si="44"/>
        <v>-2.778214954140878</v>
      </c>
      <c r="EJ79" s="33">
        <f t="shared" si="44"/>
        <v>0</v>
      </c>
      <c r="EK79" s="33">
        <f t="shared" si="44"/>
        <v>0.24862944298191361</v>
      </c>
      <c r="EL79" s="33">
        <f t="shared" si="44"/>
        <v>-1.3433314091884456</v>
      </c>
      <c r="EM79" s="33">
        <f t="shared" si="44"/>
        <v>-2.0045994069351867</v>
      </c>
      <c r="EN79" s="33">
        <f t="shared" si="44"/>
        <v>-2.1835184379710935</v>
      </c>
    </row>
    <row r="80" spans="120:144" x14ac:dyDescent="0.25">
      <c r="DP80" s="34">
        <v>1996</v>
      </c>
      <c r="DQ80" s="34"/>
      <c r="DR80" s="33"/>
      <c r="DU80" s="65" t="s">
        <v>156</v>
      </c>
      <c r="DV80" s="33">
        <f t="shared" si="45"/>
        <v>-0.98199999999999998</v>
      </c>
      <c r="DW80" s="33">
        <f t="shared" si="45"/>
        <v>-1.2270000000000001</v>
      </c>
      <c r="DX80" s="33">
        <f t="shared" si="45"/>
        <v>-2.0619999999999998</v>
      </c>
      <c r="DY80" s="33">
        <f t="shared" si="45"/>
        <v>-4.7439999999999998</v>
      </c>
      <c r="DZ80" s="33">
        <f t="shared" si="45"/>
        <v>-0.54500000000000004</v>
      </c>
      <c r="EA80" s="33">
        <f t="shared" si="45"/>
        <v>0.40300000000000002</v>
      </c>
      <c r="EB80" s="33">
        <f t="shared" si="45"/>
        <v>-2.6269999999999998</v>
      </c>
      <c r="EC80" s="33">
        <f t="shared" si="45"/>
        <v>-1.4670000000000001</v>
      </c>
      <c r="ED80" s="33">
        <f t="shared" si="45"/>
        <v>-0.73399999999999999</v>
      </c>
      <c r="EE80" s="33"/>
      <c r="EF80" s="33">
        <f t="shared" si="44"/>
        <v>-0.3129644480700044</v>
      </c>
      <c r="EG80" s="33">
        <f t="shared" si="44"/>
        <v>-0.48842506540902297</v>
      </c>
      <c r="EH80" s="33">
        <f t="shared" si="44"/>
        <v>-1.0864234959318002</v>
      </c>
      <c r="EI80" s="33">
        <f t="shared" si="44"/>
        <v>-3.00718013145526</v>
      </c>
      <c r="EJ80" s="33">
        <f t="shared" si="44"/>
        <v>0</v>
      </c>
      <c r="EK80" s="33">
        <f t="shared" si="44"/>
        <v>0.67892516423424309</v>
      </c>
      <c r="EL80" s="33">
        <f t="shared" si="44"/>
        <v>-1.4910571644891286</v>
      </c>
      <c r="EM80" s="33">
        <f t="shared" si="44"/>
        <v>-0.66030485382275539</v>
      </c>
      <c r="EN80" s="33">
        <f t="shared" si="44"/>
        <v>-0.13535533337581424</v>
      </c>
    </row>
    <row r="81" spans="120:144" x14ac:dyDescent="0.25">
      <c r="DP81" s="34">
        <v>1992</v>
      </c>
      <c r="DQ81" s="34"/>
      <c r="DR81" s="33"/>
      <c r="DU81" s="65" t="s">
        <v>157</v>
      </c>
      <c r="DV81" s="33">
        <f t="shared" si="45"/>
        <v>0</v>
      </c>
      <c r="DW81" s="33">
        <f t="shared" si="45"/>
        <v>0</v>
      </c>
      <c r="DX81" s="33">
        <f t="shared" si="45"/>
        <v>0</v>
      </c>
      <c r="DY81" s="33">
        <f t="shared" si="45"/>
        <v>-3.3639999999999999</v>
      </c>
      <c r="DZ81" s="33">
        <f t="shared" si="45"/>
        <v>-2.4129999999999998</v>
      </c>
      <c r="EA81" s="33">
        <f t="shared" si="45"/>
        <v>4.03</v>
      </c>
      <c r="EB81" s="33">
        <f t="shared" si="45"/>
        <v>4.0609999999999999</v>
      </c>
      <c r="EC81" s="33">
        <f t="shared" si="45"/>
        <v>1.7789999999999999</v>
      </c>
      <c r="ED81" s="33">
        <f t="shared" si="45"/>
        <v>-2.742</v>
      </c>
      <c r="EE81" s="33"/>
      <c r="EF81" s="33">
        <f t="shared" si="44"/>
        <v>0.93181928983404261</v>
      </c>
      <c r="EG81" s="33">
        <f t="shared" si="44"/>
        <v>0.93181928983404261</v>
      </c>
      <c r="EH81" s="33">
        <f t="shared" si="44"/>
        <v>0.93181928983404261</v>
      </c>
      <c r="EI81" s="33">
        <f t="shared" si="44"/>
        <v>-0.36724415442692693</v>
      </c>
      <c r="EJ81" s="33">
        <f t="shared" si="44"/>
        <v>0</v>
      </c>
      <c r="EK81" s="33">
        <f t="shared" si="44"/>
        <v>2.4880694920848474</v>
      </c>
      <c r="EL81" s="33">
        <f t="shared" si="44"/>
        <v>2.5000406474867769</v>
      </c>
      <c r="EM81" s="33">
        <f t="shared" si="44"/>
        <v>1.6188091433834675</v>
      </c>
      <c r="EN81" s="33">
        <f t="shared" si="44"/>
        <v>-0.12704871378176552</v>
      </c>
    </row>
    <row r="82" spans="120:144" x14ac:dyDescent="0.25">
      <c r="DP82" s="34">
        <v>1997</v>
      </c>
      <c r="DQ82" s="34"/>
      <c r="DR82" s="33"/>
      <c r="DU82" s="65" t="s">
        <v>159</v>
      </c>
      <c r="DV82" s="33">
        <f t="shared" si="45"/>
        <v>3.2149999999999999</v>
      </c>
      <c r="DW82" s="33">
        <f t="shared" si="45"/>
        <v>1.651</v>
      </c>
      <c r="DX82" s="33">
        <f t="shared" si="45"/>
        <v>4.9669999999999996</v>
      </c>
      <c r="DY82" s="33">
        <f t="shared" si="45"/>
        <v>3.5070000000000001</v>
      </c>
      <c r="DZ82" s="33">
        <f t="shared" si="45"/>
        <v>1.6519999999999999</v>
      </c>
      <c r="EA82" s="33">
        <f t="shared" si="45"/>
        <v>2.3839999999999999</v>
      </c>
      <c r="EB82" s="33">
        <f t="shared" si="45"/>
        <v>1.8049999999999999</v>
      </c>
      <c r="EC82" s="33">
        <f t="shared" si="45"/>
        <v>7.875</v>
      </c>
      <c r="ED82" s="33">
        <f t="shared" si="45"/>
        <v>1.6830000000000001</v>
      </c>
      <c r="EE82" s="33"/>
      <c r="EF82" s="33">
        <f t="shared" si="44"/>
        <v>0.79507873819009789</v>
      </c>
      <c r="EG82" s="33">
        <f t="shared" si="44"/>
        <v>-5.086876124056368E-4</v>
      </c>
      <c r="EH82" s="33">
        <f t="shared" si="44"/>
        <v>1.6862994351248715</v>
      </c>
      <c r="EI82" s="33">
        <f t="shared" si="44"/>
        <v>0.9436155210125603</v>
      </c>
      <c r="EJ82" s="33">
        <f t="shared" si="44"/>
        <v>0</v>
      </c>
      <c r="EK82" s="33">
        <f t="shared" si="44"/>
        <v>0.37235933228096713</v>
      </c>
      <c r="EL82" s="33">
        <f t="shared" si="44"/>
        <v>7.7829204698071017E-2</v>
      </c>
      <c r="EM82" s="33">
        <f t="shared" si="44"/>
        <v>3.1655630120006264</v>
      </c>
      <c r="EN82" s="33">
        <f t="shared" si="44"/>
        <v>1.5769315984576548E-2</v>
      </c>
    </row>
    <row r="83" spans="120:144" x14ac:dyDescent="0.25">
      <c r="DP83" s="34">
        <v>1996</v>
      </c>
      <c r="DQ83" s="34"/>
      <c r="DR83" s="33"/>
      <c r="DU83" s="65" t="s">
        <v>161</v>
      </c>
      <c r="DV83" s="33">
        <f t="shared" si="45"/>
        <v>-15.452999999999999</v>
      </c>
      <c r="DW83" s="33">
        <f t="shared" si="45"/>
        <v>-20.606000000000002</v>
      </c>
      <c r="DX83" s="33">
        <f t="shared" si="45"/>
        <v>2.8260000000000001</v>
      </c>
      <c r="DY83" s="33">
        <f t="shared" si="45"/>
        <v>4.7080000000000002</v>
      </c>
      <c r="DZ83" s="33">
        <f t="shared" si="45"/>
        <v>5.1420000000000003</v>
      </c>
      <c r="EA83" s="33">
        <f t="shared" si="45"/>
        <v>-3.6819999999999999</v>
      </c>
      <c r="EB83" s="33">
        <f t="shared" si="45"/>
        <v>1.0569999999999999</v>
      </c>
      <c r="EC83" s="33">
        <f t="shared" si="45"/>
        <v>-9.6389999999999993</v>
      </c>
      <c r="ED83" s="33">
        <f t="shared" si="45"/>
        <v>-1.9430000000000001</v>
      </c>
      <c r="EE83" s="33"/>
      <c r="EF83" s="33">
        <f t="shared" si="44"/>
        <v>-2.3792459692838563</v>
      </c>
      <c r="EG83" s="33">
        <f t="shared" si="44"/>
        <v>-2.9745484446283439</v>
      </c>
      <c r="EH83" s="33">
        <f t="shared" si="44"/>
        <v>-0.26755686646571558</v>
      </c>
      <c r="EI83" s="33">
        <f t="shared" si="44"/>
        <v>-5.0138031107996806E-2</v>
      </c>
      <c r="EJ83" s="33">
        <f t="shared" si="44"/>
        <v>0</v>
      </c>
      <c r="EK83" s="33">
        <f t="shared" si="44"/>
        <v>-1.0193962822510683</v>
      </c>
      <c r="EL83" s="33">
        <f t="shared" si="44"/>
        <v>-0.47192132966858735</v>
      </c>
      <c r="EM83" s="33">
        <f t="shared" si="44"/>
        <v>-1.7075811931043787</v>
      </c>
      <c r="EN83" s="33">
        <f t="shared" si="44"/>
        <v>-0.81849758156718266</v>
      </c>
    </row>
    <row r="84" spans="120:144" x14ac:dyDescent="0.25">
      <c r="DP84" s="34">
        <v>1993</v>
      </c>
      <c r="DQ84" s="34"/>
      <c r="DR84" s="33"/>
      <c r="DU84" s="65" t="s">
        <v>162</v>
      </c>
      <c r="DV84" s="33">
        <f t="shared" si="45"/>
        <v>-28.335999999999999</v>
      </c>
      <c r="DW84" s="33">
        <f t="shared" si="45"/>
        <v>-24.896999999999998</v>
      </c>
      <c r="DX84" s="33">
        <f t="shared" si="45"/>
        <v>-31.588000000000001</v>
      </c>
      <c r="DY84" s="33">
        <f t="shared" si="45"/>
        <v>-28.344000000000001</v>
      </c>
      <c r="DZ84" s="33">
        <f t="shared" si="45"/>
        <v>-23.579000000000001</v>
      </c>
      <c r="EA84" s="33">
        <f t="shared" si="45"/>
        <v>-18.815999999999999</v>
      </c>
      <c r="EB84" s="33">
        <f t="shared" si="45"/>
        <v>-26.143999999999998</v>
      </c>
      <c r="EC84" s="33">
        <f t="shared" si="45"/>
        <v>-17.547000000000001</v>
      </c>
      <c r="ED84" s="33">
        <f t="shared" si="45"/>
        <v>-14.659000000000001</v>
      </c>
      <c r="EE84" s="33"/>
      <c r="EF84" s="33">
        <f t="shared" si="44"/>
        <v>-0.89174321248651234</v>
      </c>
      <c r="EG84" s="33">
        <f t="shared" si="44"/>
        <v>-0.24707116965676307</v>
      </c>
      <c r="EH84" s="33">
        <f t="shared" si="44"/>
        <v>-1.5013603928535801</v>
      </c>
      <c r="EI84" s="33">
        <f t="shared" si="44"/>
        <v>-0.89324288574694843</v>
      </c>
      <c r="EJ84" s="33">
        <f t="shared" si="44"/>
        <v>0</v>
      </c>
      <c r="EK84" s="33">
        <f t="shared" si="44"/>
        <v>0.89286796743183983</v>
      </c>
      <c r="EL84" s="33">
        <f t="shared" si="44"/>
        <v>-0.48083273912716068</v>
      </c>
      <c r="EM84" s="33">
        <f t="shared" si="44"/>
        <v>1.1307536383684349</v>
      </c>
      <c r="EN84" s="33">
        <f t="shared" si="44"/>
        <v>1.672135685385683</v>
      </c>
    </row>
    <row r="85" spans="120:144" x14ac:dyDescent="0.25">
      <c r="DP85" s="34">
        <v>2004</v>
      </c>
      <c r="DQ85" s="34"/>
      <c r="DR85" s="33"/>
      <c r="DU85" s="65" t="s">
        <v>162</v>
      </c>
      <c r="DV85" s="33">
        <f t="shared" si="45"/>
        <v>-15.06</v>
      </c>
      <c r="DW85" s="33">
        <f t="shared" si="45"/>
        <v>-21.518999999999998</v>
      </c>
      <c r="DX85" s="33">
        <f t="shared" si="45"/>
        <v>-19.826000000000001</v>
      </c>
      <c r="DY85" s="33">
        <f t="shared" si="45"/>
        <v>-15.167999999999999</v>
      </c>
      <c r="DZ85" s="33">
        <f t="shared" si="45"/>
        <v>-21.483000000000001</v>
      </c>
      <c r="EA85" s="33">
        <f t="shared" si="45"/>
        <v>-21.391999999999999</v>
      </c>
      <c r="EB85" s="33">
        <f t="shared" si="45"/>
        <v>-32.268999999999998</v>
      </c>
      <c r="EC85" s="33">
        <f t="shared" si="45"/>
        <v>-29.74</v>
      </c>
      <c r="ED85" s="33">
        <f t="shared" si="45"/>
        <v>-34.908000000000001</v>
      </c>
      <c r="EE85" s="33"/>
      <c r="EF85" s="33">
        <f t="shared" si="44"/>
        <v>0.94866659906114315</v>
      </c>
      <c r="EG85" s="33">
        <f t="shared" si="44"/>
        <v>-5.3171411437333144E-3</v>
      </c>
      <c r="EH85" s="33">
        <f t="shared" si="44"/>
        <v>0.24473619097685104</v>
      </c>
      <c r="EI85" s="33">
        <f t="shared" si="44"/>
        <v>0.93271517562994244</v>
      </c>
      <c r="EJ85" s="33">
        <f t="shared" si="44"/>
        <v>0</v>
      </c>
      <c r="EK85" s="33">
        <f t="shared" si="44"/>
        <v>1.3440551224437965E-2</v>
      </c>
      <c r="EL85" s="33">
        <f t="shared" si="44"/>
        <v>-1.5930745660086389</v>
      </c>
      <c r="EM85" s="33">
        <f t="shared" si="44"/>
        <v>-1.2195454006613509</v>
      </c>
      <c r="EN85" s="33">
        <f t="shared" si="44"/>
        <v>-1.9828505515173358</v>
      </c>
    </row>
    <row r="86" spans="120:144" x14ac:dyDescent="0.25">
      <c r="DP86" s="34">
        <v>2007</v>
      </c>
      <c r="DQ86" s="34"/>
      <c r="DR86" s="33"/>
      <c r="DU86" s="65" t="s">
        <v>163</v>
      </c>
      <c r="DV86" s="33">
        <f t="shared" si="45"/>
        <v>-1.623</v>
      </c>
      <c r="DW86" s="33">
        <f t="shared" si="45"/>
        <v>-9.2530000000000001</v>
      </c>
      <c r="DX86" s="33">
        <f t="shared" si="45"/>
        <v>-22.664000000000001</v>
      </c>
      <c r="DY86" s="33">
        <f t="shared" si="45"/>
        <v>-16.126999999999999</v>
      </c>
      <c r="DZ86" s="33">
        <f t="shared" si="45"/>
        <v>-15.391999999999999</v>
      </c>
      <c r="EA86" s="33">
        <f t="shared" si="45"/>
        <v>-20.077999999999999</v>
      </c>
      <c r="EB86" s="33">
        <f t="shared" si="45"/>
        <v>-9.7330000000000005</v>
      </c>
      <c r="EC86" s="33">
        <f t="shared" si="45"/>
        <v>-19.864999999999998</v>
      </c>
      <c r="ED86" s="33">
        <f t="shared" si="45"/>
        <v>-22.527000000000001</v>
      </c>
      <c r="EE86" s="33"/>
      <c r="EF86" s="33">
        <f t="shared" si="44"/>
        <v>2.0515089044923953</v>
      </c>
      <c r="EG86" s="33">
        <f t="shared" si="44"/>
        <v>0.91467885573961893</v>
      </c>
      <c r="EH86" s="33">
        <f t="shared" si="44"/>
        <v>-1.0834899232673907</v>
      </c>
      <c r="EI86" s="33">
        <f t="shared" si="44"/>
        <v>-0.10951115148535909</v>
      </c>
      <c r="EJ86" s="33">
        <f t="shared" si="44"/>
        <v>0</v>
      </c>
      <c r="EK86" s="33">
        <f t="shared" si="44"/>
        <v>-0.69818946375563684</v>
      </c>
      <c r="EL86" s="33">
        <f t="shared" si="44"/>
        <v>0.84316136905530259</v>
      </c>
      <c r="EM86" s="33">
        <f t="shared" si="44"/>
        <v>-0.66645357903947133</v>
      </c>
      <c r="EN86" s="33">
        <f t="shared" si="44"/>
        <v>-1.0630776406095754</v>
      </c>
    </row>
    <row r="87" spans="120:144" x14ac:dyDescent="0.25">
      <c r="DP87" s="34">
        <v>1995</v>
      </c>
      <c r="DQ87" s="34"/>
      <c r="DR87" s="33"/>
      <c r="DU87" s="65" t="s">
        <v>164</v>
      </c>
      <c r="DV87" s="33">
        <f t="shared" si="45"/>
        <v>0</v>
      </c>
      <c r="DW87" s="33">
        <f t="shared" si="45"/>
        <v>5.7530000000000001</v>
      </c>
      <c r="DX87" s="33">
        <f t="shared" si="45"/>
        <v>1.7290000000000001</v>
      </c>
      <c r="DY87" s="33">
        <f t="shared" si="45"/>
        <v>4.2350000000000003</v>
      </c>
      <c r="DZ87" s="33">
        <f t="shared" si="45"/>
        <v>-1.4750000000000001</v>
      </c>
      <c r="EA87" s="33">
        <f t="shared" si="45"/>
        <v>0.27</v>
      </c>
      <c r="EB87" s="33">
        <f t="shared" si="45"/>
        <v>0.317</v>
      </c>
      <c r="EC87" s="33">
        <f t="shared" si="45"/>
        <v>-0.71599999999999997</v>
      </c>
      <c r="ED87" s="33">
        <f t="shared" si="45"/>
        <v>-3.9249999999999998</v>
      </c>
      <c r="EE87" s="33"/>
      <c r="EF87" s="33">
        <f t="shared" si="44"/>
        <v>0.53647448483448945</v>
      </c>
      <c r="EG87" s="33">
        <f t="shared" si="44"/>
        <v>2.6289068314465691</v>
      </c>
      <c r="EH87" s="33">
        <f t="shared" si="44"/>
        <v>1.1653316945150536</v>
      </c>
      <c r="EI87" s="33">
        <f t="shared" si="44"/>
        <v>2.0767927514609728</v>
      </c>
      <c r="EJ87" s="33">
        <f t="shared" si="44"/>
        <v>0</v>
      </c>
      <c r="EK87" s="33">
        <f t="shared" si="44"/>
        <v>0.6346765939228366</v>
      </c>
      <c r="EL87" s="33">
        <f t="shared" si="44"/>
        <v>0.65177103513451184</v>
      </c>
      <c r="EM87" s="33">
        <f t="shared" si="44"/>
        <v>0.27605703999279829</v>
      </c>
      <c r="EN87" s="33">
        <f t="shared" si="44"/>
        <v>-0.89109321209796533</v>
      </c>
    </row>
    <row r="88" spans="120:144" x14ac:dyDescent="0.25">
      <c r="DP88" s="34">
        <v>1997</v>
      </c>
      <c r="DQ88" s="34"/>
      <c r="DR88" s="33"/>
      <c r="DU88" s="65" t="s">
        <v>165</v>
      </c>
      <c r="DV88" s="33">
        <f t="shared" si="45"/>
        <v>-2.4990000000000001</v>
      </c>
      <c r="DW88" s="33">
        <f t="shared" si="45"/>
        <v>0.34899999999999998</v>
      </c>
      <c r="DX88" s="33">
        <f t="shared" si="45"/>
        <v>-19.869</v>
      </c>
      <c r="DY88" s="33">
        <f t="shared" si="45"/>
        <v>-7.3360000000000003</v>
      </c>
      <c r="DZ88" s="33">
        <f t="shared" si="45"/>
        <v>-4.1870000000000003</v>
      </c>
      <c r="EA88" s="33">
        <f t="shared" si="45"/>
        <v>-1.3149999999999999</v>
      </c>
      <c r="EB88" s="33">
        <f t="shared" si="45"/>
        <v>3.0859999999999999</v>
      </c>
      <c r="EC88" s="33">
        <f t="shared" si="45"/>
        <v>-8.0150000000000006</v>
      </c>
      <c r="ED88" s="33">
        <f t="shared" si="45"/>
        <v>-6.7839999999999998</v>
      </c>
      <c r="EE88" s="33"/>
      <c r="EF88" s="33">
        <f t="shared" si="44"/>
        <v>0.26951675385410445</v>
      </c>
      <c r="EG88" s="33">
        <f t="shared" si="44"/>
        <v>0.72424644282121908</v>
      </c>
      <c r="EH88" s="33">
        <f t="shared" si="44"/>
        <v>-2.5038872831398491</v>
      </c>
      <c r="EI88" s="33">
        <f t="shared" si="44"/>
        <v>-0.50278925230247318</v>
      </c>
      <c r="EJ88" s="33">
        <f t="shared" si="44"/>
        <v>0</v>
      </c>
      <c r="EK88" s="33">
        <f t="shared" si="44"/>
        <v>0.45856168072807346</v>
      </c>
      <c r="EL88" s="33">
        <f t="shared" si="44"/>
        <v>1.1612531698938988</v>
      </c>
      <c r="EM88" s="33">
        <f t="shared" si="44"/>
        <v>-0.61120268587293347</v>
      </c>
      <c r="EN88" s="33">
        <f t="shared" si="44"/>
        <v>-0.41465344180042008</v>
      </c>
    </row>
    <row r="89" spans="120:144" x14ac:dyDescent="0.25">
      <c r="DP89" s="34">
        <v>1998</v>
      </c>
      <c r="DQ89" s="34"/>
      <c r="DR89" s="33"/>
      <c r="DU89" s="65" t="s">
        <v>5</v>
      </c>
      <c r="DV89" s="33">
        <f t="shared" si="45"/>
        <v>12.276</v>
      </c>
      <c r="DW89" s="33">
        <f t="shared" si="45"/>
        <v>7.29</v>
      </c>
      <c r="DX89" s="33">
        <f t="shared" si="45"/>
        <v>-7.798</v>
      </c>
      <c r="DY89" s="33">
        <f t="shared" si="45"/>
        <v>-12.983000000000001</v>
      </c>
      <c r="DZ89" s="33">
        <f t="shared" si="45"/>
        <v>-17.239999999999998</v>
      </c>
      <c r="EA89" s="33">
        <f t="shared" si="45"/>
        <v>-14.756</v>
      </c>
      <c r="EB89" s="33">
        <f t="shared" si="45"/>
        <v>-4.2480000000000002</v>
      </c>
      <c r="EC89" s="33">
        <f t="shared" si="45"/>
        <v>-11.038</v>
      </c>
      <c r="ED89" s="33">
        <f t="shared" si="45"/>
        <v>-11.465999999999999</v>
      </c>
      <c r="EE89" s="33"/>
      <c r="EF89" s="33">
        <f t="shared" si="44"/>
        <v>3.0922042902676456</v>
      </c>
      <c r="EG89" s="33">
        <f t="shared" si="44"/>
        <v>2.5698526643266479</v>
      </c>
      <c r="EH89" s="33">
        <f t="shared" si="44"/>
        <v>0.98917851025569536</v>
      </c>
      <c r="EI89" s="33">
        <f t="shared" si="44"/>
        <v>0.44597891528897415</v>
      </c>
      <c r="EJ89" s="33">
        <f t="shared" si="44"/>
        <v>0</v>
      </c>
      <c r="EK89" s="33">
        <f t="shared" si="44"/>
        <v>0.26023293999948593</v>
      </c>
      <c r="EL89" s="33">
        <f t="shared" si="44"/>
        <v>1.3610895154884552</v>
      </c>
      <c r="EM89" s="33">
        <f t="shared" si="44"/>
        <v>0.64974424069114822</v>
      </c>
      <c r="EN89" s="33">
        <f t="shared" si="44"/>
        <v>0.60490539273632549</v>
      </c>
    </row>
    <row r="90" spans="120:144" x14ac:dyDescent="0.25">
      <c r="DP90" s="34">
        <v>2010</v>
      </c>
      <c r="DQ90" s="34"/>
      <c r="DR90" s="33"/>
      <c r="DU90" s="65" t="s">
        <v>5</v>
      </c>
      <c r="DV90" s="33">
        <f t="shared" si="45"/>
        <v>4.4729999999999999</v>
      </c>
      <c r="DW90" s="33">
        <f t="shared" si="45"/>
        <v>8.0530000000000008</v>
      </c>
      <c r="DX90" s="33">
        <f t="shared" si="45"/>
        <v>6.6230000000000002</v>
      </c>
      <c r="DY90" s="33">
        <f t="shared" si="45"/>
        <v>-0.61399999999999999</v>
      </c>
      <c r="DZ90" s="33">
        <f t="shared" si="45"/>
        <v>6.4219999999999997</v>
      </c>
      <c r="EA90" s="33">
        <f t="shared" si="45"/>
        <v>5.8339999999999996</v>
      </c>
      <c r="EB90" s="33">
        <f t="shared" si="45"/>
        <v>6.4240000000000004</v>
      </c>
      <c r="EC90" s="33">
        <f t="shared" si="45"/>
        <v>3.9220000000000002</v>
      </c>
      <c r="ED90" s="33">
        <f t="shared" si="45"/>
        <v>1.825</v>
      </c>
      <c r="EE90" s="33"/>
      <c r="EF90" s="33">
        <f t="shared" si="44"/>
        <v>-0.75943843224818308</v>
      </c>
      <c r="EG90" s="33">
        <f t="shared" si="44"/>
        <v>0.63552800564227174</v>
      </c>
      <c r="EH90" s="33">
        <f t="shared" si="44"/>
        <v>7.8320741345246386E-2</v>
      </c>
      <c r="EI90" s="33">
        <f t="shared" si="44"/>
        <v>-2.7416156025131948</v>
      </c>
      <c r="EJ90" s="33">
        <f t="shared" si="44"/>
        <v>0</v>
      </c>
      <c r="EK90" s="33">
        <f t="shared" si="44"/>
        <v>-0.22911739259206351</v>
      </c>
      <c r="EL90" s="33">
        <f t="shared" si="44"/>
        <v>7.793108591569387E-4</v>
      </c>
      <c r="EM90" s="33">
        <f t="shared" si="44"/>
        <v>-0.97413857394584791</v>
      </c>
      <c r="EN90" s="33">
        <f t="shared" si="44"/>
        <v>-1.7912460097716254</v>
      </c>
    </row>
    <row r="91" spans="120:144" x14ac:dyDescent="0.25">
      <c r="DP91" s="34">
        <v>1995</v>
      </c>
      <c r="DQ91" s="34"/>
      <c r="DR91" s="33"/>
      <c r="DU91" s="65" t="s">
        <v>169</v>
      </c>
      <c r="DV91" s="33">
        <f t="shared" si="45"/>
        <v>4.077</v>
      </c>
      <c r="DW91" s="33">
        <f t="shared" si="45"/>
        <v>-3.1</v>
      </c>
      <c r="DX91" s="33">
        <f t="shared" si="45"/>
        <v>-4.6879999999999997</v>
      </c>
      <c r="DY91" s="33">
        <f t="shared" si="45"/>
        <v>0.13</v>
      </c>
      <c r="DZ91" s="33">
        <f t="shared" si="45"/>
        <v>-1.748</v>
      </c>
      <c r="EA91" s="33">
        <f t="shared" si="45"/>
        <v>-3.2389999999999999</v>
      </c>
      <c r="EB91" s="33">
        <f t="shared" si="45"/>
        <v>-0.159</v>
      </c>
      <c r="EC91" s="33">
        <f t="shared" si="45"/>
        <v>-5.9690000000000003</v>
      </c>
      <c r="ED91" s="33">
        <f t="shared" si="45"/>
        <v>-2.2879999999999998</v>
      </c>
      <c r="EE91" s="33"/>
      <c r="EF91" s="33">
        <f t="shared" si="44"/>
        <v>2.0796014663183504</v>
      </c>
      <c r="EG91" s="33">
        <f t="shared" si="44"/>
        <v>-0.48268174806221631</v>
      </c>
      <c r="EH91" s="33">
        <f t="shared" si="44"/>
        <v>-1.0496185941589613</v>
      </c>
      <c r="EI91" s="33">
        <f t="shared" si="44"/>
        <v>0.67047065300358155</v>
      </c>
      <c r="EJ91" s="33">
        <f t="shared" si="44"/>
        <v>0</v>
      </c>
      <c r="EK91" s="33">
        <f t="shared" si="44"/>
        <v>-0.53230657275204463</v>
      </c>
      <c r="EL91" s="33">
        <f t="shared" si="44"/>
        <v>0.5672938592240101</v>
      </c>
      <c r="EM91" s="33">
        <f t="shared" si="44"/>
        <v>-1.506952410185366</v>
      </c>
      <c r="EN91" s="33">
        <f t="shared" si="44"/>
        <v>-0.19278708872307448</v>
      </c>
    </row>
    <row r="92" spans="120:144" x14ac:dyDescent="0.25">
      <c r="DP92" s="34">
        <v>1997</v>
      </c>
      <c r="DQ92" s="34"/>
      <c r="DR92" s="33"/>
      <c r="DU92" s="65" t="s">
        <v>171</v>
      </c>
      <c r="DV92" s="33">
        <f t="shared" si="45"/>
        <v>-4.8419999999999996</v>
      </c>
      <c r="DW92" s="33">
        <f t="shared" si="45"/>
        <v>-8.8480000000000008</v>
      </c>
      <c r="DX92" s="33">
        <f t="shared" si="45"/>
        <v>-8.5630000000000006</v>
      </c>
      <c r="DY92" s="33">
        <f t="shared" si="45"/>
        <v>-4.6459999999999999</v>
      </c>
      <c r="DZ92" s="33">
        <f t="shared" si="45"/>
        <v>-0.68799999999999994</v>
      </c>
      <c r="EA92" s="33">
        <f t="shared" si="45"/>
        <v>-8.2759999999999998</v>
      </c>
      <c r="EB92" s="33">
        <f t="shared" si="45"/>
        <v>-2.6739999999999999</v>
      </c>
      <c r="EC92" s="33">
        <f t="shared" si="45"/>
        <v>-6.0209999999999999</v>
      </c>
      <c r="ED92" s="33">
        <f t="shared" si="45"/>
        <v>-1.6850000000000001</v>
      </c>
      <c r="EE92" s="33"/>
      <c r="EF92" s="33">
        <f t="shared" si="44"/>
        <v>-1.446255252370128</v>
      </c>
      <c r="EG92" s="33">
        <f t="shared" si="44"/>
        <v>-2.8409828741791632</v>
      </c>
      <c r="EH92" s="33">
        <f t="shared" si="44"/>
        <v>-2.7417573693824648</v>
      </c>
      <c r="EI92" s="33">
        <f t="shared" si="44"/>
        <v>-1.3780159578432756</v>
      </c>
      <c r="EJ92" s="33">
        <f t="shared" si="44"/>
        <v>0</v>
      </c>
      <c r="EK92" s="33">
        <f t="shared" si="44"/>
        <v>-2.6418355452538593</v>
      </c>
      <c r="EL92" s="33">
        <f t="shared" si="44"/>
        <v>-0.6914450965833111</v>
      </c>
      <c r="EM92" s="33">
        <f t="shared" si="44"/>
        <v>-1.8567354985291027</v>
      </c>
      <c r="EN92" s="33">
        <f t="shared" si="44"/>
        <v>-0.34711518695546889</v>
      </c>
    </row>
    <row r="93" spans="120:144" x14ac:dyDescent="0.25">
      <c r="DP93" s="34">
        <v>1992</v>
      </c>
      <c r="DQ93" s="34"/>
      <c r="DR93" s="33"/>
      <c r="DU93" s="65" t="s">
        <v>120</v>
      </c>
      <c r="DV93" s="33">
        <f t="shared" si="45"/>
        <v>-1.9670000000000001</v>
      </c>
      <c r="DW93" s="33">
        <f t="shared" si="45"/>
        <v>-0.89200000000000002</v>
      </c>
      <c r="DX93" s="33">
        <f t="shared" si="45"/>
        <v>9.0559999999999992</v>
      </c>
      <c r="DY93" s="33">
        <f t="shared" si="45"/>
        <v>-0.09</v>
      </c>
      <c r="DZ93" s="33">
        <f t="shared" si="45"/>
        <v>2.6120000000000001</v>
      </c>
      <c r="EA93" s="33">
        <f t="shared" si="45"/>
        <v>2.4689999999999999</v>
      </c>
      <c r="EB93" s="33">
        <f t="shared" si="45"/>
        <v>4.4029999999999996</v>
      </c>
      <c r="EC93" s="33">
        <f t="shared" si="45"/>
        <v>5.5129999999999999</v>
      </c>
      <c r="ED93" s="33">
        <f t="shared" si="45"/>
        <v>1.8260000000000001</v>
      </c>
      <c r="EE93" s="33"/>
      <c r="EF93" s="33">
        <f t="shared" si="44"/>
        <v>-1.4146392880891674</v>
      </c>
      <c r="EG93" s="33">
        <f t="shared" si="44"/>
        <v>-1.0825280771924966</v>
      </c>
      <c r="EH93" s="33">
        <f t="shared" si="44"/>
        <v>1.9908136214122278</v>
      </c>
      <c r="EI93" s="33">
        <f t="shared" si="44"/>
        <v>-0.83475766683051533</v>
      </c>
      <c r="EJ93" s="33">
        <f t="shared" si="44"/>
        <v>0</v>
      </c>
      <c r="EK93" s="33">
        <f t="shared" si="44"/>
        <v>-4.4178514565789744E-2</v>
      </c>
      <c r="EL93" s="33">
        <f t="shared" si="44"/>
        <v>0.55331272438691803</v>
      </c>
      <c r="EM93" s="33">
        <f t="shared" si="44"/>
        <v>0.89623685842906176</v>
      </c>
      <c r="EN93" s="33">
        <f t="shared" si="44"/>
        <v>-0.24282735978119357</v>
      </c>
    </row>
    <row r="94" spans="120:144" x14ac:dyDescent="0.25">
      <c r="DP94" s="34">
        <v>1996</v>
      </c>
      <c r="DQ94" s="34"/>
      <c r="DR94" s="33"/>
      <c r="DU94" s="65" t="s">
        <v>173</v>
      </c>
      <c r="DV94" s="33">
        <f t="shared" si="45"/>
        <v>-2.5619999999999998</v>
      </c>
      <c r="DW94" s="33">
        <f t="shared" si="45"/>
        <v>-1.268</v>
      </c>
      <c r="DX94" s="33">
        <f t="shared" si="45"/>
        <v>-3.4780000000000002</v>
      </c>
      <c r="DY94" s="33">
        <f t="shared" si="45"/>
        <v>-2.153</v>
      </c>
      <c r="DZ94" s="33">
        <f t="shared" si="45"/>
        <v>-2.1709999999999998</v>
      </c>
      <c r="EA94" s="33">
        <f t="shared" si="45"/>
        <v>-0.89900000000000002</v>
      </c>
      <c r="EB94" s="33">
        <f t="shared" si="45"/>
        <v>2.38</v>
      </c>
      <c r="EC94" s="33">
        <f t="shared" si="45"/>
        <v>-3.9990000000000001</v>
      </c>
      <c r="ED94" s="33">
        <f t="shared" si="45"/>
        <v>1.21</v>
      </c>
      <c r="EE94" s="33"/>
      <c r="EF94" s="33">
        <f t="shared" si="44"/>
        <v>-0.19844148246235532</v>
      </c>
      <c r="EG94" s="33">
        <f t="shared" si="44"/>
        <v>0.45829324466370025</v>
      </c>
      <c r="EH94" s="33">
        <f t="shared" si="44"/>
        <v>-0.66333252577569934</v>
      </c>
      <c r="EI94" s="33">
        <f t="shared" si="44"/>
        <v>9.1354135148909322E-3</v>
      </c>
      <c r="EJ94" s="33">
        <f t="shared" si="44"/>
        <v>0</v>
      </c>
      <c r="EK94" s="33">
        <f t="shared" si="44"/>
        <v>0.64556922171896647</v>
      </c>
      <c r="EL94" s="33">
        <f t="shared" si="44"/>
        <v>2.3097370503482839</v>
      </c>
      <c r="EM94" s="33">
        <f t="shared" si="44"/>
        <v>-0.92775199473448988</v>
      </c>
      <c r="EN94" s="33">
        <f t="shared" si="44"/>
        <v>1.7159351718803664</v>
      </c>
    </row>
    <row r="95" spans="120:144" x14ac:dyDescent="0.25">
      <c r="DP95" s="34"/>
      <c r="DQ95" s="34"/>
      <c r="DR95" s="33"/>
      <c r="DU95" s="65" t="s">
        <v>102</v>
      </c>
      <c r="DV95" s="33">
        <f>+AVERAGE(DV54:DV94)</f>
        <v>-8.0318000000000005</v>
      </c>
      <c r="DW95" s="33">
        <f t="shared" ref="DW95:ED95" si="46">+AVERAGE(DW54:DW94)</f>
        <v>-7.4916999999999998</v>
      </c>
      <c r="DX95" s="33">
        <f t="shared" si="46"/>
        <v>-6.4515121951219516</v>
      </c>
      <c r="DY95" s="33">
        <f t="shared" si="46"/>
        <v>-6.5499756097560971</v>
      </c>
      <c r="DZ95" s="33">
        <f t="shared" si="46"/>
        <v>-5.4115853658536581</v>
      </c>
      <c r="EA95" s="33">
        <f t="shared" si="46"/>
        <v>-4.5720000000000001</v>
      </c>
      <c r="EB95" s="33">
        <f t="shared" si="46"/>
        <v>-6.7381219512195134</v>
      </c>
      <c r="EC95" s="33">
        <f t="shared" si="46"/>
        <v>-8.4191463414634153</v>
      </c>
      <c r="ED95" s="33">
        <f t="shared" si="46"/>
        <v>-5.5326341463414641</v>
      </c>
      <c r="EE95" s="33"/>
      <c r="EF95" s="33"/>
      <c r="EG95" s="33"/>
      <c r="EH95" s="33"/>
      <c r="EI95" s="33"/>
      <c r="EJ95" s="33"/>
      <c r="EK95" s="33"/>
      <c r="EL95" s="33"/>
      <c r="EM95" s="33"/>
      <c r="EN95" s="33"/>
    </row>
    <row r="96" spans="120:144" x14ac:dyDescent="0.25">
      <c r="DQ96" s="34"/>
      <c r="DR96" s="33"/>
      <c r="DU96" s="65" t="s">
        <v>174</v>
      </c>
      <c r="DV96" s="33">
        <f>+_xlfn.STDEV.P(DV54:DV94)</f>
        <v>11.950389579842161</v>
      </c>
      <c r="DW96" s="33">
        <f t="shared" ref="DW96:EC96" si="47">+_xlfn.STDEV.P(DW54:DW94)</f>
        <v>10.984389355353352</v>
      </c>
      <c r="DX96" s="33">
        <f t="shared" si="47"/>
        <v>10.885092246989046</v>
      </c>
      <c r="DY96" s="33">
        <f t="shared" si="47"/>
        <v>11.312490615520279</v>
      </c>
      <c r="DZ96" s="33">
        <f t="shared" si="47"/>
        <v>10.651196080723974</v>
      </c>
      <c r="EA96" s="33">
        <f t="shared" si="47"/>
        <v>10.850183433315097</v>
      </c>
      <c r="EB96" s="33">
        <f t="shared" si="47"/>
        <v>17.990749067493496</v>
      </c>
      <c r="EC96" s="33">
        <f t="shared" si="47"/>
        <v>25.237253686507188</v>
      </c>
      <c r="ED96" s="33">
        <f>+_xlfn.STDEV.P(ED54:ED94)</f>
        <v>10.84007357493728</v>
      </c>
      <c r="EE96" s="33"/>
      <c r="EF96" s="33"/>
      <c r="EG96" s="33"/>
      <c r="EH96" s="33"/>
      <c r="EI96" s="33"/>
      <c r="EJ96" s="33"/>
      <c r="EK96" s="33"/>
      <c r="EL96" s="33"/>
      <c r="EM96" s="33"/>
      <c r="EN96" s="33"/>
    </row>
    <row r="97" spans="124:165" x14ac:dyDescent="0.25">
      <c r="DU97" t="s">
        <v>175</v>
      </c>
      <c r="DV97" s="33">
        <f>+DV95+DV96</f>
        <v>3.9185895798421608</v>
      </c>
      <c r="DW97" s="33">
        <f t="shared" ref="DW97:ED97" si="48">+DW95+DW96</f>
        <v>3.4926893553533525</v>
      </c>
      <c r="DX97" s="33">
        <f t="shared" si="48"/>
        <v>4.4335800518670947</v>
      </c>
      <c r="DY97" s="33">
        <f t="shared" si="48"/>
        <v>4.7625150057641816</v>
      </c>
      <c r="DZ97" s="33">
        <f t="shared" si="48"/>
        <v>5.2396107148703157</v>
      </c>
      <c r="EA97" s="33">
        <f t="shared" si="48"/>
        <v>6.278183433315097</v>
      </c>
      <c r="EB97" s="33">
        <f t="shared" si="48"/>
        <v>11.252627116273983</v>
      </c>
      <c r="EC97" s="33">
        <f t="shared" si="48"/>
        <v>16.818107345043771</v>
      </c>
      <c r="ED97" s="33">
        <f t="shared" si="48"/>
        <v>5.3074394285958162</v>
      </c>
      <c r="EE97" s="33"/>
      <c r="EF97" s="33"/>
      <c r="EG97" s="33"/>
      <c r="EH97" s="33"/>
      <c r="EI97" s="33"/>
      <c r="EJ97" s="33"/>
      <c r="EK97" s="33"/>
      <c r="EL97" s="33"/>
      <c r="EM97" s="33"/>
      <c r="EN97" s="33"/>
    </row>
    <row r="98" spans="124:165" x14ac:dyDescent="0.25">
      <c r="DU98" t="s">
        <v>176</v>
      </c>
      <c r="DV98" s="33">
        <f>+DV95-DV96</f>
        <v>-19.982189579842164</v>
      </c>
      <c r="DW98" s="33">
        <f t="shared" ref="DW98:ED98" si="49">+DW95-DW96</f>
        <v>-18.476089355353352</v>
      </c>
      <c r="DX98" s="33">
        <f t="shared" si="49"/>
        <v>-17.336604442110996</v>
      </c>
      <c r="DY98" s="33">
        <f t="shared" si="49"/>
        <v>-17.862466225276375</v>
      </c>
      <c r="DZ98" s="33">
        <f t="shared" si="49"/>
        <v>-16.062781446577631</v>
      </c>
      <c r="EA98" s="33">
        <f t="shared" si="49"/>
        <v>-15.422183433315098</v>
      </c>
      <c r="EB98" s="33">
        <f t="shared" si="49"/>
        <v>-24.728871018713008</v>
      </c>
      <c r="EC98" s="33">
        <f t="shared" si="49"/>
        <v>-33.656400027970605</v>
      </c>
      <c r="ED98" s="33">
        <f t="shared" si="49"/>
        <v>-16.372707721278744</v>
      </c>
      <c r="EE98" s="33"/>
      <c r="EF98" s="33"/>
      <c r="EG98" s="33"/>
      <c r="EH98" s="33"/>
      <c r="EI98" s="33"/>
      <c r="EJ98" s="33"/>
      <c r="EK98" s="33"/>
      <c r="EL98" s="33"/>
      <c r="EM98" s="33"/>
      <c r="EN98" s="33"/>
    </row>
    <row r="99" spans="124:165" x14ac:dyDescent="0.25">
      <c r="EF99" s="33"/>
      <c r="EG99" s="33"/>
      <c r="EH99" s="33"/>
      <c r="EI99" s="33"/>
      <c r="EJ99" s="33"/>
      <c r="EK99" s="33"/>
      <c r="EL99" s="33"/>
      <c r="EM99" s="33"/>
      <c r="EN99" s="33"/>
    </row>
    <row r="100" spans="124:165" x14ac:dyDescent="0.25">
      <c r="DU100" t="s">
        <v>177</v>
      </c>
      <c r="EF100" s="33"/>
      <c r="EG100" s="33"/>
      <c r="EH100" s="33"/>
      <c r="EI100" s="33"/>
      <c r="EJ100" s="33"/>
      <c r="EK100" s="33"/>
      <c r="EL100" s="33"/>
      <c r="EM100" s="33"/>
      <c r="EN100" s="33"/>
    </row>
    <row r="101" spans="124:165" x14ac:dyDescent="0.25">
      <c r="DU101" s="65" t="s">
        <v>102</v>
      </c>
      <c r="DV101" s="33">
        <f>+AVERAGE(DV62:DV94,DV54:DV60)</f>
        <v>-7.7527692307692293</v>
      </c>
      <c r="DW101" s="33">
        <f t="shared" ref="DW101:ED101" si="50">+AVERAGE(DW62:DW94,DW54:DW60)</f>
        <v>-7.2317179487179493</v>
      </c>
      <c r="DX101" s="33">
        <f t="shared" si="50"/>
        <v>-5.6575000000000006</v>
      </c>
      <c r="DY101" s="33">
        <f t="shared" si="50"/>
        <v>-6.5094750000000001</v>
      </c>
      <c r="DZ101" s="33">
        <f t="shared" si="50"/>
        <v>-5.6012500000000003</v>
      </c>
      <c r="EA101" s="33">
        <f t="shared" si="50"/>
        <v>-4.67645</v>
      </c>
      <c r="EB101" s="33">
        <f t="shared" si="50"/>
        <v>-4.6429999999999989</v>
      </c>
      <c r="EC101" s="33">
        <f t="shared" si="50"/>
        <v>-4.7787500000000005</v>
      </c>
      <c r="ED101" s="33">
        <f t="shared" si="50"/>
        <v>-4.8268000000000004</v>
      </c>
      <c r="EF101" s="33"/>
      <c r="EG101" s="33"/>
      <c r="EH101" s="33"/>
      <c r="EI101" s="33"/>
      <c r="EJ101" s="33"/>
      <c r="EK101" s="33"/>
      <c r="EL101" s="33"/>
      <c r="EM101" s="33"/>
      <c r="EN101" s="33"/>
    </row>
    <row r="102" spans="124:165" x14ac:dyDescent="0.25">
      <c r="DU102" s="65" t="s">
        <v>174</v>
      </c>
      <c r="DV102" s="33">
        <f>+_xlfn.STDEV.P(DV62:DV94,DV54:DV60)</f>
        <v>11.973275475550217</v>
      </c>
      <c r="DW102" s="33">
        <f t="shared" ref="DW102:ED102" si="51">+_xlfn.STDEV.P(DW62:DW94,DW54:DW60)</f>
        <v>11.002133755633826</v>
      </c>
      <c r="DX102" s="33">
        <f t="shared" si="51"/>
        <v>9.7774584657772898</v>
      </c>
      <c r="DY102" s="33">
        <f t="shared" si="51"/>
        <v>11.450087455970589</v>
      </c>
      <c r="DZ102" s="33">
        <f t="shared" si="51"/>
        <v>10.714910069034643</v>
      </c>
      <c r="EA102" s="33">
        <f t="shared" si="51"/>
        <v>10.964594869282676</v>
      </c>
      <c r="EB102" s="33">
        <f t="shared" si="51"/>
        <v>12.320217234286089</v>
      </c>
      <c r="EC102" s="33">
        <f t="shared" si="51"/>
        <v>10.463748923664978</v>
      </c>
      <c r="ED102" s="33">
        <f t="shared" si="51"/>
        <v>10.000929929761531</v>
      </c>
    </row>
    <row r="103" spans="124:165" x14ac:dyDescent="0.25">
      <c r="DU103" t="s">
        <v>175</v>
      </c>
      <c r="DV103" s="33">
        <f>+DV101+DV102</f>
        <v>4.2205062447809878</v>
      </c>
      <c r="DW103" s="33">
        <f t="shared" ref="DW103:ED103" si="52">+DW101+DW102</f>
        <v>3.7704158069158771</v>
      </c>
      <c r="DX103" s="33">
        <f t="shared" si="52"/>
        <v>4.1199584657772892</v>
      </c>
      <c r="DY103" s="33">
        <f t="shared" si="52"/>
        <v>4.9406124559705891</v>
      </c>
      <c r="DZ103" s="33">
        <f t="shared" si="52"/>
        <v>5.1136600690346423</v>
      </c>
      <c r="EA103" s="33">
        <f t="shared" si="52"/>
        <v>6.288144869282676</v>
      </c>
      <c r="EB103" s="33">
        <f t="shared" si="52"/>
        <v>7.6772172342860898</v>
      </c>
      <c r="EC103" s="33">
        <f t="shared" si="52"/>
        <v>5.6849989236649776</v>
      </c>
      <c r="ED103" s="33">
        <f t="shared" si="52"/>
        <v>5.1741299297615306</v>
      </c>
    </row>
    <row r="104" spans="124:165" x14ac:dyDescent="0.25">
      <c r="DU104" t="s">
        <v>176</v>
      </c>
      <c r="DV104" s="33">
        <f>+DV101-DV102</f>
        <v>-19.726044706319446</v>
      </c>
      <c r="DW104" s="33">
        <f t="shared" ref="DW104:ED104" si="53">+DW101-DW102</f>
        <v>-18.233851704351775</v>
      </c>
      <c r="DX104" s="33">
        <f t="shared" si="53"/>
        <v>-15.43495846577729</v>
      </c>
      <c r="DY104" s="33">
        <f t="shared" si="53"/>
        <v>-17.959562455970591</v>
      </c>
      <c r="DZ104" s="33">
        <f t="shared" si="53"/>
        <v>-16.316160069034645</v>
      </c>
      <c r="EA104" s="33">
        <f t="shared" si="53"/>
        <v>-15.641044869282677</v>
      </c>
      <c r="EB104" s="33">
        <f t="shared" si="53"/>
        <v>-16.963217234286088</v>
      </c>
      <c r="EC104" s="33">
        <f t="shared" si="53"/>
        <v>-15.242498923664979</v>
      </c>
      <c r="ED104" s="33">
        <f t="shared" si="53"/>
        <v>-14.827729929761531</v>
      </c>
    </row>
    <row r="105" spans="124:165" ht="15.75" thickBot="1" x14ac:dyDescent="0.3"/>
    <row r="106" spans="124:165" ht="24" thickBot="1" x14ac:dyDescent="0.3">
      <c r="EH106" s="79" t="s">
        <v>220</v>
      </c>
      <c r="EI106" s="71"/>
      <c r="EJ106" s="73"/>
      <c r="EK106" s="71"/>
      <c r="EL106" s="71"/>
      <c r="EM106" s="71"/>
      <c r="EN106" s="71"/>
      <c r="EO106" s="71"/>
      <c r="EP106" s="71"/>
    </row>
    <row r="107" spans="124:165" x14ac:dyDescent="0.25">
      <c r="EU107" s="1" t="s">
        <v>178</v>
      </c>
    </row>
    <row r="108" spans="124:165" x14ac:dyDescent="0.25">
      <c r="DV108">
        <v>-4</v>
      </c>
      <c r="DW108">
        <v>-3</v>
      </c>
      <c r="DX108">
        <v>-2</v>
      </c>
      <c r="DY108">
        <v>-1</v>
      </c>
      <c r="DZ108">
        <v>0</v>
      </c>
      <c r="EA108">
        <v>1</v>
      </c>
      <c r="EB108">
        <v>2</v>
      </c>
      <c r="EC108">
        <v>3</v>
      </c>
      <c r="ED108">
        <v>4</v>
      </c>
      <c r="EE108">
        <f>+EU108</f>
        <v>5</v>
      </c>
      <c r="EP108" s="1">
        <v>0</v>
      </c>
      <c r="EQ108" s="1">
        <v>1</v>
      </c>
      <c r="ER108" s="1">
        <v>2</v>
      </c>
      <c r="ES108" s="1">
        <v>3</v>
      </c>
      <c r="ET108" s="1">
        <v>4</v>
      </c>
      <c r="EU108" s="1">
        <v>5</v>
      </c>
      <c r="FD108" t="s">
        <v>179</v>
      </c>
      <c r="FE108" t="s">
        <v>180</v>
      </c>
      <c r="FF108" t="s">
        <v>181</v>
      </c>
      <c r="FG108" t="s">
        <v>182</v>
      </c>
      <c r="FH108" t="s">
        <v>183</v>
      </c>
      <c r="FI108" s="34" t="s">
        <v>184</v>
      </c>
    </row>
    <row r="109" spans="124:165" x14ac:dyDescent="0.25">
      <c r="DU109" s="65" t="s">
        <v>133</v>
      </c>
      <c r="DV109" s="33">
        <f>+VLOOKUP($DU109,$DU$54:$ED$94,DV$108+6,0)</f>
        <v>-45.173000000000002</v>
      </c>
      <c r="DW109" s="33">
        <f t="shared" ref="DW109:ED109" si="54">+VLOOKUP($DU109,$DU$54:$ED$94,DW$108+6,0)</f>
        <v>-32.195</v>
      </c>
      <c r="DX109" s="33">
        <f t="shared" si="54"/>
        <v>-19.899999999999999</v>
      </c>
      <c r="DY109" s="33">
        <f t="shared" si="54"/>
        <v>-25.34</v>
      </c>
      <c r="DZ109" s="33">
        <f t="shared" si="54"/>
        <v>-9.1850000000000005</v>
      </c>
      <c r="EA109" s="33">
        <f t="shared" si="54"/>
        <v>-9.75</v>
      </c>
      <c r="EB109" s="33">
        <f t="shared" si="54"/>
        <v>-27.614000000000001</v>
      </c>
      <c r="EC109" s="33">
        <f t="shared" si="54"/>
        <v>-16.757999999999999</v>
      </c>
      <c r="ED109" s="33">
        <f t="shared" si="54"/>
        <v>-12.414999999999999</v>
      </c>
      <c r="EQ109" t="str">
        <f>+IF(EA109&gt;DZ109,1,"")</f>
        <v/>
      </c>
      <c r="ER109" t="str">
        <f t="shared" ref="ER109:ET124" si="55">+IF(EB109&gt;EA109,1,"")</f>
        <v/>
      </c>
      <c r="ES109">
        <f t="shared" si="55"/>
        <v>1</v>
      </c>
      <c r="ET109">
        <f t="shared" si="55"/>
        <v>1</v>
      </c>
      <c r="EU109">
        <f>+IF(ED109&gt;MAX(DV109:DY109),1,"")</f>
        <v>1</v>
      </c>
      <c r="FD109">
        <v>0.41176469999999998</v>
      </c>
      <c r="FE109">
        <v>0.38888889999999998</v>
      </c>
      <c r="FF109">
        <v>5.5555599999999997E-2</v>
      </c>
      <c r="FG109">
        <v>0.1666667</v>
      </c>
      <c r="FH109">
        <v>0.1666667</v>
      </c>
      <c r="FI109">
        <v>0.1666667</v>
      </c>
    </row>
    <row r="110" spans="124:165" x14ac:dyDescent="0.25">
      <c r="DT110" t="s">
        <v>185</v>
      </c>
      <c r="DU110" s="65" t="s">
        <v>141</v>
      </c>
      <c r="DV110" s="33">
        <f t="shared" ref="DV110:ED127" si="56">+VLOOKUP($DU110,$DU$54:$ED$94,DV$108+6,0)</f>
        <v>-18.914000000000001</v>
      </c>
      <c r="DW110" s="33">
        <f t="shared" si="56"/>
        <v>-17.631</v>
      </c>
      <c r="DX110" s="33">
        <f t="shared" si="56"/>
        <v>-38.212000000000003</v>
      </c>
      <c r="DY110" s="33">
        <f t="shared" si="56"/>
        <v>-8.17</v>
      </c>
      <c r="DZ110" s="33">
        <f t="shared" si="56"/>
        <v>2.1749999999999998</v>
      </c>
      <c r="EA110" s="33">
        <f t="shared" si="56"/>
        <v>-0.39400000000000002</v>
      </c>
      <c r="EB110" s="33">
        <f t="shared" si="56"/>
        <v>-90.543000000000006</v>
      </c>
      <c r="EC110" s="33">
        <f t="shared" si="56"/>
        <v>-154.035</v>
      </c>
      <c r="ED110" s="33">
        <f t="shared" si="56"/>
        <v>-33.765999999999998</v>
      </c>
      <c r="EQ110" t="str">
        <f t="shared" ref="EQ110:ET125" si="57">+IF(EA110&gt;DZ110,1,"")</f>
        <v/>
      </c>
      <c r="ER110" t="str">
        <f t="shared" si="55"/>
        <v/>
      </c>
      <c r="ES110" t="str">
        <f t="shared" si="55"/>
        <v/>
      </c>
      <c r="ET110">
        <f t="shared" si="55"/>
        <v>1</v>
      </c>
      <c r="EU110" t="str">
        <f t="shared" ref="EU110:EU127" si="58">+IF(ED110&gt;MAX(DV110:DY110),1,"")</f>
        <v/>
      </c>
      <c r="FD110">
        <v>0</v>
      </c>
      <c r="FE110">
        <v>0</v>
      </c>
      <c r="FF110">
        <v>0</v>
      </c>
      <c r="FG110">
        <v>0</v>
      </c>
      <c r="FH110">
        <v>0.44444440000000002</v>
      </c>
      <c r="FI110">
        <v>0</v>
      </c>
    </row>
    <row r="111" spans="124:165" x14ac:dyDescent="0.25">
      <c r="DT111" t="s">
        <v>186</v>
      </c>
      <c r="DU111" s="65" t="s">
        <v>143</v>
      </c>
      <c r="DV111" s="33">
        <f t="shared" si="56"/>
        <v>-1.248</v>
      </c>
      <c r="DW111" s="33">
        <f t="shared" si="56"/>
        <v>-0.26700000000000002</v>
      </c>
      <c r="DX111" s="33">
        <f t="shared" si="56"/>
        <v>2.9460000000000002</v>
      </c>
      <c r="DY111" s="33">
        <f t="shared" si="56"/>
        <v>6.8410000000000002</v>
      </c>
      <c r="DZ111" s="33">
        <f t="shared" si="56"/>
        <v>4.1619999999999999</v>
      </c>
      <c r="EA111" s="33">
        <f t="shared" si="56"/>
        <v>4.5430000000000001</v>
      </c>
      <c r="EB111" s="33">
        <f t="shared" si="56"/>
        <v>-1.0980000000000001</v>
      </c>
      <c r="EC111" s="33">
        <f t="shared" si="56"/>
        <v>-3.9350000000000001</v>
      </c>
      <c r="ED111" s="33">
        <f t="shared" si="56"/>
        <v>-6.5960000000000001</v>
      </c>
      <c r="EQ111">
        <f t="shared" si="57"/>
        <v>1</v>
      </c>
      <c r="ER111" t="str">
        <f t="shared" si="55"/>
        <v/>
      </c>
      <c r="ES111" t="str">
        <f t="shared" si="55"/>
        <v/>
      </c>
      <c r="ET111" t="str">
        <f t="shared" si="55"/>
        <v/>
      </c>
      <c r="EU111" t="str">
        <f t="shared" si="58"/>
        <v/>
      </c>
      <c r="FD111">
        <v>0</v>
      </c>
      <c r="FE111">
        <v>0</v>
      </c>
      <c r="FF111">
        <v>0</v>
      </c>
      <c r="FG111">
        <v>0</v>
      </c>
      <c r="FH111">
        <v>0</v>
      </c>
      <c r="FI111">
        <v>0</v>
      </c>
    </row>
    <row r="112" spans="124:165" x14ac:dyDescent="0.25">
      <c r="DT112" t="s">
        <v>185</v>
      </c>
      <c r="DU112" s="65" t="s">
        <v>144</v>
      </c>
      <c r="DV112" s="33">
        <f t="shared" si="56"/>
        <v>-4.1619999999999999</v>
      </c>
      <c r="DW112" s="33">
        <f t="shared" si="56"/>
        <v>2.4769999999999999</v>
      </c>
      <c r="DX112" s="33">
        <f t="shared" si="56"/>
        <v>1.6539999999999999</v>
      </c>
      <c r="DY112" s="33">
        <f t="shared" si="56"/>
        <v>-3.9670000000000001</v>
      </c>
      <c r="DZ112" s="33">
        <f t="shared" si="56"/>
        <v>-1.0529999999999999</v>
      </c>
      <c r="EA112" s="33">
        <f t="shared" si="56"/>
        <v>7.8710000000000004</v>
      </c>
      <c r="EB112" s="33">
        <f t="shared" si="56"/>
        <v>9.2050000000000001</v>
      </c>
      <c r="EC112" s="33">
        <f t="shared" si="56"/>
        <v>15.336</v>
      </c>
      <c r="ED112" s="33">
        <f t="shared" si="56"/>
        <v>9.8019999999999996</v>
      </c>
      <c r="EQ112">
        <f t="shared" si="57"/>
        <v>1</v>
      </c>
      <c r="ER112">
        <f t="shared" si="55"/>
        <v>1</v>
      </c>
      <c r="ES112">
        <f t="shared" si="55"/>
        <v>1</v>
      </c>
      <c r="ET112" t="str">
        <f t="shared" si="55"/>
        <v/>
      </c>
      <c r="EU112">
        <f t="shared" si="58"/>
        <v>1</v>
      </c>
      <c r="FD112">
        <v>0</v>
      </c>
      <c r="FE112">
        <v>0</v>
      </c>
      <c r="FF112">
        <v>0</v>
      </c>
      <c r="FG112">
        <v>0</v>
      </c>
      <c r="FH112">
        <v>0.27777780000000002</v>
      </c>
      <c r="FI112">
        <v>0.27777780000000002</v>
      </c>
    </row>
    <row r="113" spans="124:165" x14ac:dyDescent="0.25">
      <c r="DU113" s="65" t="s">
        <v>145</v>
      </c>
      <c r="DV113" s="33">
        <f t="shared" si="56"/>
        <v>-0.82</v>
      </c>
      <c r="DW113" s="33">
        <f t="shared" si="56"/>
        <v>-1.66</v>
      </c>
      <c r="DX113" s="33">
        <f t="shared" si="56"/>
        <v>-1.9610000000000001</v>
      </c>
      <c r="DY113" s="33">
        <f t="shared" si="56"/>
        <v>-5.681</v>
      </c>
      <c r="DZ113" s="33">
        <f t="shared" si="56"/>
        <v>-5.47</v>
      </c>
      <c r="EA113" s="33">
        <f t="shared" si="56"/>
        <v>-6.06</v>
      </c>
      <c r="EB113" s="33">
        <f t="shared" si="56"/>
        <v>-7.3170000000000002</v>
      </c>
      <c r="EC113" s="33">
        <f t="shared" si="56"/>
        <v>-4.5209999999999999</v>
      </c>
      <c r="ED113" s="33">
        <f t="shared" si="56"/>
        <v>-10.34</v>
      </c>
      <c r="EQ113" t="str">
        <f t="shared" si="57"/>
        <v/>
      </c>
      <c r="ER113" t="str">
        <f t="shared" si="55"/>
        <v/>
      </c>
      <c r="ES113">
        <f t="shared" si="55"/>
        <v>1</v>
      </c>
      <c r="ET113" t="str">
        <f t="shared" si="55"/>
        <v/>
      </c>
      <c r="EU113" t="str">
        <f t="shared" si="58"/>
        <v/>
      </c>
      <c r="FD113">
        <v>0</v>
      </c>
      <c r="FE113">
        <v>0</v>
      </c>
      <c r="FF113">
        <v>0</v>
      </c>
      <c r="FG113">
        <v>0</v>
      </c>
      <c r="FH113">
        <v>0</v>
      </c>
      <c r="FI113">
        <v>0</v>
      </c>
    </row>
    <row r="114" spans="124:165" x14ac:dyDescent="0.25">
      <c r="DT114" t="s">
        <v>185</v>
      </c>
      <c r="DU114" s="65" t="s">
        <v>147</v>
      </c>
      <c r="DV114" s="33">
        <f t="shared" si="56"/>
        <v>-13.909000000000001</v>
      </c>
      <c r="DW114" s="33">
        <f t="shared" si="56"/>
        <v>-6.2409999999999997</v>
      </c>
      <c r="DX114" s="33">
        <f t="shared" si="56"/>
        <v>-3.363</v>
      </c>
      <c r="DY114" s="33">
        <f t="shared" si="56"/>
        <v>-2.2189999999999999</v>
      </c>
      <c r="DZ114" s="33">
        <f t="shared" si="56"/>
        <v>-1.5860000000000001</v>
      </c>
      <c r="EA114" s="33">
        <f t="shared" si="56"/>
        <v>-3.7320000000000002</v>
      </c>
      <c r="EB114" s="33">
        <f t="shared" si="56"/>
        <v>-6.2169999999999996</v>
      </c>
      <c r="EC114" s="33">
        <f t="shared" si="56"/>
        <v>4.101</v>
      </c>
      <c r="ED114" s="33">
        <f t="shared" si="56"/>
        <v>8.8279999999999994</v>
      </c>
      <c r="EQ114" t="str">
        <f t="shared" si="57"/>
        <v/>
      </c>
      <c r="ER114" t="str">
        <f t="shared" si="55"/>
        <v/>
      </c>
      <c r="ES114">
        <f t="shared" si="55"/>
        <v>1</v>
      </c>
      <c r="ET114">
        <f t="shared" si="55"/>
        <v>1</v>
      </c>
      <c r="EU114">
        <f t="shared" si="58"/>
        <v>1</v>
      </c>
      <c r="FD114">
        <v>0.1176471</v>
      </c>
      <c r="FE114">
        <v>0.1666667</v>
      </c>
      <c r="FF114">
        <v>0.22222220000000001</v>
      </c>
      <c r="FG114">
        <v>0.22222220000000001</v>
      </c>
      <c r="FH114">
        <v>0.3333333</v>
      </c>
      <c r="FI114">
        <v>0</v>
      </c>
    </row>
    <row r="115" spans="124:165" x14ac:dyDescent="0.25">
      <c r="DT115" t="s">
        <v>185</v>
      </c>
      <c r="DU115" s="65" t="s">
        <v>3</v>
      </c>
      <c r="DV115" s="33">
        <f t="shared" si="56"/>
        <v>-30.754000000000001</v>
      </c>
      <c r="DW115" s="33">
        <f t="shared" si="56"/>
        <v>-26.263999999999999</v>
      </c>
      <c r="DX115" s="33">
        <f t="shared" si="56"/>
        <v>-16.260000000000002</v>
      </c>
      <c r="DY115" s="33">
        <f t="shared" si="56"/>
        <v>-19.408000000000001</v>
      </c>
      <c r="DZ115" s="33">
        <f t="shared" si="56"/>
        <v>-24.995000000000001</v>
      </c>
      <c r="EA115" s="33">
        <f t="shared" si="56"/>
        <v>-25.126000000000001</v>
      </c>
      <c r="EB115" s="33">
        <f t="shared" si="56"/>
        <v>-19.998000000000001</v>
      </c>
      <c r="EC115" s="33">
        <f t="shared" si="56"/>
        <v>-14.67</v>
      </c>
      <c r="ED115" s="33">
        <f t="shared" si="56"/>
        <v>-8.1300000000000008</v>
      </c>
      <c r="EQ115" t="str">
        <f t="shared" si="57"/>
        <v/>
      </c>
      <c r="ER115">
        <f t="shared" si="55"/>
        <v>1</v>
      </c>
      <c r="ES115">
        <f t="shared" si="55"/>
        <v>1</v>
      </c>
      <c r="ET115">
        <f t="shared" si="55"/>
        <v>1</v>
      </c>
      <c r="EU115">
        <f t="shared" si="58"/>
        <v>1</v>
      </c>
      <c r="FD115">
        <v>0.29411769999999998</v>
      </c>
      <c r="FE115">
        <v>0.1111111</v>
      </c>
      <c r="FF115">
        <v>0.27777780000000002</v>
      </c>
      <c r="FG115">
        <v>0.3333333</v>
      </c>
      <c r="FH115">
        <v>0.5</v>
      </c>
      <c r="FI115">
        <v>0</v>
      </c>
    </row>
    <row r="116" spans="124:165" x14ac:dyDescent="0.25">
      <c r="DT116" t="s">
        <v>185</v>
      </c>
      <c r="DU116" s="65" t="s">
        <v>148</v>
      </c>
      <c r="DV116" s="33">
        <f t="shared" si="56"/>
        <v>-4.7720000000000002</v>
      </c>
      <c r="DW116" s="33">
        <f t="shared" si="56"/>
        <v>-9.8260000000000005</v>
      </c>
      <c r="DX116" s="33">
        <f t="shared" si="56"/>
        <v>-16.119</v>
      </c>
      <c r="DY116" s="33">
        <f t="shared" si="56"/>
        <v>-25.576000000000001</v>
      </c>
      <c r="DZ116" s="33">
        <f t="shared" si="56"/>
        <v>-15.737</v>
      </c>
      <c r="EA116" s="33">
        <f t="shared" si="56"/>
        <v>-28.382999999999999</v>
      </c>
      <c r="EB116" s="33">
        <f t="shared" si="56"/>
        <v>-11.573</v>
      </c>
      <c r="EC116" s="33">
        <f t="shared" si="56"/>
        <v>-8.407</v>
      </c>
      <c r="ED116" s="33">
        <f t="shared" si="56"/>
        <v>-5.5919999999999996</v>
      </c>
      <c r="EQ116" t="str">
        <f t="shared" si="57"/>
        <v/>
      </c>
      <c r="ER116">
        <f t="shared" si="55"/>
        <v>1</v>
      </c>
      <c r="ES116">
        <f t="shared" si="55"/>
        <v>1</v>
      </c>
      <c r="ET116">
        <f t="shared" si="55"/>
        <v>1</v>
      </c>
      <c r="EU116" t="str">
        <f t="shared" si="58"/>
        <v/>
      </c>
      <c r="FD116">
        <v>0</v>
      </c>
      <c r="FE116">
        <v>0</v>
      </c>
      <c r="FF116">
        <v>0</v>
      </c>
      <c r="FG116">
        <v>0</v>
      </c>
      <c r="FH116">
        <v>0</v>
      </c>
      <c r="FI116">
        <v>0</v>
      </c>
    </row>
    <row r="117" spans="124:165" x14ac:dyDescent="0.25">
      <c r="DT117" t="s">
        <v>186</v>
      </c>
      <c r="DU117" s="65" t="s">
        <v>4</v>
      </c>
      <c r="DV117" s="33">
        <f t="shared" si="56"/>
        <v>-12.738</v>
      </c>
      <c r="DW117" s="33">
        <f t="shared" si="56"/>
        <v>-3.5179999999999998</v>
      </c>
      <c r="DX117" s="33">
        <f t="shared" si="56"/>
        <v>-5.2629999999999999</v>
      </c>
      <c r="DY117" s="33">
        <f t="shared" si="56"/>
        <v>-1.907</v>
      </c>
      <c r="DZ117" s="33">
        <f t="shared" si="56"/>
        <v>-8.7639999999999993</v>
      </c>
      <c r="EA117" s="33">
        <f t="shared" si="56"/>
        <v>-7.1689999999999996</v>
      </c>
      <c r="EB117" s="33">
        <f t="shared" si="56"/>
        <v>-3.9780000000000002</v>
      </c>
      <c r="EC117" s="33">
        <f t="shared" si="56"/>
        <v>-1.802</v>
      </c>
      <c r="ED117" s="33">
        <f t="shared" si="56"/>
        <v>-1.55</v>
      </c>
      <c r="EQ117">
        <f t="shared" si="57"/>
        <v>1</v>
      </c>
      <c r="ER117">
        <f t="shared" si="55"/>
        <v>1</v>
      </c>
      <c r="ES117">
        <f t="shared" si="55"/>
        <v>1</v>
      </c>
      <c r="ET117">
        <f t="shared" si="55"/>
        <v>1</v>
      </c>
      <c r="EU117">
        <f t="shared" si="58"/>
        <v>1</v>
      </c>
      <c r="FD117">
        <v>5.8823500000000001E-2</v>
      </c>
      <c r="FE117">
        <v>5.5555599999999997E-2</v>
      </c>
      <c r="FF117">
        <v>0.1111111</v>
      </c>
      <c r="FG117">
        <v>0</v>
      </c>
      <c r="FH117">
        <v>0</v>
      </c>
      <c r="FI117">
        <v>0</v>
      </c>
    </row>
    <row r="118" spans="124:165" x14ac:dyDescent="0.25">
      <c r="DU118" s="65" t="s">
        <v>151</v>
      </c>
      <c r="DV118" s="33">
        <f t="shared" si="56"/>
        <v>-31.457999999999998</v>
      </c>
      <c r="DW118" s="33">
        <f t="shared" si="56"/>
        <v>-24.798999999999999</v>
      </c>
      <c r="DX118" s="33">
        <f t="shared" si="56"/>
        <v>-31.015000000000001</v>
      </c>
      <c r="DY118" s="33">
        <f t="shared" si="56"/>
        <v>-38.823999999999998</v>
      </c>
      <c r="DZ118" s="33">
        <f t="shared" si="56"/>
        <v>-30.971</v>
      </c>
      <c r="EA118" s="33">
        <f t="shared" si="56"/>
        <v>-31.975000000000001</v>
      </c>
      <c r="EB118" s="33">
        <f t="shared" si="56"/>
        <v>-26.364999999999998</v>
      </c>
      <c r="EC118" s="33">
        <f t="shared" si="56"/>
        <v>-3.9870000000000001</v>
      </c>
      <c r="ED118" s="33">
        <f t="shared" si="56"/>
        <v>4.4130000000000003</v>
      </c>
      <c r="EQ118" t="str">
        <f t="shared" si="57"/>
        <v/>
      </c>
      <c r="ER118">
        <f t="shared" si="55"/>
        <v>1</v>
      </c>
      <c r="ES118">
        <f t="shared" si="55"/>
        <v>1</v>
      </c>
      <c r="ET118">
        <f t="shared" si="55"/>
        <v>1</v>
      </c>
      <c r="EU118">
        <f t="shared" si="58"/>
        <v>1</v>
      </c>
      <c r="FD118">
        <v>0</v>
      </c>
      <c r="FE118">
        <v>0</v>
      </c>
      <c r="FF118">
        <v>0.38888889999999998</v>
      </c>
      <c r="FG118">
        <v>0.38888889999999998</v>
      </c>
      <c r="FH118">
        <v>0.38888889999999998</v>
      </c>
      <c r="FI118">
        <v>0</v>
      </c>
    </row>
    <row r="119" spans="124:165" x14ac:dyDescent="0.25">
      <c r="DT119" t="s">
        <v>185</v>
      </c>
      <c r="DU119" s="65" t="s">
        <v>153</v>
      </c>
      <c r="DV119" s="33"/>
      <c r="DW119" s="33"/>
      <c r="DX119" s="33"/>
      <c r="DY119" s="33"/>
      <c r="DZ119" s="33"/>
      <c r="EA119" s="33">
        <f t="shared" si="56"/>
        <v>-4.2859999999999996</v>
      </c>
      <c r="EB119" s="33">
        <f t="shared" si="56"/>
        <v>-9.0129999999999999</v>
      </c>
      <c r="EC119" s="33">
        <f t="shared" si="56"/>
        <v>-6.1310000000000002</v>
      </c>
      <c r="ED119" s="33">
        <f t="shared" si="56"/>
        <v>-7.5090000000000003</v>
      </c>
      <c r="EQ119" t="str">
        <f t="shared" si="57"/>
        <v/>
      </c>
      <c r="ER119" t="str">
        <f t="shared" si="55"/>
        <v/>
      </c>
      <c r="ES119">
        <f t="shared" si="55"/>
        <v>1</v>
      </c>
      <c r="ET119" t="str">
        <f t="shared" si="55"/>
        <v/>
      </c>
      <c r="EU119" t="str">
        <f t="shared" si="58"/>
        <v/>
      </c>
      <c r="FD119">
        <v>0</v>
      </c>
      <c r="FE119">
        <v>0</v>
      </c>
      <c r="FF119">
        <v>0</v>
      </c>
      <c r="FG119">
        <v>0</v>
      </c>
      <c r="FH119">
        <v>0</v>
      </c>
      <c r="FI119">
        <v>0</v>
      </c>
    </row>
    <row r="120" spans="124:165" x14ac:dyDescent="0.25">
      <c r="DT120" t="s">
        <v>185</v>
      </c>
      <c r="DU120" s="65" t="s">
        <v>157</v>
      </c>
      <c r="DV120" s="33">
        <f t="shared" si="56"/>
        <v>0</v>
      </c>
      <c r="DW120" s="33">
        <f t="shared" si="56"/>
        <v>0</v>
      </c>
      <c r="DX120" s="33">
        <f t="shared" si="56"/>
        <v>0</v>
      </c>
      <c r="DY120" s="33">
        <f t="shared" si="56"/>
        <v>-3.3639999999999999</v>
      </c>
      <c r="DZ120" s="33">
        <f t="shared" si="56"/>
        <v>-2.4129999999999998</v>
      </c>
      <c r="EA120" s="33">
        <f t="shared" si="56"/>
        <v>4.03</v>
      </c>
      <c r="EB120" s="33">
        <f t="shared" si="56"/>
        <v>4.0609999999999999</v>
      </c>
      <c r="EC120" s="33">
        <f t="shared" si="56"/>
        <v>1.7789999999999999</v>
      </c>
      <c r="ED120" s="33">
        <f t="shared" si="56"/>
        <v>-2.742</v>
      </c>
      <c r="EQ120">
        <f t="shared" si="57"/>
        <v>1</v>
      </c>
      <c r="ER120">
        <f t="shared" si="55"/>
        <v>1</v>
      </c>
      <c r="ES120" t="str">
        <f t="shared" si="55"/>
        <v/>
      </c>
      <c r="ET120" t="str">
        <f t="shared" si="55"/>
        <v/>
      </c>
      <c r="EU120" t="str">
        <f t="shared" si="58"/>
        <v/>
      </c>
      <c r="FD120">
        <v>0</v>
      </c>
      <c r="FE120">
        <v>0</v>
      </c>
      <c r="FF120">
        <v>0</v>
      </c>
      <c r="FG120">
        <v>0</v>
      </c>
      <c r="FH120">
        <v>0</v>
      </c>
      <c r="FI120">
        <v>0</v>
      </c>
    </row>
    <row r="121" spans="124:165" x14ac:dyDescent="0.25">
      <c r="DU121" s="65" t="s">
        <v>159</v>
      </c>
      <c r="DV121" s="33">
        <f t="shared" si="56"/>
        <v>3.2149999999999999</v>
      </c>
      <c r="DW121" s="33">
        <f t="shared" si="56"/>
        <v>1.651</v>
      </c>
      <c r="DX121" s="33">
        <f t="shared" si="56"/>
        <v>4.9669999999999996</v>
      </c>
      <c r="DY121" s="33">
        <f t="shared" si="56"/>
        <v>3.5070000000000001</v>
      </c>
      <c r="DZ121" s="33">
        <f t="shared" si="56"/>
        <v>1.6519999999999999</v>
      </c>
      <c r="EA121" s="33">
        <f t="shared" si="56"/>
        <v>2.3839999999999999</v>
      </c>
      <c r="EB121" s="33">
        <f t="shared" si="56"/>
        <v>1.8049999999999999</v>
      </c>
      <c r="EC121" s="33">
        <f t="shared" si="56"/>
        <v>7.875</v>
      </c>
      <c r="ED121" s="33">
        <f t="shared" si="56"/>
        <v>1.6830000000000001</v>
      </c>
      <c r="EQ121">
        <f t="shared" si="57"/>
        <v>1</v>
      </c>
      <c r="ER121" t="str">
        <f t="shared" si="55"/>
        <v/>
      </c>
      <c r="ES121">
        <f t="shared" si="55"/>
        <v>1</v>
      </c>
      <c r="ET121" t="str">
        <f t="shared" si="55"/>
        <v/>
      </c>
      <c r="EU121" t="str">
        <f t="shared" si="58"/>
        <v/>
      </c>
      <c r="FD121">
        <v>0.17647060000000001</v>
      </c>
      <c r="FE121">
        <v>0.27777780000000002</v>
      </c>
      <c r="FF121">
        <v>0.1666667</v>
      </c>
      <c r="FG121">
        <v>0.1111111</v>
      </c>
      <c r="FH121">
        <v>0.1111111</v>
      </c>
      <c r="FI121">
        <v>0.1111111</v>
      </c>
    </row>
    <row r="122" spans="124:165" x14ac:dyDescent="0.25">
      <c r="DU122" s="65" t="s">
        <v>162</v>
      </c>
      <c r="DV122" s="33">
        <f t="shared" si="56"/>
        <v>-28.335999999999999</v>
      </c>
      <c r="DW122" s="33">
        <f t="shared" si="56"/>
        <v>-24.896999999999998</v>
      </c>
      <c r="DX122" s="33">
        <f t="shared" si="56"/>
        <v>-31.588000000000001</v>
      </c>
      <c r="DY122" s="33">
        <f t="shared" si="56"/>
        <v>-28.344000000000001</v>
      </c>
      <c r="DZ122" s="33">
        <f t="shared" si="56"/>
        <v>-23.579000000000001</v>
      </c>
      <c r="EA122" s="33">
        <f t="shared" si="56"/>
        <v>-18.815999999999999</v>
      </c>
      <c r="EB122" s="33">
        <f t="shared" si="56"/>
        <v>-26.143999999999998</v>
      </c>
      <c r="EC122" s="33">
        <f t="shared" si="56"/>
        <v>-17.547000000000001</v>
      </c>
      <c r="ED122" s="33">
        <f t="shared" si="56"/>
        <v>-14.659000000000001</v>
      </c>
      <c r="EQ122" s="34">
        <f>+IF(EA122&gt;DZ122,1,"")</f>
        <v>1</v>
      </c>
      <c r="ER122" t="str">
        <f t="shared" si="55"/>
        <v/>
      </c>
      <c r="ES122">
        <f t="shared" si="55"/>
        <v>1</v>
      </c>
      <c r="ET122">
        <f t="shared" si="55"/>
        <v>1</v>
      </c>
      <c r="EU122">
        <f t="shared" si="58"/>
        <v>1</v>
      </c>
      <c r="FD122">
        <v>0.35294120000000001</v>
      </c>
      <c r="FE122">
        <v>0.22222220000000001</v>
      </c>
      <c r="FF122">
        <v>0.3333333</v>
      </c>
      <c r="FG122">
        <v>5.5555599999999997E-2</v>
      </c>
      <c r="FH122">
        <v>5.5555599999999997E-2</v>
      </c>
      <c r="FI122">
        <v>5.5555599999999997E-2</v>
      </c>
    </row>
    <row r="123" spans="124:165" x14ac:dyDescent="0.25">
      <c r="DT123" t="s">
        <v>186</v>
      </c>
      <c r="DU123" s="65" t="s">
        <v>163</v>
      </c>
      <c r="DV123" s="33">
        <f t="shared" si="56"/>
        <v>-1.623</v>
      </c>
      <c r="DW123" s="33">
        <f t="shared" si="56"/>
        <v>-9.2530000000000001</v>
      </c>
      <c r="DX123" s="33">
        <f t="shared" si="56"/>
        <v>-22.664000000000001</v>
      </c>
      <c r="DY123" s="33">
        <f t="shared" si="56"/>
        <v>-16.126999999999999</v>
      </c>
      <c r="DZ123" s="33">
        <f t="shared" si="56"/>
        <v>-15.391999999999999</v>
      </c>
      <c r="EA123" s="33">
        <f t="shared" si="56"/>
        <v>-20.077999999999999</v>
      </c>
      <c r="EB123" s="33">
        <f t="shared" si="56"/>
        <v>-9.7330000000000005</v>
      </c>
      <c r="EC123" s="33">
        <f t="shared" si="56"/>
        <v>-19.864999999999998</v>
      </c>
      <c r="ED123" s="33">
        <f t="shared" si="56"/>
        <v>-22.527000000000001</v>
      </c>
      <c r="EQ123" t="str">
        <f t="shared" si="57"/>
        <v/>
      </c>
      <c r="ER123">
        <f t="shared" si="55"/>
        <v>1</v>
      </c>
      <c r="ES123" t="str">
        <f t="shared" si="55"/>
        <v/>
      </c>
      <c r="ET123" t="str">
        <f t="shared" si="55"/>
        <v/>
      </c>
      <c r="EU123" t="str">
        <f t="shared" si="58"/>
        <v/>
      </c>
      <c r="FD123">
        <v>0</v>
      </c>
      <c r="FE123">
        <v>0</v>
      </c>
      <c r="FF123">
        <v>0</v>
      </c>
      <c r="FG123">
        <v>0</v>
      </c>
      <c r="FH123">
        <v>0</v>
      </c>
      <c r="FI123">
        <v>0</v>
      </c>
    </row>
    <row r="124" spans="124:165" x14ac:dyDescent="0.25">
      <c r="DT124" t="s">
        <v>185</v>
      </c>
      <c r="DU124" s="65" t="s">
        <v>164</v>
      </c>
      <c r="DV124" s="33"/>
      <c r="DW124" s="33"/>
      <c r="DX124" s="33">
        <f t="shared" si="56"/>
        <v>1.7290000000000001</v>
      </c>
      <c r="DY124" s="33">
        <f t="shared" si="56"/>
        <v>4.2350000000000003</v>
      </c>
      <c r="DZ124" s="33">
        <f t="shared" si="56"/>
        <v>-1.4750000000000001</v>
      </c>
      <c r="EA124" s="33">
        <f t="shared" si="56"/>
        <v>0.27</v>
      </c>
      <c r="EB124" s="33">
        <f t="shared" si="56"/>
        <v>0.317</v>
      </c>
      <c r="EC124" s="33">
        <f t="shared" si="56"/>
        <v>-0.71599999999999997</v>
      </c>
      <c r="ED124" s="33">
        <f t="shared" si="56"/>
        <v>-3.9249999999999998</v>
      </c>
      <c r="EQ124">
        <f t="shared" si="57"/>
        <v>1</v>
      </c>
      <c r="ER124">
        <f t="shared" si="55"/>
        <v>1</v>
      </c>
      <c r="ES124" t="str">
        <f t="shared" si="55"/>
        <v/>
      </c>
      <c r="ET124" t="str">
        <f t="shared" si="55"/>
        <v/>
      </c>
      <c r="EU124" t="str">
        <f t="shared" si="58"/>
        <v/>
      </c>
      <c r="FD124">
        <v>0.23529410000000001</v>
      </c>
      <c r="FE124">
        <v>0.3333333</v>
      </c>
      <c r="FF124">
        <v>0</v>
      </c>
      <c r="FG124">
        <v>0.27777780000000002</v>
      </c>
      <c r="FH124">
        <v>0.22222220000000001</v>
      </c>
      <c r="FI124">
        <v>0.22222220000000001</v>
      </c>
    </row>
    <row r="125" spans="124:165" x14ac:dyDescent="0.25">
      <c r="DT125" t="s">
        <v>185</v>
      </c>
      <c r="DU125" s="65" t="s">
        <v>5</v>
      </c>
      <c r="DV125" s="33">
        <f t="shared" si="56"/>
        <v>12.276</v>
      </c>
      <c r="DW125" s="33">
        <f t="shared" si="56"/>
        <v>7.29</v>
      </c>
      <c r="DX125" s="33">
        <f t="shared" si="56"/>
        <v>-7.798</v>
      </c>
      <c r="DY125" s="33">
        <f t="shared" si="56"/>
        <v>-12.983000000000001</v>
      </c>
      <c r="DZ125" s="33">
        <f t="shared" si="56"/>
        <v>-17.239999999999998</v>
      </c>
      <c r="EA125" s="33">
        <f t="shared" si="56"/>
        <v>-14.756</v>
      </c>
      <c r="EB125" s="33">
        <f t="shared" si="56"/>
        <v>-4.2480000000000002</v>
      </c>
      <c r="EC125" s="33">
        <f t="shared" si="56"/>
        <v>-11.038</v>
      </c>
      <c r="ED125" s="33">
        <f t="shared" si="56"/>
        <v>-11.465999999999999</v>
      </c>
      <c r="EQ125">
        <f t="shared" si="57"/>
        <v>1</v>
      </c>
      <c r="ER125">
        <f t="shared" si="57"/>
        <v>1</v>
      </c>
      <c r="ES125" t="str">
        <f t="shared" si="57"/>
        <v/>
      </c>
      <c r="ET125" t="str">
        <f t="shared" si="57"/>
        <v/>
      </c>
      <c r="EU125" t="str">
        <f t="shared" si="58"/>
        <v/>
      </c>
      <c r="FD125">
        <v>0</v>
      </c>
      <c r="FE125">
        <v>0</v>
      </c>
      <c r="FF125">
        <v>0</v>
      </c>
      <c r="FG125">
        <v>0.5</v>
      </c>
      <c r="FH125">
        <v>0</v>
      </c>
      <c r="FI125">
        <v>0</v>
      </c>
    </row>
    <row r="126" spans="124:165" x14ac:dyDescent="0.25">
      <c r="DU126" s="65" t="s">
        <v>169</v>
      </c>
      <c r="DV126" s="33">
        <f t="shared" si="56"/>
        <v>4.077</v>
      </c>
      <c r="DW126" s="33">
        <f t="shared" si="56"/>
        <v>-3.1</v>
      </c>
      <c r="DX126" s="33">
        <f t="shared" si="56"/>
        <v>-4.6879999999999997</v>
      </c>
      <c r="DY126" s="33">
        <f t="shared" si="56"/>
        <v>0.13</v>
      </c>
      <c r="DZ126" s="33">
        <f t="shared" si="56"/>
        <v>-1.748</v>
      </c>
      <c r="EA126" s="33">
        <f t="shared" si="56"/>
        <v>-3.2389999999999999</v>
      </c>
      <c r="EB126" s="33">
        <f t="shared" si="56"/>
        <v>-0.159</v>
      </c>
      <c r="EC126" s="33">
        <f t="shared" si="56"/>
        <v>-5.9690000000000003</v>
      </c>
      <c r="ED126" s="33">
        <f t="shared" si="56"/>
        <v>-2.2879999999999998</v>
      </c>
      <c r="EI126" s="71" t="s">
        <v>216</v>
      </c>
      <c r="EJ126" s="71"/>
      <c r="EK126" s="71"/>
      <c r="EL126" s="71"/>
      <c r="EM126" s="71"/>
      <c r="EN126" s="71"/>
      <c r="EO126" s="71"/>
      <c r="EP126" s="71"/>
      <c r="EQ126" t="str">
        <f t="shared" ref="EQ126:ET127" si="59">+IF(EA126&gt;DZ126,1,"")</f>
        <v/>
      </c>
      <c r="ER126">
        <f t="shared" si="59"/>
        <v>1</v>
      </c>
      <c r="ES126" t="str">
        <f t="shared" si="59"/>
        <v/>
      </c>
      <c r="ET126">
        <f t="shared" si="59"/>
        <v>1</v>
      </c>
      <c r="EU126" t="str">
        <f t="shared" si="58"/>
        <v/>
      </c>
      <c r="FD126">
        <v>0</v>
      </c>
      <c r="FE126">
        <v>0</v>
      </c>
      <c r="FF126">
        <v>0</v>
      </c>
      <c r="FG126">
        <v>0.44444440000000002</v>
      </c>
      <c r="FH126">
        <v>0</v>
      </c>
      <c r="FI126">
        <v>0</v>
      </c>
    </row>
    <row r="127" spans="124:165" x14ac:dyDescent="0.25">
      <c r="DU127" s="65" t="s">
        <v>171</v>
      </c>
      <c r="DV127" s="33">
        <f t="shared" si="56"/>
        <v>-4.8419999999999996</v>
      </c>
      <c r="DW127" s="33">
        <f t="shared" si="56"/>
        <v>-8.8480000000000008</v>
      </c>
      <c r="DX127" s="33">
        <f t="shared" si="56"/>
        <v>-8.5630000000000006</v>
      </c>
      <c r="DY127" s="33">
        <f t="shared" si="56"/>
        <v>-4.6459999999999999</v>
      </c>
      <c r="DZ127" s="33">
        <f t="shared" si="56"/>
        <v>-0.68799999999999994</v>
      </c>
      <c r="EA127" s="33">
        <f t="shared" si="56"/>
        <v>-8.2759999999999998</v>
      </c>
      <c r="EB127" s="33">
        <f t="shared" si="56"/>
        <v>-2.6739999999999999</v>
      </c>
      <c r="EC127" s="33">
        <f t="shared" si="56"/>
        <v>-6.0209999999999999</v>
      </c>
      <c r="ED127" s="33">
        <f t="shared" si="56"/>
        <v>-1.6850000000000001</v>
      </c>
      <c r="EQ127" t="str">
        <f t="shared" si="59"/>
        <v/>
      </c>
      <c r="ER127">
        <f t="shared" si="59"/>
        <v>1</v>
      </c>
      <c r="ES127" t="str">
        <f t="shared" si="59"/>
        <v/>
      </c>
      <c r="ET127">
        <f t="shared" si="59"/>
        <v>1</v>
      </c>
      <c r="EU127">
        <f t="shared" si="58"/>
        <v>1</v>
      </c>
    </row>
    <row r="128" spans="124:165" x14ac:dyDescent="0.25">
      <c r="DU128" s="65" t="s">
        <v>102</v>
      </c>
      <c r="DV128" s="33">
        <f>+AVERAGE(DV109:DV127)</f>
        <v>-10.540058823529412</v>
      </c>
      <c r="DW128" s="33">
        <f t="shared" ref="DW128:ED128" si="60">+AVERAGE(DW109:DW127)</f>
        <v>-9.240058823529413</v>
      </c>
      <c r="DX128" s="33">
        <f t="shared" si="60"/>
        <v>-10.894333333333332</v>
      </c>
      <c r="DY128" s="33">
        <f t="shared" si="60"/>
        <v>-10.102388888888889</v>
      </c>
      <c r="DZ128" s="33">
        <f t="shared" si="60"/>
        <v>-8.4614999999999991</v>
      </c>
      <c r="EA128" s="33">
        <f t="shared" si="60"/>
        <v>-8.5758947368421055</v>
      </c>
      <c r="EB128" s="33">
        <f t="shared" si="60"/>
        <v>-12.172947368421054</v>
      </c>
      <c r="EC128" s="33">
        <f t="shared" si="60"/>
        <v>-12.963736842105263</v>
      </c>
      <c r="ED128" s="33">
        <f t="shared" si="60"/>
        <v>-6.3402105263157891</v>
      </c>
      <c r="EQ128" s="68">
        <f>+SUM(EQ109:EQ127)/COUNT(EA109:EA127)</f>
        <v>0.42105263157894735</v>
      </c>
      <c r="ER128" s="68">
        <f t="shared" ref="ER128:ET128" si="61">+SUM(ER109:ER127)/COUNT(EB109:EB127)</f>
        <v>0.57894736842105265</v>
      </c>
      <c r="ES128" s="68">
        <f t="shared" si="61"/>
        <v>0.57894736842105265</v>
      </c>
      <c r="ET128" s="68">
        <f t="shared" si="61"/>
        <v>0.52631578947368418</v>
      </c>
      <c r="EU128" s="68">
        <f>+SUM(EU109:EU127)/COUNT(ED109:ED127)</f>
        <v>0.42105263157894735</v>
      </c>
      <c r="FE128" s="68">
        <f t="shared" ref="FE128:FI128" si="62">1-MAX(FE109:FE126)</f>
        <v>0.61111110000000002</v>
      </c>
      <c r="FF128" s="68">
        <f t="shared" si="62"/>
        <v>0.61111110000000002</v>
      </c>
      <c r="FG128" s="68">
        <f t="shared" si="62"/>
        <v>0.5</v>
      </c>
      <c r="FH128" s="68">
        <f t="shared" si="62"/>
        <v>0.5</v>
      </c>
      <c r="FI128" s="68">
        <f t="shared" si="62"/>
        <v>0.72222220000000004</v>
      </c>
    </row>
    <row r="129" spans="125:134" x14ac:dyDescent="0.25">
      <c r="DU129" s="65" t="s">
        <v>187</v>
      </c>
      <c r="DV129" s="3">
        <f>+_xlfn.STDEV.P(DV109:DV127)</f>
        <v>15.048710519199227</v>
      </c>
      <c r="DW129" s="3">
        <f t="shared" ref="DW129:ED129" si="63">+_xlfn.STDEV.P(DW109:DW127)</f>
        <v>11.393510343073208</v>
      </c>
      <c r="DX129" s="3">
        <f t="shared" si="63"/>
        <v>12.813728163358411</v>
      </c>
      <c r="DY129" s="3">
        <f t="shared" si="63"/>
        <v>12.491031214163616</v>
      </c>
      <c r="DZ129" s="3">
        <f t="shared" si="63"/>
        <v>10.176189257553908</v>
      </c>
      <c r="EA129" s="3">
        <f t="shared" si="63"/>
        <v>11.323126743619785</v>
      </c>
      <c r="EB129" s="3">
        <f t="shared" si="63"/>
        <v>21.116967833259444</v>
      </c>
      <c r="EC129" s="3">
        <f t="shared" si="63"/>
        <v>34.341153807428846</v>
      </c>
      <c r="ED129" s="3">
        <f t="shared" si="63"/>
        <v>10.047846040865764</v>
      </c>
    </row>
    <row r="131" spans="125:134" x14ac:dyDescent="0.25">
      <c r="DU131" s="65" t="s">
        <v>102</v>
      </c>
      <c r="DV131" s="33">
        <f>+AVERAGE(DV109,DV111:DV127)</f>
        <v>-10.016687499999998</v>
      </c>
      <c r="DW131" s="33">
        <f t="shared" ref="DW131:EC131" si="64">+AVERAGE(DW109,DW111:DW127)</f>
        <v>-8.7156250000000028</v>
      </c>
      <c r="DX131" s="33">
        <f t="shared" si="64"/>
        <v>-9.2874117647058814</v>
      </c>
      <c r="DY131" s="33">
        <f t="shared" si="64"/>
        <v>-10.21605882352941</v>
      </c>
      <c r="DZ131" s="33">
        <f t="shared" si="64"/>
        <v>-9.0871764705882327</v>
      </c>
      <c r="EA131" s="33">
        <f t="shared" si="64"/>
        <v>-9.0304444444444449</v>
      </c>
      <c r="EB131" s="33">
        <f t="shared" si="64"/>
        <v>-7.8190555555555541</v>
      </c>
      <c r="EC131" s="33">
        <f t="shared" si="64"/>
        <v>-5.1264444444444424</v>
      </c>
      <c r="ED131" s="33">
        <f>+AVERAGE(ED109,ED111:ED127)</f>
        <v>-4.8165555555555555</v>
      </c>
    </row>
    <row r="132" spans="125:134" x14ac:dyDescent="0.25">
      <c r="DU132" s="65" t="s">
        <v>187</v>
      </c>
      <c r="DV132">
        <f>+_xlfn.STDEV.P(DV109,DV111:DV127)</f>
        <v>15.361024399103199</v>
      </c>
      <c r="DW132">
        <f t="shared" ref="DW132:ED132" si="65">+_xlfn.STDEV.P(DW109,DW111:DW127)</f>
        <v>11.543388090564006</v>
      </c>
      <c r="DX132">
        <f t="shared" si="65"/>
        <v>11.285850251056557</v>
      </c>
      <c r="DY132">
        <f t="shared" si="65"/>
        <v>12.844114497770329</v>
      </c>
      <c r="DZ132">
        <f t="shared" si="65"/>
        <v>10.129156403148608</v>
      </c>
      <c r="EA132">
        <f t="shared" si="65"/>
        <v>11.4634402109112</v>
      </c>
      <c r="EB132">
        <f t="shared" si="65"/>
        <v>10.513273089407939</v>
      </c>
      <c r="EC132">
        <f t="shared" si="65"/>
        <v>8.8200025965114754</v>
      </c>
      <c r="ED132">
        <f t="shared" si="65"/>
        <v>7.9031063598943483</v>
      </c>
    </row>
    <row r="133" spans="125:134" x14ac:dyDescent="0.25">
      <c r="DV133" s="33">
        <f>+DV131+DV132</f>
        <v>5.344336899103201</v>
      </c>
      <c r="DW133" s="33">
        <f t="shared" ref="DW133:ED133" si="66">+DW131+DW132</f>
        <v>2.8277630905640034</v>
      </c>
      <c r="DX133" s="33">
        <f t="shared" si="66"/>
        <v>1.9984384863506754</v>
      </c>
      <c r="DY133" s="33">
        <f t="shared" si="66"/>
        <v>2.6280556742409189</v>
      </c>
      <c r="DZ133" s="33">
        <f t="shared" si="66"/>
        <v>1.0419799325603751</v>
      </c>
      <c r="EA133" s="33">
        <f t="shared" si="66"/>
        <v>2.432995766466755</v>
      </c>
      <c r="EB133" s="33">
        <f t="shared" si="66"/>
        <v>2.6942175338523846</v>
      </c>
      <c r="EC133" s="33">
        <f t="shared" si="66"/>
        <v>3.6935581520670331</v>
      </c>
      <c r="ED133" s="33">
        <f t="shared" si="66"/>
        <v>3.0865508043387928</v>
      </c>
    </row>
    <row r="134" spans="125:134" x14ac:dyDescent="0.25">
      <c r="DV134" s="33">
        <f>+DV131-DV132</f>
        <v>-25.377711899103197</v>
      </c>
      <c r="DW134" s="33">
        <f t="shared" ref="DW134:ED134" si="67">+DW131-DW132</f>
        <v>-20.259013090564011</v>
      </c>
      <c r="DX134" s="33">
        <f t="shared" si="67"/>
        <v>-20.573262015762438</v>
      </c>
      <c r="DY134" s="33">
        <f t="shared" si="67"/>
        <v>-23.06017332129974</v>
      </c>
      <c r="DZ134" s="33">
        <f t="shared" si="67"/>
        <v>-19.216332873736839</v>
      </c>
      <c r="EA134" s="33">
        <f t="shared" si="67"/>
        <v>-20.493884655355643</v>
      </c>
      <c r="EB134" s="33">
        <f t="shared" si="67"/>
        <v>-18.332328644963493</v>
      </c>
      <c r="EC134" s="33">
        <f t="shared" si="67"/>
        <v>-13.946447040955917</v>
      </c>
      <c r="ED134" s="33">
        <f t="shared" si="67"/>
        <v>-12.719661915449905</v>
      </c>
    </row>
    <row r="136" spans="125:134" x14ac:dyDescent="0.25">
      <c r="DU136" s="1" t="s">
        <v>188</v>
      </c>
    </row>
    <row r="137" spans="125:134" x14ac:dyDescent="0.25">
      <c r="DU137" s="65" t="s">
        <v>102</v>
      </c>
      <c r="DV137" s="33">
        <f>+AVERAGE(DV110,DV112,DV114:DV116,DV119:DV120,DV124:DV125)</f>
        <v>-8.6050000000000022</v>
      </c>
      <c r="DW137" s="33">
        <f t="shared" ref="DW137:ED137" si="68">+AVERAGE(DW110,DW112,DW114:DW116,DW119:DW120,DW124:DW125)</f>
        <v>-7.1707142857142854</v>
      </c>
      <c r="DX137" s="33">
        <f t="shared" si="68"/>
        <v>-9.7961250000000017</v>
      </c>
      <c r="DY137" s="33">
        <f t="shared" si="68"/>
        <v>-8.9314999999999998</v>
      </c>
      <c r="DZ137" s="33">
        <f t="shared" si="68"/>
        <v>-7.7904999999999998</v>
      </c>
      <c r="EA137" s="33">
        <f t="shared" si="68"/>
        <v>-7.1673333333333336</v>
      </c>
      <c r="EB137" s="33">
        <f t="shared" si="68"/>
        <v>-14.223222222222224</v>
      </c>
      <c r="EC137" s="33">
        <f t="shared" si="68"/>
        <v>-19.309000000000001</v>
      </c>
      <c r="ED137" s="33">
        <f t="shared" si="68"/>
        <v>-6.0555555555555545</v>
      </c>
    </row>
    <row r="138" spans="125:134" x14ac:dyDescent="0.25">
      <c r="DU138" s="65" t="s">
        <v>187</v>
      </c>
      <c r="DV138" s="33">
        <f>+_xlfn.STDEV.P(DV110,DV112,DV114:DV116,DV119:DV120,DV124:DV125)</f>
        <v>12.925503151300752</v>
      </c>
      <c r="DW138" s="33">
        <f t="shared" ref="DW138:ED138" si="69">+_xlfn.STDEV.P(DW110,DW112,DW114:DW116,DW119:DW120,DW124:DW125)</f>
        <v>10.925042264897463</v>
      </c>
      <c r="DX138" s="33">
        <f t="shared" si="69"/>
        <v>12.720543988343225</v>
      </c>
      <c r="DY138" s="33">
        <f t="shared" si="69"/>
        <v>9.2049488184345716</v>
      </c>
      <c r="DZ138" s="33">
        <f t="shared" si="69"/>
        <v>9.3570741687773324</v>
      </c>
      <c r="EA138" s="33">
        <f t="shared" si="69"/>
        <v>12.032517950214004</v>
      </c>
      <c r="EB138" s="33">
        <f t="shared" si="69"/>
        <v>28.186765463315414</v>
      </c>
      <c r="EC138" s="33">
        <f t="shared" si="69"/>
        <v>48.387608197875529</v>
      </c>
      <c r="ED138" s="33">
        <f t="shared" si="69"/>
        <v>11.982735526220964</v>
      </c>
    </row>
    <row r="139" spans="125:134" x14ac:dyDescent="0.25">
      <c r="DV139" s="33">
        <f>+DV137+DV138</f>
        <v>4.3205031513007501</v>
      </c>
      <c r="DW139" s="33">
        <f t="shared" ref="DW139:ED139" si="70">+DW137+DW138</f>
        <v>3.7543279791831781</v>
      </c>
      <c r="DX139" s="33">
        <f t="shared" si="70"/>
        <v>2.9244189883432234</v>
      </c>
      <c r="DY139" s="33">
        <f t="shared" si="70"/>
        <v>0.27344881843457181</v>
      </c>
      <c r="DZ139" s="33">
        <f t="shared" si="70"/>
        <v>1.5665741687773327</v>
      </c>
      <c r="EA139" s="33">
        <f t="shared" si="70"/>
        <v>4.8651846168806703</v>
      </c>
      <c r="EB139" s="33">
        <f t="shared" si="70"/>
        <v>13.963543241093189</v>
      </c>
      <c r="EC139" s="33">
        <f t="shared" si="70"/>
        <v>29.078608197875528</v>
      </c>
      <c r="ED139" s="33">
        <f t="shared" si="70"/>
        <v>5.9271799706654091</v>
      </c>
    </row>
    <row r="140" spans="125:134" x14ac:dyDescent="0.25">
      <c r="DV140" s="33">
        <f>+DV137-DV138</f>
        <v>-21.530503151300756</v>
      </c>
      <c r="DW140" s="33">
        <f t="shared" ref="DW140:ED140" si="71">+DW137-DW138</f>
        <v>-18.09575655061175</v>
      </c>
      <c r="DX140" s="33">
        <f t="shared" si="71"/>
        <v>-22.516668988343227</v>
      </c>
      <c r="DY140" s="33">
        <f t="shared" si="71"/>
        <v>-18.136448818434573</v>
      </c>
      <c r="DZ140" s="33">
        <f t="shared" si="71"/>
        <v>-17.147574168777332</v>
      </c>
      <c r="EA140" s="33">
        <f t="shared" si="71"/>
        <v>-19.199851283547339</v>
      </c>
      <c r="EB140" s="33">
        <f t="shared" si="71"/>
        <v>-42.409987685537637</v>
      </c>
      <c r="EC140" s="33">
        <f t="shared" si="71"/>
        <v>-67.696608197875534</v>
      </c>
      <c r="ED140" s="33">
        <f t="shared" si="71"/>
        <v>-18.038291081776517</v>
      </c>
    </row>
    <row r="143" spans="125:134" x14ac:dyDescent="0.25">
      <c r="DU143" s="1" t="s">
        <v>189</v>
      </c>
    </row>
    <row r="144" spans="125:134" x14ac:dyDescent="0.25">
      <c r="DU144" s="65" t="s">
        <v>102</v>
      </c>
      <c r="DV144" s="33">
        <f>+AVERAGE(DV111,DV117,DV123)</f>
        <v>-5.2029999999999994</v>
      </c>
      <c r="DW144" s="33">
        <f t="shared" ref="DW144:ED144" si="72">+AVERAGE(DW111,DW117,DW123)</f>
        <v>-4.3460000000000001</v>
      </c>
      <c r="DX144" s="33">
        <f t="shared" si="72"/>
        <v>-8.327</v>
      </c>
      <c r="DY144" s="33">
        <f t="shared" si="72"/>
        <v>-3.7309999999999994</v>
      </c>
      <c r="DZ144" s="33">
        <f t="shared" si="72"/>
        <v>-6.6646666666666663</v>
      </c>
      <c r="EA144" s="33">
        <f t="shared" si="72"/>
        <v>-7.5680000000000005</v>
      </c>
      <c r="EB144" s="33">
        <f t="shared" si="72"/>
        <v>-4.9363333333333337</v>
      </c>
      <c r="EC144" s="33">
        <f t="shared" si="72"/>
        <v>-8.5339999999999989</v>
      </c>
      <c r="ED144" s="33">
        <f t="shared" si="72"/>
        <v>-10.224333333333334</v>
      </c>
    </row>
    <row r="145" spans="125:134" x14ac:dyDescent="0.25">
      <c r="DU145" s="65" t="s">
        <v>187</v>
      </c>
      <c r="DV145" s="33">
        <f>+_xlfn.STDEV.P(DV111,DV117,DV123)</f>
        <v>5.3302485870735898</v>
      </c>
      <c r="DW145" s="33">
        <f t="shared" ref="DW145:ED145" si="73">+_xlfn.STDEV.P(DW111,DW117,DW123)</f>
        <v>3.7149461189452886</v>
      </c>
      <c r="DX145" s="33">
        <f t="shared" si="73"/>
        <v>10.677362252291839</v>
      </c>
      <c r="DY145" s="33">
        <f t="shared" si="73"/>
        <v>9.4649348650690666</v>
      </c>
      <c r="DZ145" s="33">
        <f t="shared" si="73"/>
        <v>8.1197343689447248</v>
      </c>
      <c r="EA145" s="33">
        <f t="shared" si="73"/>
        <v>10.055440020207968</v>
      </c>
      <c r="EB145" s="33">
        <f t="shared" si="73"/>
        <v>3.5897639971947393</v>
      </c>
      <c r="EC145" s="33">
        <f t="shared" si="73"/>
        <v>8.059408290935508</v>
      </c>
      <c r="ED145" s="33">
        <f t="shared" si="73"/>
        <v>8.9398819654151804</v>
      </c>
    </row>
    <row r="146" spans="125:134" x14ac:dyDescent="0.25">
      <c r="DV146" s="33">
        <f>+DV144+DV145</f>
        <v>0.12724858707359044</v>
      </c>
      <c r="DW146" s="33">
        <f t="shared" ref="DW146:ED146" si="74">+DW144+DW145</f>
        <v>-0.6310538810547115</v>
      </c>
      <c r="DX146" s="33">
        <f t="shared" si="74"/>
        <v>2.3503622522918395</v>
      </c>
      <c r="DY146" s="33">
        <f t="shared" si="74"/>
        <v>5.7339348650690667</v>
      </c>
      <c r="DZ146" s="33">
        <f t="shared" si="74"/>
        <v>1.4550677022780585</v>
      </c>
      <c r="EA146" s="33">
        <f t="shared" si="74"/>
        <v>2.4874400202079672</v>
      </c>
      <c r="EB146" s="33">
        <f t="shared" si="74"/>
        <v>-1.3465693361385944</v>
      </c>
      <c r="EC146" s="33">
        <f t="shared" si="74"/>
        <v>-0.47459170906449089</v>
      </c>
      <c r="ED146" s="33">
        <f t="shared" si="74"/>
        <v>-1.2844513679181535</v>
      </c>
    </row>
    <row r="147" spans="125:134" x14ac:dyDescent="0.25">
      <c r="DV147" s="33">
        <f>+DV144-DV145</f>
        <v>-10.53324858707359</v>
      </c>
      <c r="DW147" s="33">
        <f t="shared" ref="DW147:ED147" si="75">+DW144-DW145</f>
        <v>-8.0609461189452887</v>
      </c>
      <c r="DX147" s="33">
        <f t="shared" si="75"/>
        <v>-19.004362252291841</v>
      </c>
      <c r="DY147" s="33">
        <f t="shared" si="75"/>
        <v>-13.195934865069066</v>
      </c>
      <c r="DZ147" s="33">
        <f t="shared" si="75"/>
        <v>-14.784401035611392</v>
      </c>
      <c r="EA147" s="33">
        <f t="shared" si="75"/>
        <v>-17.623440020207969</v>
      </c>
      <c r="EB147" s="33">
        <f t="shared" si="75"/>
        <v>-8.5260973305280725</v>
      </c>
      <c r="EC147" s="33">
        <f t="shared" si="75"/>
        <v>-16.593408290935507</v>
      </c>
      <c r="ED147" s="33">
        <f t="shared" si="75"/>
        <v>-19.164215298748516</v>
      </c>
    </row>
  </sheetData>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ae61f9b1-e23d-4f49-b3d7-56b991556c4b" ContentTypeId="0x01010066B06E59AB175241BBFB297522263BEB" PreviousValue="false"/>
</file>

<file path=customXml/item2.xml><?xml version="1.0" encoding="utf-8"?>
<ct:contentTypeSchema xmlns:ct="http://schemas.microsoft.com/office/2006/metadata/contentType" xmlns:ma="http://schemas.microsoft.com/office/2006/metadata/properties/metaAttributes" ct:_="" ma:_="" ma:contentTypeName="ez-Disclosure Corporate" ma:contentTypeID="0x01010066B06E59AB175241BBFB297522263BEB0058836F66A07D664EA358AAC86C289FCA" ma:contentTypeVersion="9" ma:contentTypeDescription="A content type to manage public (corporate) IDB documents" ma:contentTypeScope="" ma:versionID="9f938419167ea0393644a5312ba10987">
  <xsd:schema xmlns:xsd="http://www.w3.org/2001/XMLSchema" xmlns:xs="http://www.w3.org/2001/XMLSchema" xmlns:p="http://schemas.microsoft.com/office/2006/metadata/properties" xmlns:ns2="cdc7663a-08f0-4737-9e8c-148ce897a09c" targetNamespace="http://schemas.microsoft.com/office/2006/metadata/properties" ma:root="true" ma:fieldsID="98ac6ed835dec896b63eaa9f2520d9c1"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cf0f1ca6d90e4583ad80995bcde0e58a" minOccurs="0"/>
                <xsd:element ref="ns2:TaxCatchAll" minOccurs="0"/>
                <xsd:element ref="ns2:TaxCatchAllLabel" minOccurs="0"/>
                <xsd:element ref="ns2:Access_x0020_to_x0020_Information_x00a0_Policy"/>
                <xsd:element ref="ns2:j65ec2e3a7e44c39a1acebfd2a19200a" minOccurs="0"/>
                <xsd:element ref="ns2:Webtopic" minOccurs="0"/>
                <xsd:element ref="ns2:Disclosure_x0020_Activity"/>
                <xsd:element ref="ns2:Document_x0020_Language_x0020_IDB"/>
                <xsd:element ref="ns2:Division_x0020_or_x0020_Unit" minOccurs="0"/>
                <xsd:element ref="ns2:Document_x0020_Author" minOccurs="0"/>
                <xsd:element ref="ns2:Other_x0020_Author" minOccurs="0"/>
                <xsd:element ref="ns2:ic46d7e087fd4a108fb86518ca413cc6" minOccurs="0"/>
                <xsd:element ref="ns2:Identifier" minOccurs="0"/>
                <xsd:element ref="ns2:IDBDocs_x0020_Number" minOccurs="0"/>
                <xsd:element ref="ns2:Migration_x0020_Info" minOccurs="0"/>
                <xsd:element ref="ns2:Abstract" minOccurs="0"/>
                <xsd:element ref="ns2:Editor1" minOccurs="0"/>
                <xsd:element ref="ns2:Issue_x0020_Date" minOccurs="0"/>
                <xsd:element ref="ns2:Publishing_x0020_House" minOccurs="0"/>
                <xsd:element ref="ns2:KP_x0020_Topics" minOccurs="0"/>
                <xsd:element ref="ns2:Region" minOccurs="0"/>
                <xsd:element ref="ns2:Publication_x0020_Type" minOccurs="0"/>
                <xsd:element ref="ns2:SISCOR_x0020_Number" minOccurs="0"/>
                <xsd:element ref="ns2:Fiscal_x0020_Year_x0020_IDB" minOccurs="0"/>
                <xsd:element ref="ns2:Disclo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cf0f1ca6d90e4583ad80995bcde0e58a" ma:index="11" ma:taxonomy="true" ma:internalName="cf0f1ca6d90e4583ad80995bcde0e58a" ma:taxonomyFieldName="Function_x0020_Corporate_x0020_IDB" ma:displayName="Function Corporate IDB" ma:readOnly="false" ma:default="" ma:fieldId="{cf0f1ca6-d90e-4583-ad80-995bcde0e58a}" ma:sspId="ae61f9b1-e23d-4f49-b3d7-56b991556c4b" ma:termSetId="87c2acd2-4473-4e75-9749-843c35148602"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3c588f23-1e2d-45ba-a9b1-ef249f9a459b}" ma:internalName="TaxCatchAll" ma:showField="CatchAllData" ma:web="4efbec97-fde3-4879-8f16-c9b0dfc21485">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3c588f23-1e2d-45ba-a9b1-ef249f9a459b}" ma:internalName="TaxCatchAllLabel" ma:readOnly="true" ma:showField="CatchAllDataLabel" ma:web="4efbec97-fde3-4879-8f16-c9b0dfc21485">
      <xsd:complexType>
        <xsd:complexContent>
          <xsd:extension base="dms:MultiChoiceLookup">
            <xsd:sequence>
              <xsd:element name="Value" type="dms:Lookup" maxOccurs="unbounded" minOccurs="0" nillable="true"/>
            </xsd:sequence>
          </xsd:extension>
        </xsd:complexContent>
      </xsd:complexType>
    </xsd:element>
    <xsd:element name="Access_x0020_to_x0020_Information_x00a0_Policy" ma:index="15"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20 years"/>
          <xsd:enumeration value="Disclosed Over Time – 10 years"/>
          <xsd:enumeration value="Public"/>
          <xsd:enumeration value="Public - Simultaneous Disclosure"/>
        </xsd:restriction>
      </xsd:simpleType>
    </xsd:element>
    <xsd:element name="j65ec2e3a7e44c39a1acebfd2a19200a" ma:index="16" ma:taxonomy="true" ma:internalName="j65ec2e3a7e44c39a1acebfd2a19200a" ma:taxonomyFieldName="Series_x0020_Corporate_x0020_IDB" ma:displayName="Series Corporate IDB" ma:readOnly="false" ma:default="" ma:fieldId="{365ec2e3-a7e4-4c39-a1ac-ebfd2a19200a}" ma:sspId="ae61f9b1-e23d-4f49-b3d7-56b991556c4b" ma:termSetId="309dd783-e737-4304-818f-f24bd2ff36bb" ma:anchorId="00000000-0000-0000-0000-000000000000" ma:open="false" ma:isKeyword="false">
      <xsd:complexType>
        <xsd:sequence>
          <xsd:element ref="pc:Terms" minOccurs="0" maxOccurs="1"/>
        </xsd:sequence>
      </xsd:complexType>
    </xsd:element>
    <xsd:element name="Webtopic" ma:index="18" nillable="true" ma:displayName="Webtopic" ma:internalName="Webtopic">
      <xsd:simpleType>
        <xsd:restriction base="dms:Text">
          <xsd:maxLength value="255"/>
        </xsd:restriction>
      </xsd:simpleType>
    </xsd:element>
    <xsd:element name="Disclosure_x0020_Activity" ma:index="19" ma:displayName="Disclosure Activity" ma:internalName="Disclosure_x0020_Activity" ma:readOnly="false">
      <xsd:simpleType>
        <xsd:restriction base="dms:Text">
          <xsd:maxLength value="255"/>
        </xsd:restriction>
      </xsd:simpleType>
    </xsd:element>
    <xsd:element name="Document_x0020_Language_x0020_IDB" ma:index="20" ma:displayName="Document Language IDB" ma:format="Dropdown" ma:internalName="Document_x0020_Language_x0020_IDB" ma:readOnly="false">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Division_x0020_or_x0020_Unit" ma:index="21" nillable="true" ma:displayName="Division or Unit" ma:internalName="Division_x0020_or_x0020_Unit">
      <xsd:simpleType>
        <xsd:restriction base="dms:Text">
          <xsd:maxLength value="255"/>
        </xsd:restriction>
      </xsd:simpleType>
    </xsd:element>
    <xsd:element name="Document_x0020_Author" ma:index="22" nillable="true" ma:displayName="Document Author" ma:internalName="Document_x0020_Author">
      <xsd:simpleType>
        <xsd:restriction base="dms:Text">
          <xsd:maxLength value="255"/>
        </xsd:restriction>
      </xsd:simpleType>
    </xsd:element>
    <xsd:element name="Other_x0020_Author" ma:index="23" nillable="true" ma:displayName="Other Author" ma:internalName="Other_x0020_Author">
      <xsd:simpleType>
        <xsd:restriction base="dms:Text">
          <xsd:maxLength value="255"/>
        </xsd:restriction>
      </xsd:simpleType>
    </xsd:element>
    <xsd:element name="ic46d7e087fd4a108fb86518ca413cc6" ma:index="24"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Identifier" ma:index="26" nillable="true" ma:displayName="Identifier" ma:internalName="Identifier">
      <xsd:simpleType>
        <xsd:restriction base="dms:Text">
          <xsd:maxLength value="255"/>
        </xsd:restriction>
      </xsd:simpleType>
    </xsd:element>
    <xsd:element name="IDBDocs_x0020_Number" ma:index="27" nillable="true" ma:displayName="IDBDocs Number" ma:description="Brought over as part of Migration" ma:internalName="IDBDocs_x0020_Number" ma:readOnly="false">
      <xsd:simpleType>
        <xsd:restriction base="dms:Text">
          <xsd:maxLength value="255"/>
        </xsd:restriction>
      </xsd:simpleType>
    </xsd:element>
    <xsd:element name="Migration_x0020_Info" ma:index="28" nillable="true" ma:displayName="Migration Info" ma:internalName="Migration_x0020_Info" ma:readOnly="false">
      <xsd:simpleType>
        <xsd:restriction base="dms:Note"/>
      </xsd:simpleType>
    </xsd:element>
    <xsd:element name="Abstract" ma:index="29" nillable="true" ma:displayName="Abstract" ma:internalName="Abstract">
      <xsd:simpleType>
        <xsd:restriction base="dms:Note">
          <xsd:maxLength value="255"/>
        </xsd:restriction>
      </xsd:simpleType>
    </xsd:element>
    <xsd:element name="Editor1" ma:index="30" nillable="true" ma:displayName="Editor" ma:internalName="Editor1">
      <xsd:simpleType>
        <xsd:restriction base="dms:Text">
          <xsd:maxLength value="255"/>
        </xsd:restriction>
      </xsd:simpleType>
    </xsd:element>
    <xsd:element name="Issue_x0020_Date" ma:index="31" nillable="true" ma:displayName="Issue Date" ma:format="DateOnly" ma:internalName="Issue_x0020_Date">
      <xsd:simpleType>
        <xsd:restriction base="dms:DateTime"/>
      </xsd:simpleType>
    </xsd:element>
    <xsd:element name="Publishing_x0020_House" ma:index="32" nillable="true" ma:displayName="Publishing House" ma:internalName="Publishing_x0020_House">
      <xsd:simpleType>
        <xsd:restriction base="dms:Text">
          <xsd:maxLength value="255"/>
        </xsd:restriction>
      </xsd:simpleType>
    </xsd:element>
    <xsd:element name="KP_x0020_Topics" ma:index="33" nillable="true" ma:displayName="KP Topics" ma:internalName="KP_x0020_Topics">
      <xsd:simpleType>
        <xsd:restriction base="dms:Text">
          <xsd:maxLength value="255"/>
        </xsd:restriction>
      </xsd:simpleType>
    </xsd:element>
    <xsd:element name="Region" ma:index="34" nillable="true" ma:displayName="Region" ma:internalName="Region">
      <xsd:simpleType>
        <xsd:restriction base="dms:Text">
          <xsd:maxLength value="255"/>
        </xsd:restriction>
      </xsd:simpleType>
    </xsd:element>
    <xsd:element name="Publication_x0020_Type" ma:index="35" nillable="true" ma:displayName="Publication Type" ma:internalName="Publication_x0020_Type">
      <xsd:simpleType>
        <xsd:restriction base="dms:Text">
          <xsd:maxLength value="255"/>
        </xsd:restriction>
      </xsd:simpleType>
    </xsd:element>
    <xsd:element name="SISCOR_x0020_Number" ma:index="36" nillable="true" ma:displayName="SISCOR Number" ma:internalName="SISCOR_x0020_Number" ma:readOnly="false">
      <xsd:simpleType>
        <xsd:restriction base="dms:Text">
          <xsd:maxLength value="255"/>
        </xsd:restriction>
      </xsd:simpleType>
    </xsd:element>
    <xsd:element name="Fiscal_x0020_Year_x0020_IDB" ma:index="37" nillable="true" ma:displayName="Fiscal Year IDB" ma:default="=TEXT(TODAY(),&quot;yyyy&quot;)" ma:internalName="Fiscal_x0020_Year_x0020_IDB" ma:readOnly="false">
      <xsd:simpleType>
        <xsd:restriction base="dms:Text">
          <xsd:maxLength value="255"/>
        </xsd:restriction>
      </xsd:simpleType>
    </xsd:element>
    <xsd:element name="Disclosed" ma:index="38" nillable="true" ma:displayName="Disclosed" ma:default="0" ma:internalName="Disclos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FormUrls xmlns="http://schemas.microsoft.com/sharepoint/v3/contenttype/forms/url">
  <Display>_catalogs/masterpage/ECMForms/CorporateCT/View.aspx</Display>
  <Edit>_catalogs/masterpage/ECMForms/CorporateCT/Edit.aspx</Edit>
</FormUrls>
</file>

<file path=customXml/item6.xml><?xml version="1.0" encoding="utf-8"?>
<p:properties xmlns:p="http://schemas.microsoft.com/office/2006/metadata/properties" xmlns:xsi="http://www.w3.org/2001/XMLSchema-instance" xmlns:pc="http://schemas.microsoft.com/office/infopath/2007/PartnerControls">
  <documentManagement>
    <Access_x0020_to_x0020_Information_x00a0_Policy xmlns="cdc7663a-08f0-4737-9e8c-148ce897a09c">Public</Access_x0020_to_x0020_Information_x00a0_Policy>
    <SISCOR_x0020_Number xmlns="cdc7663a-08f0-4737-9e8c-148ce897a09c" xsi:nil="true"/>
    <IDBDocs_x0020_Number xmlns="cdc7663a-08f0-4737-9e8c-148ce897a09c" xsi:nil="true"/>
    <ic46d7e087fd4a108fb86518ca413cc6 xmlns="cdc7663a-08f0-4737-9e8c-148ce897a09c">
      <Terms xmlns="http://schemas.microsoft.com/office/infopath/2007/PartnerControls"/>
    </ic46d7e087fd4a108fb86518ca413cc6>
    <Division_x0020_or_x0020_Unit xmlns="cdc7663a-08f0-4737-9e8c-148ce897a09c">KNL/FHL</Division_x0020_or_x0020_Unit>
    <Fiscal_x0020_Year_x0020_IDB xmlns="cdc7663a-08f0-4737-9e8c-148ce897a09c">2017</Fiscal_x0020_Year_x0020_IDB>
    <Other_x0020_Author xmlns="cdc7663a-08f0-4737-9e8c-148ce897a09c" xsi:nil="true"/>
    <Migration_x0020_Info xmlns="cdc7663a-08f0-4737-9e8c-148ce897a09c" xsi:nil="true"/>
    <j65ec2e3a7e44c39a1acebfd2a19200a xmlns="cdc7663a-08f0-4737-9e8c-148ce897a09c">
      <Terms xmlns="http://schemas.microsoft.com/office/infopath/2007/PartnerControls">
        <TermInfo xmlns="http://schemas.microsoft.com/office/infopath/2007/PartnerControls">
          <TermName xmlns="http://schemas.microsoft.com/office/infopath/2007/PartnerControls">Bank Publication</TermName>
          <TermId xmlns="http://schemas.microsoft.com/office/infopath/2007/PartnerControls">fc6345be-1db9-4725-8b96-f5e295384842</TermId>
        </TermInfo>
      </Terms>
    </j65ec2e3a7e44c39a1acebfd2a19200a>
    <Document_x0020_Author xmlns="cdc7663a-08f0-4737-9e8c-148ce897a09c">Hyppolite,Sebastien Raschid</Document_x0020_Author>
    <Document_x0020_Language_x0020_IDB xmlns="cdc7663a-08f0-4737-9e8c-148ce897a09c">English</Document_x0020_Language_x0020_IDB>
    <TaxCatchAll xmlns="cdc7663a-08f0-4737-9e8c-148ce897a09c">
      <Value>32</Value>
      <Value>31</Value>
    </TaxCatchAll>
    <Identifier xmlns="cdc7663a-08f0-4737-9e8c-148ce897a09c" xsi:nil="true"/>
    <cf0f1ca6d90e4583ad80995bcde0e58a xmlns="cdc7663a-08f0-4737-9e8c-148ce897a09c">
      <Terms xmlns="http://schemas.microsoft.com/office/infopath/2007/PartnerControls">
        <TermInfo xmlns="http://schemas.microsoft.com/office/infopath/2007/PartnerControls">
          <TermName xmlns="http://schemas.microsoft.com/office/infopath/2007/PartnerControls">Public Relations</TermName>
          <TermId xmlns="http://schemas.microsoft.com/office/infopath/2007/PartnerControls">3421ef45-bcc2-4a37-b651-0e4af6c06c72</TermId>
        </TermInfo>
      </Terms>
    </cf0f1ca6d90e4583ad80995bcde0e58a>
    <_dlc_DocId xmlns="cdc7663a-08f0-4737-9e8c-148ce897a09c">EZSHARE-1728116555-2913</_dlc_DocId>
    <_dlc_DocIdUrl xmlns="cdc7663a-08f0-4737-9e8c-148ce897a09c">
      <Url>https://idbg.sharepoint.com/teams/ez-VPS/Pub/IDBPub/_layouts/15/DocIdRedir.aspx?ID=EZSHARE-1728116555-2913</Url>
      <Description>EZSHARE-1728116555-2913</Description>
    </_dlc_DocIdUrl>
    <Disclosure_x0020_Activity xmlns="cdc7663a-08f0-4737-9e8c-148ce897a09c">Exhibit Catalogues</Disclosure_x0020_Activity>
    <Issue_x0020_Date xmlns="cdc7663a-08f0-4737-9e8c-148ce897a09c" xsi:nil="true"/>
    <KP_x0020_Topics xmlns="cdc7663a-08f0-4737-9e8c-148ce897a09c" xsi:nil="true"/>
    <Disclosed xmlns="cdc7663a-08f0-4737-9e8c-148ce897a09c">true</Disclosed>
    <Publication_x0020_Type xmlns="cdc7663a-08f0-4737-9e8c-148ce897a09c" xsi:nil="true"/>
    <Editor1 xmlns="cdc7663a-08f0-4737-9e8c-148ce897a09c" xsi:nil="true"/>
    <Region xmlns="cdc7663a-08f0-4737-9e8c-148ce897a09c" xsi:nil="true"/>
    <Webtopic xmlns="cdc7663a-08f0-4737-9e8c-148ce897a09c" xsi:nil="true"/>
    <Abstract xmlns="cdc7663a-08f0-4737-9e8c-148ce897a09c" xsi:nil="true"/>
    <Publishing_x0020_House xmlns="cdc7663a-08f0-4737-9e8c-148ce897a09c" xsi:nil="true"/>
  </documentManagement>
</p:properties>
</file>

<file path=customXml/itemProps1.xml><?xml version="1.0" encoding="utf-8"?>
<ds:datastoreItem xmlns:ds="http://schemas.openxmlformats.org/officeDocument/2006/customXml" ds:itemID="{E566E41E-A05E-4DD3-B49A-0395890CADE7}"/>
</file>

<file path=customXml/itemProps2.xml><?xml version="1.0" encoding="utf-8"?>
<ds:datastoreItem xmlns:ds="http://schemas.openxmlformats.org/officeDocument/2006/customXml" ds:itemID="{636C9F9F-BB1D-4242-849B-58FAB5C908C5}"/>
</file>

<file path=customXml/itemProps3.xml><?xml version="1.0" encoding="utf-8"?>
<ds:datastoreItem xmlns:ds="http://schemas.openxmlformats.org/officeDocument/2006/customXml" ds:itemID="{33E92A78-732D-4114-96EB-6A67E9E872C9}"/>
</file>

<file path=customXml/itemProps4.xml><?xml version="1.0" encoding="utf-8"?>
<ds:datastoreItem xmlns:ds="http://schemas.openxmlformats.org/officeDocument/2006/customXml" ds:itemID="{25A5AD57-B41B-4AB1-8ADA-01F6E4E2EF1A}"/>
</file>

<file path=customXml/itemProps5.xml><?xml version="1.0" encoding="utf-8"?>
<ds:datastoreItem xmlns:ds="http://schemas.openxmlformats.org/officeDocument/2006/customXml" ds:itemID="{DCC4DE13-64C5-4DAC-83C0-6612A081145D}"/>
</file>

<file path=customXml/itemProps6.xml><?xml version="1.0" encoding="utf-8"?>
<ds:datastoreItem xmlns:ds="http://schemas.openxmlformats.org/officeDocument/2006/customXml" ds:itemID="{A736573F-0450-460C-8CC3-666380D669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Chart 8.1</vt:lpstr>
      <vt:lpstr>Chart 8.2</vt:lpstr>
      <vt:lpstr>Chart 8.3</vt:lpstr>
      <vt:lpstr>Chart 8.4</vt:lpstr>
      <vt:lpstr>Chart 8.5</vt:lpstr>
      <vt:lpstr>Chart 8.6</vt:lpstr>
      <vt:lpstr>Chart 8.7</vt:lpstr>
      <vt:lpstr>Table 8.1</vt:lpstr>
      <vt:lpstr>Chart 8.8.</vt:lpstr>
      <vt:lpstr>Chart 8.9</vt:lpstr>
      <vt:lpstr>Table 8.2 &amp; 8.3</vt:lpstr>
      <vt:lpstr>GDP pc</vt:lpstr>
    </vt:vector>
  </TitlesOfParts>
  <Company>Inter-American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keywords/>
  <cp:lastModifiedBy>Test</cp:lastModifiedBy>
  <cp:lastPrinted>2013-11-07T15:29:06Z</cp:lastPrinted>
  <dcterms:created xsi:type="dcterms:W3CDTF">2013-03-18T18:08:45Z</dcterms:created>
  <dcterms:modified xsi:type="dcterms:W3CDTF">2014-02-06T22:51:05Z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dlc_DocIdItemGuid">
    <vt:lpwstr>cfabf22b-60ff-4c53-b0ce-7abbf4134b8c</vt:lpwstr>
  </property>
  <property fmtid="{D5CDD505-2E9C-101B-9397-08002B2CF9AE}" pid="4" name="TaxKeyword">
    <vt:lpwstr/>
  </property>
  <property fmtid="{D5CDD505-2E9C-101B-9397-08002B2CF9AE}" pid="5" name="Series Corporate IDB">
    <vt:lpwstr>32;#Bank Publication|fc6345be-1db9-4725-8b96-f5e295384842</vt:lpwstr>
  </property>
  <property fmtid="{D5CDD505-2E9C-101B-9397-08002B2CF9AE}" pid="6" name="Function Corporate IDB">
    <vt:lpwstr>31;#Public Relations|3421ef45-bcc2-4a37-b651-0e4af6c06c72</vt:lpwstr>
  </property>
  <property fmtid="{D5CDD505-2E9C-101B-9397-08002B2CF9AE}" pid="7" name="TaxKeywordTaxHTField">
    <vt:lpwstr/>
  </property>
  <property fmtid="{D5CDD505-2E9C-101B-9397-08002B2CF9AE}" pid="8" name="Country">
    <vt:lpwstr/>
  </property>
  <property fmtid="{D5CDD505-2E9C-101B-9397-08002B2CF9AE}" pid="9" name="ContentTypeId">
    <vt:lpwstr>0x01010066B06E59AB175241BBFB297522263BEB0058836F66A07D664EA358AAC86C289FCA</vt:lpwstr>
  </property>
</Properties>
</file>